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A11B24B9-9BB3-41E1-940B-107FB2224B11}" xr6:coauthVersionLast="47" xr6:coauthVersionMax="47" xr10:uidLastSave="{00000000-0000-0000-0000-000000000000}"/>
  <bookViews>
    <workbookView xWindow="-108" yWindow="-108" windowWidth="23256" windowHeight="12576"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113" l="1"/>
  <c r="C62" i="69" l="1"/>
  <c r="C58" i="69"/>
  <c r="C67" i="69" s="1"/>
  <c r="C46" i="69"/>
  <c r="C40" i="69"/>
  <c r="C37" i="69"/>
  <c r="C52" i="69" s="1"/>
  <c r="C68" i="69" s="1"/>
  <c r="C29" i="69"/>
  <c r="C26" i="69"/>
  <c r="C23" i="69"/>
  <c r="C18" i="69"/>
  <c r="C14" i="69"/>
  <c r="C10" i="69"/>
  <c r="C6" i="69"/>
  <c r="C35" i="69" s="1"/>
  <c r="E34" i="88"/>
  <c r="E31" i="88"/>
  <c r="D31" i="88"/>
  <c r="C31" i="88"/>
  <c r="E30" i="88"/>
  <c r="E28" i="88" s="1"/>
  <c r="D28" i="88"/>
  <c r="C28" i="88"/>
  <c r="E27" i="88"/>
  <c r="E26" i="88"/>
  <c r="E25" i="88" s="1"/>
  <c r="D25" i="88"/>
  <c r="C25" i="88"/>
  <c r="E24" i="88"/>
  <c r="E23" i="88"/>
  <c r="E22" i="88"/>
  <c r="E20" i="88" s="1"/>
  <c r="E21" i="88"/>
  <c r="D20" i="88"/>
  <c r="C20" i="88"/>
  <c r="E16" i="88"/>
  <c r="D16" i="88"/>
  <c r="C16" i="88"/>
  <c r="E13" i="88"/>
  <c r="E12" i="88" s="1"/>
  <c r="D12" i="88"/>
  <c r="C12" i="88"/>
  <c r="E11" i="88"/>
  <c r="E10" i="88"/>
  <c r="E9" i="88"/>
  <c r="E8" i="88" s="1"/>
  <c r="E37" i="88" s="1"/>
  <c r="D8" i="88"/>
  <c r="D37" i="88" s="1"/>
  <c r="C8" i="88"/>
  <c r="C37" i="88" s="1"/>
  <c r="E43" i="110"/>
  <c r="E42" i="110"/>
  <c r="E41" i="110"/>
  <c r="E40" i="110"/>
  <c r="E39" i="110"/>
  <c r="E38" i="110"/>
  <c r="E37" i="110"/>
  <c r="E36" i="110"/>
  <c r="E35" i="110"/>
  <c r="E34" i="110"/>
  <c r="E33" i="110"/>
  <c r="E32" i="110"/>
  <c r="E31" i="110"/>
  <c r="E30" i="110"/>
  <c r="E29" i="110"/>
  <c r="E28" i="110"/>
  <c r="E27" i="110"/>
  <c r="E26" i="110"/>
  <c r="E25" i="110"/>
  <c r="E24" i="110"/>
  <c r="E23" i="110"/>
  <c r="E22" i="110"/>
  <c r="E21" i="110"/>
  <c r="E20" i="110"/>
  <c r="E19" i="110"/>
  <c r="E18" i="110"/>
  <c r="E17" i="110"/>
  <c r="E16" i="110"/>
  <c r="E15" i="110"/>
  <c r="E14" i="110"/>
  <c r="E13" i="110"/>
  <c r="E12" i="110"/>
  <c r="E11" i="110"/>
  <c r="E10" i="110"/>
  <c r="E9" i="110"/>
  <c r="E8" i="110"/>
  <c r="E45" i="109"/>
  <c r="E44" i="109"/>
  <c r="E43" i="109"/>
  <c r="E42" i="109"/>
  <c r="E41" i="109"/>
  <c r="E40" i="109"/>
  <c r="E39" i="109"/>
  <c r="E38" i="109"/>
  <c r="E37" i="109"/>
  <c r="E36" i="109"/>
  <c r="E35" i="109"/>
  <c r="E34" i="109"/>
  <c r="E33" i="109"/>
  <c r="E32" i="109"/>
  <c r="E31" i="109"/>
  <c r="E30" i="109"/>
  <c r="E29" i="109"/>
  <c r="E28" i="109"/>
  <c r="E27" i="109"/>
  <c r="E26" i="109"/>
  <c r="E25" i="109"/>
  <c r="E24" i="109"/>
  <c r="E23" i="109"/>
  <c r="E22" i="109"/>
  <c r="E21" i="109"/>
  <c r="E20" i="109"/>
  <c r="E19" i="109"/>
  <c r="E18" i="109"/>
  <c r="E17" i="109"/>
  <c r="E16" i="109"/>
  <c r="E15" i="109"/>
  <c r="E14" i="109"/>
  <c r="E13" i="109"/>
  <c r="E12" i="109"/>
  <c r="E11" i="109"/>
  <c r="E10" i="109"/>
  <c r="E9" i="109"/>
  <c r="E8" i="109"/>
  <c r="E7" i="109"/>
  <c r="E6" i="109"/>
  <c r="C35" i="95" l="1"/>
  <c r="K24" i="93"/>
  <c r="I24" i="93"/>
  <c r="F24" i="93"/>
  <c r="F23" i="93"/>
  <c r="G23" i="93"/>
  <c r="I23" i="93"/>
  <c r="J23" i="93"/>
  <c r="K23" i="93"/>
  <c r="S21" i="90"/>
  <c r="S20" i="90"/>
  <c r="S19" i="90"/>
  <c r="S18" i="90"/>
  <c r="S17" i="90"/>
  <c r="S16" i="90"/>
  <c r="S15" i="90"/>
  <c r="S14" i="90"/>
  <c r="S13" i="90"/>
  <c r="S12" i="90"/>
  <c r="S11" i="90"/>
  <c r="S10" i="90"/>
  <c r="S9" i="90"/>
  <c r="S8" i="90"/>
  <c r="J24" i="93" l="1"/>
  <c r="J25" i="93" s="1"/>
  <c r="G24" i="93"/>
  <c r="G25" i="93" s="1"/>
  <c r="G39" i="97"/>
  <c r="F25" i="93"/>
  <c r="H23" i="93"/>
  <c r="K25" i="93"/>
  <c r="I25" i="93"/>
  <c r="G6" i="86"/>
  <c r="G13" i="86" s="1"/>
  <c r="F6" i="86"/>
  <c r="F13" i="86" s="1"/>
  <c r="E6" i="86"/>
  <c r="E13" i="86" s="1"/>
  <c r="D6" i="86"/>
  <c r="D13" i="86" s="1"/>
  <c r="C6" i="86"/>
  <c r="C13" i="86" s="1"/>
  <c r="H42" i="110"/>
  <c r="H41" i="110"/>
  <c r="H40" i="110"/>
  <c r="H39" i="110"/>
  <c r="H38" i="110"/>
  <c r="H37" i="110"/>
  <c r="H36" i="110"/>
  <c r="H35" i="110"/>
  <c r="H34" i="110"/>
  <c r="H33" i="110"/>
  <c r="H32" i="110"/>
  <c r="H31" i="110"/>
  <c r="H29" i="110"/>
  <c r="H28" i="110"/>
  <c r="H27" i="110"/>
  <c r="H26" i="110"/>
  <c r="H25" i="110"/>
  <c r="H24" i="110"/>
  <c r="H23" i="110"/>
  <c r="H22" i="110"/>
  <c r="H21" i="110"/>
  <c r="H20" i="110"/>
  <c r="H19" i="110"/>
  <c r="H18" i="110"/>
  <c r="H17" i="110"/>
  <c r="H16" i="110"/>
  <c r="H15" i="110"/>
  <c r="H13" i="110"/>
  <c r="H12" i="110"/>
  <c r="H11" i="110"/>
  <c r="H10" i="110"/>
  <c r="H9" i="110"/>
  <c r="H8" i="110"/>
  <c r="H7" i="110"/>
  <c r="E7" i="110"/>
  <c r="H6" i="110"/>
  <c r="E6" i="110"/>
  <c r="H44" i="109"/>
  <c r="H42" i="109"/>
  <c r="H41" i="109"/>
  <c r="H40" i="109"/>
  <c r="H39" i="109"/>
  <c r="H38" i="109"/>
  <c r="H36" i="109"/>
  <c r="H35" i="109"/>
  <c r="H34" i="109"/>
  <c r="H33" i="109"/>
  <c r="H32" i="109"/>
  <c r="H31" i="109"/>
  <c r="H30" i="109"/>
  <c r="H28" i="109"/>
  <c r="H27" i="109"/>
  <c r="H26" i="109"/>
  <c r="H25" i="109"/>
  <c r="H24" i="109"/>
  <c r="H23" i="109"/>
  <c r="H22" i="109"/>
  <c r="H21" i="109"/>
  <c r="H20" i="109"/>
  <c r="H19" i="109"/>
  <c r="H18" i="109"/>
  <c r="H17" i="109"/>
  <c r="H16" i="109"/>
  <c r="H15" i="109"/>
  <c r="H14" i="109"/>
  <c r="H12" i="109"/>
  <c r="H11" i="109"/>
  <c r="H10" i="109"/>
  <c r="H9" i="109"/>
  <c r="H8" i="109"/>
  <c r="H7" i="109"/>
  <c r="H67" i="108"/>
  <c r="E67" i="108"/>
  <c r="H66" i="108"/>
  <c r="E66" i="108"/>
  <c r="H65" i="108"/>
  <c r="E65" i="108"/>
  <c r="H64" i="108"/>
  <c r="E64" i="108"/>
  <c r="H63" i="108"/>
  <c r="H62" i="108"/>
  <c r="E62" i="108"/>
  <c r="H61" i="108"/>
  <c r="E61" i="108"/>
  <c r="H60" i="108"/>
  <c r="E60" i="108"/>
  <c r="H68" i="108"/>
  <c r="H58" i="108"/>
  <c r="E58" i="108"/>
  <c r="H57" i="108"/>
  <c r="E57" i="108"/>
  <c r="H56" i="108"/>
  <c r="E56" i="108"/>
  <c r="H55" i="108"/>
  <c r="E55" i="108"/>
  <c r="H52" i="108"/>
  <c r="E52" i="108"/>
  <c r="H51" i="108"/>
  <c r="E51" i="108"/>
  <c r="H50" i="108"/>
  <c r="E50" i="108"/>
  <c r="H49" i="108"/>
  <c r="E49" i="108"/>
  <c r="H48" i="108"/>
  <c r="E48" i="108"/>
  <c r="E47" i="108"/>
  <c r="H46" i="108"/>
  <c r="E46" i="108"/>
  <c r="H45" i="108"/>
  <c r="E45" i="108"/>
  <c r="H44" i="108"/>
  <c r="E44" i="108"/>
  <c r="H43" i="108"/>
  <c r="E43" i="108"/>
  <c r="H42" i="108"/>
  <c r="E42" i="108"/>
  <c r="H40" i="108"/>
  <c r="E40" i="108"/>
  <c r="H39" i="108"/>
  <c r="E39" i="108"/>
  <c r="H35" i="108"/>
  <c r="E35" i="108"/>
  <c r="H34" i="108"/>
  <c r="E34" i="108"/>
  <c r="H33" i="108"/>
  <c r="E33" i="108"/>
  <c r="H32" i="108"/>
  <c r="E32" i="108"/>
  <c r="H31" i="108"/>
  <c r="E31" i="108"/>
  <c r="H30" i="108"/>
  <c r="H29" i="108"/>
  <c r="E29" i="108"/>
  <c r="H28" i="108"/>
  <c r="E28" i="108"/>
  <c r="H27" i="108"/>
  <c r="H26" i="108"/>
  <c r="E26" i="108"/>
  <c r="H25" i="108"/>
  <c r="E25" i="108"/>
  <c r="H23" i="108"/>
  <c r="E23" i="108"/>
  <c r="H22" i="108"/>
  <c r="E22" i="108"/>
  <c r="H21" i="108"/>
  <c r="E21" i="108"/>
  <c r="H20" i="108"/>
  <c r="E20" i="108"/>
  <c r="E19" i="108"/>
  <c r="H18" i="108"/>
  <c r="E18" i="108"/>
  <c r="H17" i="108"/>
  <c r="E17" i="108"/>
  <c r="H16" i="108"/>
  <c r="E16" i="108"/>
  <c r="H14" i="108"/>
  <c r="E14" i="108"/>
  <c r="H13" i="108"/>
  <c r="E13" i="108"/>
  <c r="H12" i="108"/>
  <c r="E12" i="108"/>
  <c r="H11" i="108"/>
  <c r="E11" i="108"/>
  <c r="H10" i="108"/>
  <c r="E10" i="108"/>
  <c r="H9" i="108"/>
  <c r="E9" i="108"/>
  <c r="H8" i="108"/>
  <c r="E8" i="108"/>
  <c r="E24" i="108" l="1"/>
  <c r="E27" i="108"/>
  <c r="E59" i="108"/>
  <c r="H13" i="109"/>
  <c r="H24" i="93"/>
  <c r="H15" i="108"/>
  <c r="H24" i="108"/>
  <c r="H59" i="108"/>
  <c r="E63" i="108"/>
  <c r="E15" i="108"/>
  <c r="H47" i="108"/>
  <c r="H30" i="110"/>
  <c r="E7" i="108"/>
  <c r="H37" i="109"/>
  <c r="H6" i="109"/>
  <c r="E53" i="108"/>
  <c r="H29" i="109"/>
  <c r="H7" i="108"/>
  <c r="E30" i="108"/>
  <c r="E38" i="108"/>
  <c r="E41" i="108"/>
  <c r="H41" i="108"/>
  <c r="H25" i="93"/>
  <c r="H14" i="110"/>
  <c r="H69" i="108"/>
  <c r="H53" i="108"/>
  <c r="H38" i="108"/>
  <c r="H19" i="108"/>
  <c r="H36" i="108"/>
  <c r="E68" i="108"/>
  <c r="E36" i="108"/>
  <c r="H43" i="109" l="1"/>
  <c r="E69" i="108"/>
  <c r="H45" i="109"/>
  <c r="C48" i="89" l="1"/>
  <c r="C44" i="89"/>
  <c r="C36" i="89"/>
  <c r="C32" i="89"/>
  <c r="C31" i="89" s="1"/>
  <c r="C42" i="89" s="1"/>
  <c r="C12" i="89"/>
  <c r="C6" i="89"/>
  <c r="H43" i="110"/>
  <c r="C53" i="89" l="1"/>
  <c r="C29" i="89"/>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H7" i="113" l="1"/>
  <c r="H8"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H8" i="112"/>
  <c r="H9" i="112"/>
  <c r="H10" i="112"/>
  <c r="H11" i="112"/>
  <c r="H12" i="112"/>
  <c r="H13" i="112"/>
  <c r="H14" i="112"/>
  <c r="H15" i="112"/>
  <c r="H16" i="112"/>
  <c r="H17" i="112"/>
  <c r="H18" i="112"/>
  <c r="H19" i="112"/>
  <c r="H20" i="112"/>
  <c r="H22" i="112"/>
  <c r="H23" i="112"/>
  <c r="H34" i="113" l="1"/>
  <c r="H21" i="112"/>
  <c r="B1" i="97" l="1"/>
  <c r="B1" i="95" l="1"/>
  <c r="B1" i="92"/>
  <c r="B1" i="93"/>
  <c r="B1" i="64"/>
  <c r="B1" i="90"/>
  <c r="B1" i="69"/>
  <c r="B1" i="94"/>
  <c r="B1" i="89"/>
  <c r="B1" i="73"/>
  <c r="B1" i="88"/>
  <c r="B1" i="52"/>
  <c r="B1" i="86"/>
  <c r="G5" i="86"/>
  <c r="F5" i="86"/>
  <c r="E5" i="86"/>
  <c r="D5" i="86"/>
  <c r="G5" i="84"/>
  <c r="F5" i="84"/>
  <c r="E5" i="84"/>
  <c r="D5" i="84"/>
  <c r="C5" i="84"/>
  <c r="C21" i="94" l="1"/>
  <c r="C20" i="94"/>
  <c r="C19" i="94"/>
  <c r="B1" i="91" l="1"/>
  <c r="B1" i="84"/>
  <c r="C30" i="95" l="1"/>
  <c r="C26" i="95"/>
  <c r="C8" i="95"/>
  <c r="D19" i="94" l="1"/>
  <c r="D8" i="94"/>
  <c r="D9" i="94"/>
  <c r="D11" i="94"/>
  <c r="D12" i="94"/>
  <c r="D13" i="94"/>
  <c r="D15" i="94"/>
  <c r="D16" i="94"/>
  <c r="D17" i="94"/>
  <c r="D20" i="94"/>
  <c r="D21" i="94"/>
  <c r="D7" i="94"/>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K7" i="92"/>
  <c r="J7" i="92"/>
  <c r="J21" i="92" s="1"/>
  <c r="I7" i="92"/>
  <c r="I21" i="92" s="1"/>
  <c r="H7" i="92"/>
  <c r="G7" i="92"/>
  <c r="F7" i="92"/>
  <c r="C7" i="92"/>
  <c r="E14" i="92" l="1"/>
  <c r="H21" i="92"/>
  <c r="E7" i="92"/>
  <c r="K21" i="92"/>
  <c r="L21" i="92"/>
  <c r="N14" i="92"/>
  <c r="M21" i="92"/>
  <c r="C21" i="92"/>
  <c r="N7" i="92"/>
  <c r="F21" i="92"/>
  <c r="G21" i="92"/>
  <c r="E21" i="92" l="1"/>
  <c r="C12" i="95" s="1"/>
  <c r="C18" i="95" s="1"/>
  <c r="C36" i="95" s="1"/>
  <c r="C38" i="95" s="1"/>
  <c r="N21" i="92"/>
  <c r="T21" i="64"/>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5" i="73" l="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<sst xmlns="http://schemas.openxmlformats.org/spreadsheetml/2006/main" count="1637" uniqueCount="745">
  <si>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</si>
  <si>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</si>
  <si>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</si>
  <si>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</si>
  <si>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</si>
  <si>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</si>
  <si>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</si>
  <si>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</si>
  <si>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</si>
  <si>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</si>
  <si>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</si>
  <si>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</si>
  <si>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</si>
  <si>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</si>
  <si>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</si>
  <si>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</si>
  <si>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</si>
  <si>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</si>
  <si>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</si>
  <si>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</si>
  <si>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</si>
  <si>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</si>
  <si>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</si>
  <si>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</si>
  <si>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</si>
  <si>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</si>
  <si>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</si>
  <si>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</si>
  <si>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</si>
  <si>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</si>
  <si>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</si>
  <si>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</si>
  <si>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</si>
  <si>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</si>
  <si>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</si>
  <si>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</si>
  <si>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</si>
  <si>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</si>
  <si>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</si>
  <si>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</si>
  <si>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</si>
  <si>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</si>
  <si>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</si>
  <si>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</si>
  <si>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</si>
  <si>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</si>
  <si>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</si>
  <si>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</si>
  <si>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</si>
  <si>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</si>
  <si>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</si>
  <si>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</si>
  <si>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</si>
  <si>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</si>
  <si>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</si>
  <si>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</si>
  <si>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</si>
  <si>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</si>
  <si>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</si>
  <si>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</si>
  <si>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</si>
  <si>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</si>
  <si>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</si>
  <si>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</si>
  <si>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</si>
  <si>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</si>
  <si>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</si>
  <si>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</si>
  <si>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</si>
  <si>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</si>
  <si>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</si>
  <si>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</si>
  <si>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</si>
  <si>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</si>
  <si>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</si>
  <si>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</si>
  <si>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</si>
  <si>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</si>
  <si>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</si>
  <si>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</si>
  <si>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</si>
  <si>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</si>
  <si>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</si>
  <si>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</si>
  <si>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</si>
  <si>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</si>
  <si>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</si>
  <si>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</si>
  <si>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</si>
  <si>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</si>
  <si>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</si>
  <si>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</si>
  <si>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</si>
  <si>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</si>
  <si>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</si>
  <si>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</si>
  <si>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</si>
  <si>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</si>
  <si>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</si>
  <si>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</si>
  <si>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</si>
  <si>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</si>
  <si>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</si>
  <si>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</si>
  <si>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</si>
  <si>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</si>
  <si>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</si>
  <si>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</si>
  <si>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</si>
  <si>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</si>
  <si>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</si>
  <si>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</si>
  <si>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</si>
  <si>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</si>
  <si>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</si>
  <si>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</si>
  <si>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</si>
  <si>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</si>
  <si>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</si>
  <si>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</si>
  <si>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</si>
  <si>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</si>
  <si>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</si>
  <si>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</si>
  <si>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</si>
  <si>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</si>
  <si>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</si>
  <si>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</si>
  <si>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</si>
  <si>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</si>
  <si>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</si>
  <si>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</si>
  <si>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</si>
  <si>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</si>
  <si>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</si>
  <si>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</si>
  <si>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</si>
  <si>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</si>
  <si>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</si>
  <si>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</si>
  <si>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</si>
  <si>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</si>
  <si>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</si>
  <si>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</si>
  <si>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</si>
  <si>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</si>
  <si>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</si>
  <si>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</si>
  <si>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</si>
  <si>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</si>
  <si>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</si>
  <si>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</si>
  <si>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</si>
  <si>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</si>
  <si>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</si>
  <si>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</si>
  <si>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</si>
  <si>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</si>
  <si>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</si>
  <si>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</si>
  <si>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</si>
  <si>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</si>
  <si>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</si>
  <si>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</si>
  <si>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</si>
  <si>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</si>
  <si>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</si>
  <si>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</si>
  <si>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</si>
  <si>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</si>
  <si>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</si>
  <si>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</si>
  <si>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</si>
  <si>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</si>
  <si>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</si>
  <si>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</si>
  <si>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</si>
  <si>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</si>
  <si>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</si>
  <si>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</si>
  <si>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</si>
  <si>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</si>
  <si>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</si>
  <si>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</si>
  <si>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</si>
  <si>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</si>
  <si>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</si>
  <si>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</si>
  <si>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</si>
  <si>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</si>
  <si>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</si>
  <si>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</si>
  <si>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</si>
  <si>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</si>
  <si>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</si>
  <si>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</si>
  <si>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</si>
  <si>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</si>
  <si>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</si>
  <si>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</si>
  <si>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</si>
  <si>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</si>
  <si>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</si>
  <si>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</si>
  <si>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</si>
  <si>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</si>
  <si>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</si>
  <si>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</si>
  <si>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</si>
  <si>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</si>
  <si>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</si>
  <si>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</si>
  <si>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</si>
  <si>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</si>
  <si>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</si>
  <si>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</si>
  <si>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</si>
  <si>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</si>
  <si>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</si>
  <si>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</si>
  <si>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</si>
  <si>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</si>
  <si>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</si>
  <si>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</si>
  <si>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</si>
  <si>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</si>
  <si>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</si>
  <si>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</si>
  <si>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</si>
  <si>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</si>
  <si>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</si>
  <si>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</si>
  <si>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</si>
  <si>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</si>
  <si>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</si>
  <si>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</si>
  <si>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</si>
  <si>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</si>
  <si>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</si>
  <si>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</si>
  <si>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</si>
  <si>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</si>
  <si>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</si>
  <si>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</si>
  <si>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</si>
  <si>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</si>
  <si>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</si>
  <si>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</si>
  <si>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</si>
  <si>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</si>
  <si>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</si>
  <si>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</si>
  <si>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</si>
  <si>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</si>
  <si>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</si>
  <si>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</si>
  <si>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</si>
  <si>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</si>
  <si>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</si>
  <si>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</si>
  <si>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</si>
  <si>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</si>
  <si>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</si>
  <si>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</si>
  <si>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</si>
  <si>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</si>
  <si>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</si>
  <si>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</si>
  <si>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</si>
  <si>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</si>
  <si>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</si>
  <si>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</si>
  <si>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</si>
  <si>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</si>
  <si>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</si>
  <si>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</si>
  <si>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</si>
  <si>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</si>
  <si>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</si>
  <si>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</si>
  <si>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</si>
  <si>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</si>
  <si>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</si>
  <si>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</si>
  <si>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</si>
  <si>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</si>
  <si>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</si>
  <si>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</si>
  <si>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</si>
  <si>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</si>
  <si>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</si>
  <si>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</si>
  <si>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</si>
  <si>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</si>
  <si>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</si>
  <si>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</si>
  <si>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</si>
  <si>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</si>
  <si>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</si>
  <si>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</si>
  <si>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</si>
  <si>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</si>
  <si>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</si>
  <si>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</si>
  <si>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</si>
  <si>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</si>
  <si>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</si>
  <si>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</si>
  <si>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</si>
  <si>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</si>
  <si>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</si>
  <si>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</si>
  <si>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</si>
  <si>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</si>
  <si>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</si>
  <si>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</si>
  <si>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</si>
  <si>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</si>
  <si>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</si>
  <si>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</si>
  <si>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</si>
  <si>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</si>
  <si>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</si>
  <si>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</si>
  <si>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</si>
  <si>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</si>
  <si>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</si>
  <si>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</si>
  <si>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</si>
  <si>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</si>
  <si>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</si>
  <si>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</si>
  <si>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</si>
  <si>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</si>
  <si>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</si>
  <si>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</si>
  <si>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</si>
  <si>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</si>
  <si>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</si>
  <si>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</si>
  <si>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</si>
  <si>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</si>
  <si>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</si>
  <si>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</si>
  <si>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</si>
  <si>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</si>
  <si>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</si>
  <si>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</si>
  <si>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</si>
  <si>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</si>
  <si>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</si>
  <si>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</si>
  <si>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</si>
  <si>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</si>
  <si>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</si>
  <si>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</si>
  <si>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</si>
  <si>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</si>
  <si>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</si>
  <si>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</si>
  <si>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</si>
  <si>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</si>
  <si>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</si>
  <si>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</si>
  <si>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</si>
  <si>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</si>
  <si>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</si>
  <si>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</si>
  <si>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</si>
  <si>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</si>
  <si>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</si>
  <si>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</si>
  <si>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</si>
  <si>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</si>
  <si>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</si>
  <si>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</si>
  <si>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</si>
  <si>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</si>
  <si>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</si>
  <si>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</si>
  <si>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</si>
  <si>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</si>
  <si>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</si>
  <si>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</si>
  <si>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</si>
  <si>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</si>
  <si>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</si>
  <si>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</si>
  <si>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</si>
  <si>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</si>
  <si>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</si>
  <si>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</si>
  <si>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</si>
  <si>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</si>
  <si>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</si>
  <si>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</si>
  <si>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</si>
  <si>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</si>
  <si>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</si>
  <si>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</si>
  <si>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</si>
  <si>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</si>
  <si>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</si>
  <si>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</si>
  <si>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</si>
  <si>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</si>
  <si>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</si>
  <si>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</si>
  <si>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</si>
  <si>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</si>
  <si>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</si>
  <si>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</si>
  <si>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</si>
  <si>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</si>
  <si>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</si>
  <si>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</si>
  <si>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</si>
  <si>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</si>
  <si>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</si>
  <si>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</si>
  <si>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</si>
  <si>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</si>
  <si>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</si>
  <si>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</si>
  <si>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</si>
  <si>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</si>
  <si>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</si>
  <si>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</si>
  <si>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</si>
  <si>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</si>
  <si>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</si>
  <si>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</si>
  <si>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</si>
  <si>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</si>
  <si>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</si>
  <si>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</si>
  <si>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</si>
  <si>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</si>
  <si>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</si>
  <si>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</si>
  <si>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</si>
  <si>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</si>
  <si>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</si>
  <si>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</si>
  <si>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</si>
  <si>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</si>
  <si>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</si>
  <si>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</si>
  <si>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</si>
  <si>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</si>
  <si>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</si>
  <si>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</si>
  <si>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</si>
  <si>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</si>
  <si>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</si>
  <si>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</si>
  <si>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</si>
  <si>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</si>
  <si>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</si>
  <si>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</si>
  <si>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</si>
  <si>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</si>
  <si>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</si>
  <si>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</si>
  <si>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</si>
  <si>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</si>
  <si>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</si>
  <si>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</si>
  <si>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</si>
  <si>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</si>
  <si>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</si>
  <si>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</si>
  <si>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</si>
  <si>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</si>
  <si>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</si>
  <si>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</si>
  <si>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</si>
  <si>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</si>
  <si>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</si>
  <si>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</si>
  <si>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</si>
  <si>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</si>
  <si>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</si>
  <si>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</si>
  <si>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</si>
  <si>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</si>
  <si>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</si>
  <si>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</si>
  <si>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</si>
  <si>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</si>
  <si>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</si>
  <si>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</si>
  <si>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</si>
  <si>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</si>
  <si>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</si>
  <si>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</si>
  <si>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</si>
  <si>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</si>
  <si>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</si>
  <si>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</si>
  <si>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</si>
  <si>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</si>
  <si>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</si>
  <si>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</si>
  <si>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</si>
  <si>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</si>
  <si>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</si>
  <si>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</si>
  <si>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</si>
  <si>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</si>
  <si>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</si>
  <si>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</si>
  <si>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</si>
  <si>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</si>
  <si>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</si>
  <si>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</si>
  <si>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</si>
  <si>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</si>
  <si>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</si>
  <si>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</si>
  <si>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</si>
  <si>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</si>
  <si>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</si>
  <si>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</si>
  <si>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</si>
  <si>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</si>
  <si>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</si>
  <si>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</si>
  <si>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</si>
  <si>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</si>
  <si>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</si>
  <si>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</si>
  <si>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</si>
  <si>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</si>
  <si>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</si>
  <si>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</si>
  <si>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</si>
  <si>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</si>
  <si>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</si>
  <si>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</si>
  <si>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</si>
  <si>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</si>
  <si>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</si>
  <si>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</si>
  <si>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</si>
  <si>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</si>
  <si>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</si>
  <si>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</si>
  <si>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</si>
  <si>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</si>
  <si>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</si>
  <si>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</si>
  <si>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</si>
  <si>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</si>
  <si>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</si>
  <si>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</si>
  <si>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</si>
  <si>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</si>
  <si>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</si>
  <si>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</si>
  <si>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</si>
  <si>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</si>
  <si>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</si>
  <si>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</si>
  <si>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</si>
  <si>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</si>
  <si>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</si>
  <si>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</si>
  <si>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</si>
  <si>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</si>
  <si>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</si>
  <si>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</si>
  <si>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</si>
  <si>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</si>
  <si>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</si>
  <si>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</si>
  <si>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</si>
  <si>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</si>
  <si>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</si>
  <si>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</si>
  <si>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</si>
  <si>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</si>
  <si>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</si>
  <si>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</si>
  <si>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</si>
  <si>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</si>
  <si>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</si>
  <si>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</si>
  <si>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</si>
  <si>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</si>
  <si>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</si>
  <si>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</si>
  <si>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</si>
  <si>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</si>
  <si>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</si>
  <si>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</si>
  <si>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</si>
  <si>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</si>
  <si>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</si>
  <si>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</si>
  <si>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</si>
  <si>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</si>
  <si>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</si>
  <si>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</si>
  <si>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</si>
  <si>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</si>
  <si>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</si>
  <si>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</si>
  <si>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</si>
  <si>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</si>
  <si>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</si>
  <si>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</si>
  <si>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</si>
  <si>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</si>
  <si>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</si>
  <si>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</si>
  <si>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</si>
  <si>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</si>
  <si>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</si>
  <si>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</si>
  <si>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</si>
  <si>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</si>
  <si>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</si>
  <si>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</si>
  <si>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</si>
  <si>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</si>
  <si>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</si>
  <si>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</si>
  <si>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</si>
  <si>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</si>
  <si>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</si>
  <si>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</si>
  <si>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</si>
  <si>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</si>
  <si>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</si>
  <si>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</si>
  <si>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</si>
  <si>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</si>
  <si>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</si>
  <si>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</si>
  <si>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</si>
  <si>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</si>
  <si>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</si>
  <si>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</si>
  <si>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</si>
  <si>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</si>
  <si>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</si>
  <si>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</si>
  <si>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</si>
  <si>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</si>
  <si>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</si>
  <si>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</si>
  <si>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</si>
  <si>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</si>
  <si>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</si>
  <si>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</si>
  <si>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</si>
  <si>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</si>
  <si>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</si>
  <si>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</si>
  <si>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</si>
  <si>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</si>
  <si>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</si>
  <si>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</si>
  <si>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</si>
  <si>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</si>
  <si>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</si>
  <si>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</si>
  <si>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</si>
  <si>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</si>
  <si>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</si>
  <si>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</si>
  <si>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</si>
  <si>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</si>
  <si>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</si>
  <si>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</si>
  <si>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</si>
  <si>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</si>
  <si>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</si>
  <si>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</si>
  <si>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</si>
  <si>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</si>
  <si>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</si>
  <si>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</si>
  <si>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</si>
  <si>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</si>
  <si>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</si>
  <si>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</si>
  <si>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</si>
  <si>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</si>
  <si>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</si>
  <si>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</si>
  <si>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</si>
  <si>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</si>
  <si>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</si>
  <si>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</si>
  <si>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</si>
  <si>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</si>
  <si>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</si>
  <si>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</si>
  <si>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</si>
  <si>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</si>
  <si>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</si>
  <si>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</si>
  <si>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</si>
  <si>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</si>
  <si>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</si>
  <si>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</si>
  <si>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</si>
  <si>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</si>
  <si>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</si>
  <si>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</si>
  <si>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</si>
  <si>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PASHA Bank Georgia</t>
  </si>
  <si>
    <t>www.pashabank.ge</t>
  </si>
  <si>
    <t>Ramil Imamov</t>
  </si>
  <si>
    <t>Rovshan Allahverdiyev</t>
  </si>
  <si>
    <t xml:space="preserve"> Table  9 (Capital), N10 </t>
  </si>
  <si>
    <t xml:space="preserve"> Table   9 (Capital), N38</t>
  </si>
  <si>
    <t xml:space="preserve"> Table   9 (Capital), N2</t>
  </si>
  <si>
    <t xml:space="preserve"> Table   9 (Capital), N6</t>
  </si>
  <si>
    <t/>
  </si>
  <si>
    <t>Non-independent chair</t>
  </si>
  <si>
    <t>Independent member</t>
  </si>
  <si>
    <t>Non-independent member</t>
  </si>
  <si>
    <t>Shahin Mammadov</t>
  </si>
  <si>
    <t>George Glonti</t>
  </si>
  <si>
    <t>Ebru Ogan Knottnerus</t>
  </si>
  <si>
    <t>Kamala Nuriyeva</t>
  </si>
  <si>
    <t>Member of the Board of Directors, CFO</t>
  </si>
  <si>
    <t>Levan Aladashvili</t>
  </si>
  <si>
    <t>Member of the Board of Directors, Chief Risk Officer</t>
  </si>
  <si>
    <t>Anzor Mantskava</t>
  </si>
  <si>
    <t xml:space="preserve">Mr. Arif Pashayev </t>
  </si>
  <si>
    <t>Mrs. Arzu Aliyeva</t>
  </si>
  <si>
    <t>Mrs. Leyla Aliyeva</t>
  </si>
  <si>
    <t>Mr. Mir Jamal Pashayev</t>
  </si>
  <si>
    <t>PASHA Bank OJSC</t>
  </si>
  <si>
    <t>Pasha Holding LLC</t>
  </si>
  <si>
    <t>Acting Chairman of Board of Directors​, CEO</t>
  </si>
  <si>
    <t>Member of the Board of Directors, Director of Retail Banking</t>
  </si>
  <si>
    <t>Parvin Mammadov</t>
  </si>
  <si>
    <t xml:space="preserve">                                 -  </t>
  </si>
  <si>
    <t xml:space="preserve">                   -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</si>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</sst>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rgb="FF333333"/>
      <name val="Sylfaen"/>
      <family val="1"/>
    </font>
    <font>
      <b/>
      <sz val="10"/>
      <color theme="1"/>
      <name val="Sylfaen"/>
      <family val="1"/>
    </font>
    <font>
      <sz val="10"/>
      <color theme="1"/>
      <name val="Sylfaen"/>
      <family val="1"/>
    </font>
    <font>
      <b/>
      <i/>
      <sz val="10"/>
      <color theme="1"/>
      <name val="Sylfaen"/>
      <family val="1"/>
    </font>
    <font>
      <i/>
      <sz val="10"/>
      <name val="Sylfaen"/>
      <family val="1"/>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s>
  <borders count="2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s>
  <cellStyleXfs count="3782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2" fillId="0" borderId="0"/>
    <xf numFmtId="0" fontId="21" fillId="64" borderId="163" applyNumberForma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49" fillId="43" borderId="163" applyNumberFormat="0" applyAlignment="0" applyProtection="0"/>
    <xf numFmtId="0" fontId="2" fillId="74" borderId="150" applyNumberFormat="0" applyFont="0" applyAlignment="0" applyProtection="0"/>
    <xf numFmtId="0" fontId="49" fillId="43" borderId="163" applyNumberFormat="0" applyAlignment="0" applyProtection="0"/>
    <xf numFmtId="0" fontId="2" fillId="74" borderId="150" applyNumberFormat="0" applyFont="0" applyAlignment="0" applyProtection="0"/>
    <xf numFmtId="0" fontId="49" fillId="43" borderId="163" applyNumberFormat="0" applyAlignment="0" applyProtection="0"/>
    <xf numFmtId="0" fontId="2" fillId="74" borderId="150" applyNumberFormat="0" applyFont="0" applyAlignment="0" applyProtection="0"/>
    <xf numFmtId="0" fontId="2" fillId="74" borderId="150" applyNumberFormat="0" applyFont="0" applyAlignment="0" applyProtection="0"/>
    <xf numFmtId="0" fontId="49" fillId="43" borderId="163" applyNumberFormat="0" applyAlignment="0" applyProtection="0"/>
    <xf numFmtId="0" fontId="2" fillId="74" borderId="150" applyNumberFormat="0" applyFont="0" applyAlignment="0" applyProtection="0"/>
    <xf numFmtId="0" fontId="49" fillId="43" borderId="163" applyNumberFormat="0" applyAlignment="0" applyProtection="0"/>
    <xf numFmtId="168" fontId="51" fillId="43" borderId="163" applyNumberFormat="0" applyAlignment="0" applyProtection="0"/>
    <xf numFmtId="0" fontId="2" fillId="74" borderId="150" applyNumberFormat="0" applyFont="0" applyAlignment="0" applyProtection="0"/>
    <xf numFmtId="0" fontId="2" fillId="74" borderId="150" applyNumberFormat="0" applyFont="0" applyAlignment="0" applyProtection="0"/>
    <xf numFmtId="0" fontId="49" fillId="43" borderId="163" applyNumberFormat="0" applyAlignment="0" applyProtection="0"/>
    <xf numFmtId="0" fontId="2" fillId="74" borderId="150" applyNumberFormat="0" applyFont="0" applyAlignment="0" applyProtection="0"/>
    <xf numFmtId="0" fontId="49" fillId="43" borderId="163" applyNumberFormat="0" applyAlignment="0" applyProtection="0"/>
    <xf numFmtId="0" fontId="2" fillId="74" borderId="150" applyNumberFormat="0" applyFont="0" applyAlignment="0" applyProtection="0"/>
    <xf numFmtId="0" fontId="49" fillId="43" borderId="163" applyNumberFormat="0" applyAlignment="0" applyProtection="0"/>
    <xf numFmtId="0" fontId="2"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168" fontId="51"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169" fontId="51"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49" fillId="43" borderId="163" applyNumberForma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49" fillId="43" borderId="163" applyNumberForma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49" fillId="43" borderId="163" applyNumberFormat="0" applyAlignment="0" applyProtection="0"/>
    <xf numFmtId="0" fontId="10" fillId="74" borderId="150" applyNumberFormat="0" applyFon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68" fontId="51" fillId="43" borderId="163" applyNumberFormat="0" applyAlignment="0" applyProtection="0"/>
    <xf numFmtId="169" fontId="51" fillId="43" borderId="163" applyNumberFormat="0" applyAlignment="0" applyProtection="0"/>
    <xf numFmtId="168" fontId="51" fillId="43" borderId="163" applyNumberFormat="0" applyAlignment="0" applyProtection="0"/>
    <xf numFmtId="168" fontId="51" fillId="43" borderId="163" applyNumberFormat="0" applyAlignment="0" applyProtection="0"/>
    <xf numFmtId="169" fontId="51" fillId="43" borderId="163" applyNumberFormat="0" applyAlignment="0" applyProtection="0"/>
    <xf numFmtId="168" fontId="51" fillId="43" borderId="163" applyNumberFormat="0" applyAlignment="0" applyProtection="0"/>
    <xf numFmtId="168" fontId="51" fillId="43" borderId="163" applyNumberFormat="0" applyAlignment="0" applyProtection="0"/>
    <xf numFmtId="169" fontId="51" fillId="43" borderId="163" applyNumberFormat="0" applyAlignment="0" applyProtection="0"/>
    <xf numFmtId="168" fontId="51" fillId="43" borderId="163" applyNumberFormat="0" applyAlignment="0" applyProtection="0"/>
    <xf numFmtId="168" fontId="51" fillId="43" borderId="163" applyNumberFormat="0" applyAlignment="0" applyProtection="0"/>
    <xf numFmtId="169" fontId="51" fillId="43" borderId="163" applyNumberFormat="0" applyAlignment="0" applyProtection="0"/>
    <xf numFmtId="168"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168" fontId="51" fillId="43" borderId="163" applyNumberFormat="0" applyAlignment="0" applyProtection="0"/>
    <xf numFmtId="169" fontId="51" fillId="43" borderId="163" applyNumberFormat="0" applyAlignment="0" applyProtection="0"/>
    <xf numFmtId="168" fontId="51" fillId="43" borderId="163" applyNumberFormat="0" applyAlignment="0" applyProtection="0"/>
    <xf numFmtId="168" fontId="51" fillId="43" borderId="163" applyNumberFormat="0" applyAlignment="0" applyProtection="0"/>
    <xf numFmtId="169" fontId="51" fillId="43" borderId="163" applyNumberFormat="0" applyAlignment="0" applyProtection="0"/>
    <xf numFmtId="168" fontId="51" fillId="43" borderId="163" applyNumberFormat="0" applyAlignment="0" applyProtection="0"/>
    <xf numFmtId="168" fontId="51" fillId="43" borderId="163" applyNumberFormat="0" applyAlignment="0" applyProtection="0"/>
    <xf numFmtId="169" fontId="51" fillId="43" borderId="163" applyNumberFormat="0" applyAlignment="0" applyProtection="0"/>
    <xf numFmtId="168" fontId="51" fillId="43" borderId="163" applyNumberFormat="0" applyAlignment="0" applyProtection="0"/>
    <xf numFmtId="168" fontId="51" fillId="43" borderId="163" applyNumberFormat="0" applyAlignment="0" applyProtection="0"/>
    <xf numFmtId="169" fontId="51" fillId="43" borderId="163" applyNumberFormat="0" applyAlignment="0" applyProtection="0"/>
    <xf numFmtId="168"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69"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68"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68"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21" fillId="64" borderId="163" applyNumberFormat="0" applyAlignment="0" applyProtection="0"/>
    <xf numFmtId="168" fontId="23" fillId="64" borderId="163" applyNumberFormat="0" applyAlignment="0" applyProtection="0"/>
    <xf numFmtId="169" fontId="23" fillId="64" borderId="163" applyNumberFormat="0" applyAlignment="0" applyProtection="0"/>
    <xf numFmtId="168" fontId="23" fillId="64" borderId="163" applyNumberFormat="0" applyAlignment="0" applyProtection="0"/>
    <xf numFmtId="168" fontId="23" fillId="64" borderId="163" applyNumberFormat="0" applyAlignment="0" applyProtection="0"/>
    <xf numFmtId="169" fontId="23" fillId="64" borderId="163" applyNumberFormat="0" applyAlignment="0" applyProtection="0"/>
    <xf numFmtId="168" fontId="23" fillId="64" borderId="163" applyNumberFormat="0" applyAlignment="0" applyProtection="0"/>
    <xf numFmtId="168" fontId="23" fillId="64" borderId="163" applyNumberFormat="0" applyAlignment="0" applyProtection="0"/>
    <xf numFmtId="169" fontId="23" fillId="64" borderId="163" applyNumberFormat="0" applyAlignment="0" applyProtection="0"/>
    <xf numFmtId="168" fontId="23" fillId="64" borderId="163" applyNumberFormat="0" applyAlignment="0" applyProtection="0"/>
    <xf numFmtId="168" fontId="23" fillId="64" borderId="163" applyNumberFormat="0" applyAlignment="0" applyProtection="0"/>
    <xf numFmtId="169" fontId="23"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69"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49" fillId="43" borderId="163" applyNumberForma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168" fontId="51" fillId="43" borderId="163" applyNumberForma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168" fontId="51" fillId="43" borderId="163" applyNumberFormat="0" applyAlignment="0" applyProtection="0"/>
    <xf numFmtId="0" fontId="49" fillId="43" borderId="163" applyNumberFormat="0" applyAlignment="0" applyProtection="0"/>
    <xf numFmtId="168"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2" fillId="69" borderId="160" applyNumberFormat="0" applyFont="0" applyBorder="0" applyProtection="0">
      <alignment horizontal="center" vertical="center"/>
    </xf>
    <xf numFmtId="0" fontId="49" fillId="43" borderId="163" applyNumberFormat="0" applyAlignment="0" applyProtection="0"/>
    <xf numFmtId="0" fontId="2" fillId="71" borderId="161" applyNumberFormat="0" applyFont="0" applyBorder="0" applyProtection="0">
      <alignment horizontal="left" vertical="center"/>
    </xf>
    <xf numFmtId="168" fontId="37" fillId="0" borderId="162">
      <alignment horizontal="left" vertical="center"/>
    </xf>
    <xf numFmtId="169" fontId="23" fillId="64" borderId="163" applyNumberFormat="0" applyAlignment="0" applyProtection="0"/>
    <xf numFmtId="0" fontId="19" fillId="0" borderId="160" applyNumberFormat="0" applyAlignment="0">
      <alignment horizontal="right"/>
      <protection locked="0"/>
    </xf>
    <xf numFmtId="0" fontId="19" fillId="0" borderId="160" applyNumberFormat="0" applyAlignment="0">
      <alignment horizontal="right"/>
      <protection locked="0"/>
    </xf>
    <xf numFmtId="169" fontId="23"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19" fillId="0" borderId="168" applyNumberFormat="0" applyAlignment="0">
      <alignment horizontal="right"/>
      <protection locked="0"/>
    </xf>
    <xf numFmtId="0" fontId="21" fillId="64" borderId="170" applyNumberFormat="0" applyAlignment="0" applyProtection="0"/>
    <xf numFmtId="0" fontId="49" fillId="43" borderId="170" applyNumberFormat="0" applyAlignment="0" applyProtection="0"/>
    <xf numFmtId="0" fontId="21" fillId="64" borderId="170" applyNumberFormat="0" applyAlignment="0" applyProtection="0"/>
    <xf numFmtId="0" fontId="37" fillId="0" borderId="167">
      <alignment horizontal="left" vertical="center"/>
    </xf>
    <xf numFmtId="0" fontId="49" fillId="43" borderId="170" applyNumberFormat="0" applyAlignment="0" applyProtection="0"/>
    <xf numFmtId="0" fontId="19" fillId="0" borderId="168" applyNumberFormat="0" applyAlignment="0">
      <alignment horizontal="right"/>
      <protection locked="0"/>
    </xf>
    <xf numFmtId="3" fontId="2" fillId="70" borderId="168" applyFont="0">
      <alignment horizontal="right" vertical="center"/>
    </xf>
    <xf numFmtId="3" fontId="2" fillId="72" borderId="168" applyFont="0">
      <alignment horizontal="right" vertical="center"/>
      <protection locked="0"/>
    </xf>
    <xf numFmtId="0" fontId="49" fillId="43" borderId="170" applyNumberFormat="0" applyAlignment="0" applyProtection="0"/>
    <xf numFmtId="0" fontId="49" fillId="43" borderId="17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8"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8"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9"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0" fontId="21" fillId="64" borderId="130" applyNumberFormat="0" applyAlignment="0" applyProtection="0"/>
    <xf numFmtId="168" fontId="37" fillId="0" borderId="167">
      <alignment horizontal="left" vertical="center"/>
    </xf>
    <xf numFmtId="0" fontId="21" fillId="64" borderId="170" applyNumberFormat="0" applyAlignment="0" applyProtection="0"/>
    <xf numFmtId="0" fontId="49" fillId="43" borderId="170" applyNumberFormat="0" applyAlignment="0" applyProtection="0"/>
    <xf numFmtId="168" fontId="51" fillId="43" borderId="170" applyNumberFormat="0" applyAlignment="0" applyProtection="0"/>
    <xf numFmtId="0" fontId="49" fillId="43" borderId="170" applyNumberFormat="0" applyAlignment="0" applyProtection="0"/>
    <xf numFmtId="0" fontId="21" fillId="64" borderId="170" applyNumberFormat="0" applyAlignment="0" applyProtection="0"/>
    <xf numFmtId="0" fontId="19" fillId="0" borderId="168" applyNumberFormat="0" applyAlignment="0">
      <alignment horizontal="right"/>
      <protection locked="0"/>
    </xf>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69" fontId="23"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19" fillId="0" borderId="160" applyNumberFormat="0" applyAlignment="0">
      <alignment horizontal="right"/>
      <protection locked="0"/>
    </xf>
    <xf numFmtId="0" fontId="19" fillId="0" borderId="160" applyNumberFormat="0" applyAlignment="0">
      <alignment horizontal="right"/>
      <protection locked="0"/>
    </xf>
    <xf numFmtId="168" fontId="23" fillId="64" borderId="163" applyNumberFormat="0" applyAlignment="0" applyProtection="0"/>
    <xf numFmtId="0" fontId="37" fillId="0" borderId="162">
      <alignment horizontal="left" vertical="center"/>
    </xf>
    <xf numFmtId="9" fontId="2" fillId="71" borderId="160" applyFont="0" applyProtection="0">
      <alignment horizontal="right" vertical="center"/>
    </xf>
    <xf numFmtId="0" fontId="49" fillId="43" borderId="163" applyNumberFormat="0" applyAlignment="0" applyProtection="0"/>
    <xf numFmtId="0" fontId="19" fillId="0" borderId="160" applyNumberFormat="0" applyAlignment="0">
      <alignment horizontal="right"/>
      <protection locked="0"/>
    </xf>
    <xf numFmtId="168"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69" fontId="51" fillId="43" borderId="163" applyNumberForma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169" fontId="51" fillId="43" borderId="163" applyNumberFormat="0" applyAlignment="0" applyProtection="0"/>
    <xf numFmtId="0" fontId="1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49" fillId="43" borderId="163" applyNumberFormat="0" applyAlignment="0" applyProtection="0"/>
    <xf numFmtId="0" fontId="49" fillId="43" borderId="163" applyNumberForma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168" fontId="51" fillId="43" borderId="163" applyNumberForma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49" fillId="43" borderId="163" applyNumberFormat="0" applyAlignment="0" applyProtection="0"/>
    <xf numFmtId="0" fontId="49" fillId="43" borderId="163" applyNumberFormat="0" applyAlignment="0" applyProtection="0"/>
    <xf numFmtId="169" fontId="51" fillId="43" borderId="163" applyNumberFormat="0" applyAlignment="0" applyProtection="0"/>
    <xf numFmtId="168"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37" fillId="0" borderId="162">
      <alignment horizontal="left" vertical="center"/>
    </xf>
    <xf numFmtId="0" fontId="49" fillId="43" borderId="163" applyNumberFormat="0" applyAlignment="0" applyProtection="0"/>
    <xf numFmtId="0" fontId="49" fillId="43" borderId="163" applyNumberFormat="0" applyAlignment="0" applyProtection="0"/>
    <xf numFmtId="0" fontId="45" fillId="70" borderId="161" applyFont="0" applyBorder="0">
      <alignment horizontal="center" wrapText="1"/>
    </xf>
    <xf numFmtId="168" fontId="23" fillId="64" borderId="163" applyNumberFormat="0" applyAlignment="0" applyProtection="0"/>
    <xf numFmtId="0" fontId="19" fillId="0" borderId="160" applyNumberFormat="0" applyAlignment="0">
      <alignment horizontal="right"/>
      <protection locked="0"/>
    </xf>
    <xf numFmtId="0" fontId="19" fillId="0" borderId="160" applyNumberFormat="0" applyAlignment="0">
      <alignment horizontal="right"/>
      <protection locked="0"/>
    </xf>
    <xf numFmtId="168" fontId="23"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30" fillId="0" borderId="173" applyNumberFormat="0" applyFill="0" applyAlignment="0" applyProtection="0"/>
    <xf numFmtId="0" fontId="21" fillId="64" borderId="170" applyNumberFormat="0" applyAlignment="0" applyProtection="0"/>
    <xf numFmtId="168" fontId="23" fillId="64" borderId="170" applyNumberFormat="0" applyAlignment="0" applyProtection="0"/>
    <xf numFmtId="0" fontId="49" fillId="43" borderId="170" applyNumberFormat="0" applyAlignment="0" applyProtection="0"/>
    <xf numFmtId="0" fontId="49" fillId="43" borderId="170" applyNumberFormat="0" applyAlignment="0" applyProtection="0"/>
    <xf numFmtId="0" fontId="21" fillId="64" borderId="170" applyNumberFormat="0" applyAlignment="0" applyProtection="0"/>
    <xf numFmtId="0" fontId="21" fillId="64" borderId="170" applyNumberFormat="0" applyAlignment="0" applyProtection="0"/>
    <xf numFmtId="0" fontId="37" fillId="0" borderId="167">
      <alignment horizontal="left" vertical="center"/>
    </xf>
    <xf numFmtId="0" fontId="21" fillId="64" borderId="170" applyNumberFormat="0" applyAlignment="0" applyProtection="0"/>
    <xf numFmtId="168" fontId="23" fillId="64" borderId="170" applyNumberFormat="0" applyAlignment="0" applyProtection="0"/>
    <xf numFmtId="0" fontId="49" fillId="43" borderId="170" applyNumberFormat="0" applyAlignment="0" applyProtection="0"/>
    <xf numFmtId="169" fontId="51" fillId="43" borderId="170" applyNumberFormat="0" applyAlignment="0" applyProtection="0"/>
    <xf numFmtId="0" fontId="21" fillId="64" borderId="170" applyNumberFormat="0" applyAlignment="0" applyProtection="0"/>
    <xf numFmtId="0" fontId="19" fillId="0" borderId="168" applyNumberFormat="0" applyAlignment="0">
      <alignment horizontal="right"/>
      <protection locked="0"/>
    </xf>
    <xf numFmtId="3" fontId="2" fillId="75" borderId="168" applyFont="0">
      <alignment horizontal="right" vertical="center"/>
      <protection locked="0"/>
    </xf>
    <xf numFmtId="3" fontId="2" fillId="72" borderId="168" applyFont="0">
      <alignment horizontal="right" vertical="center"/>
      <protection locked="0"/>
    </xf>
    <xf numFmtId="3" fontId="2" fillId="71" borderId="168" applyFont="0" applyProtection="0">
      <alignment horizontal="right" vertical="center"/>
    </xf>
    <xf numFmtId="0" fontId="19" fillId="0" borderId="168" applyNumberFormat="0" applyAlignment="0">
      <alignment horizontal="right"/>
      <protection locked="0"/>
    </xf>
    <xf numFmtId="0" fontId="2" fillId="69" borderId="168" applyNumberFormat="0" applyFont="0" applyBorder="0" applyProtection="0">
      <alignment horizontal="center" vertical="center"/>
    </xf>
    <xf numFmtId="0" fontId="19" fillId="0" borderId="168" applyNumberFormat="0" applyAlignment="0">
      <alignment horizontal="right"/>
      <protection locked="0"/>
    </xf>
    <xf numFmtId="0" fontId="66" fillId="64" borderId="172" applyNumberFormat="0" applyAlignment="0" applyProtection="0"/>
    <xf numFmtId="0" fontId="30" fillId="0" borderId="173" applyNumberFormat="0" applyFill="0" applyAlignment="0" applyProtection="0"/>
    <xf numFmtId="0" fontId="21" fillId="64" borderId="170" applyNumberFormat="0" applyAlignment="0" applyProtection="0"/>
    <xf numFmtId="0" fontId="21" fillId="64" borderId="170" applyNumberFormat="0" applyAlignment="0" applyProtection="0"/>
    <xf numFmtId="168" fontId="37" fillId="0" borderId="174">
      <alignment horizontal="left" vertical="center"/>
    </xf>
    <xf numFmtId="0" fontId="19" fillId="0" borderId="168" applyNumberFormat="0" applyAlignment="0">
      <alignment horizontal="right"/>
      <protection locked="0"/>
    </xf>
    <xf numFmtId="0" fontId="19" fillId="0" borderId="168" applyNumberFormat="0" applyAlignment="0">
      <alignment horizontal="right"/>
      <protection locked="0"/>
    </xf>
    <xf numFmtId="188" fontId="2" fillId="70" borderId="168" applyFont="0">
      <alignment horizontal="right" vertical="center"/>
    </xf>
    <xf numFmtId="3" fontId="2" fillId="70" borderId="168" applyFont="0">
      <alignment horizontal="right" vertical="center"/>
    </xf>
    <xf numFmtId="3" fontId="2" fillId="75" borderId="168" applyFont="0">
      <alignment horizontal="right" vertical="center"/>
      <protection locked="0"/>
    </xf>
    <xf numFmtId="0" fontId="19" fillId="0" borderId="168" applyNumberFormat="0" applyAlignment="0">
      <alignment horizontal="right"/>
      <protection locked="0"/>
    </xf>
    <xf numFmtId="0" fontId="21" fillId="64"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21" fillId="64" borderId="170" applyNumberFormat="0" applyAlignment="0" applyProtection="0"/>
    <xf numFmtId="0" fontId="21" fillId="64" borderId="170" applyNumberFormat="0" applyAlignment="0" applyProtection="0"/>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2" fillId="69" borderId="160" applyNumberFormat="0" applyFont="0" applyBorder="0" applyProtection="0">
      <alignment horizontal="center" vertical="center"/>
    </xf>
    <xf numFmtId="0" fontId="37" fillId="0" borderId="162">
      <alignment horizontal="left" vertical="center"/>
    </xf>
    <xf numFmtId="0" fontId="37" fillId="0" borderId="162">
      <alignment horizontal="left" vertical="center"/>
    </xf>
    <xf numFmtId="168" fontId="37" fillId="0" borderId="162">
      <alignment horizontal="left" vertical="center"/>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2" fillId="69" borderId="127" applyNumberFormat="0" applyFont="0" applyBorder="0" applyProtection="0">
      <alignment horizontal="center" vertical="center"/>
    </xf>
    <xf numFmtId="0" fontId="37" fillId="0" borderId="119">
      <alignment horizontal="left" vertical="center"/>
    </xf>
    <xf numFmtId="0" fontId="37" fillId="0" borderId="119">
      <alignment horizontal="left" vertical="center"/>
    </xf>
    <xf numFmtId="168" fontId="37" fillId="0" borderId="119">
      <alignment horizontal="left" vertical="center"/>
    </xf>
    <xf numFmtId="0" fontId="45" fillId="70" borderId="161" applyFont="0" applyBorder="0">
      <alignment horizontal="center" wrapText="1"/>
    </xf>
    <xf numFmtId="3" fontId="2" fillId="71" borderId="160" applyFont="0" applyProtection="0">
      <alignment horizontal="right" vertical="center"/>
    </xf>
    <xf numFmtId="9" fontId="2" fillId="71" borderId="160" applyFont="0" applyProtection="0">
      <alignment horizontal="right" vertical="center"/>
    </xf>
    <xf numFmtId="0" fontId="2" fillId="71" borderId="161" applyNumberFormat="0" applyFont="0" applyBorder="0" applyProtection="0">
      <alignment horizontal="left" vertical="center"/>
    </xf>
    <xf numFmtId="0" fontId="45" fillId="70" borderId="118" applyFont="0" applyBorder="0">
      <alignment horizontal="center" wrapText="1"/>
    </xf>
    <xf numFmtId="3" fontId="2" fillId="71" borderId="127" applyFont="0" applyProtection="0">
      <alignment horizontal="right" vertical="center"/>
    </xf>
    <xf numFmtId="9" fontId="2" fillId="71" borderId="127" applyFont="0" applyProtection="0">
      <alignment horizontal="right" vertical="center"/>
    </xf>
    <xf numFmtId="0" fontId="2" fillId="71" borderId="118" applyNumberFormat="0" applyFont="0" applyBorder="0" applyProtection="0">
      <alignment horizontal="left" vertical="center"/>
    </xf>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8"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8"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9"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0" fontId="49" fillId="43" borderId="130" applyNumberFormat="0" applyAlignment="0" applyProtection="0"/>
    <xf numFmtId="3" fontId="2" fillId="72" borderId="127" applyFont="0">
      <alignment horizontal="right" vertical="center"/>
      <protection locked="0"/>
    </xf>
    <xf numFmtId="3" fontId="2" fillId="72" borderId="160" applyFont="0">
      <alignment horizontal="right" vertical="center"/>
      <protection locked="0"/>
    </xf>
    <xf numFmtId="0" fontId="37" fillId="0" borderId="167">
      <alignment horizontal="left" vertical="center"/>
    </xf>
    <xf numFmtId="0" fontId="37" fillId="0" borderId="167">
      <alignment horizontal="left" vertical="center"/>
    </xf>
    <xf numFmtId="168" fontId="37" fillId="0" borderId="167">
      <alignment horizontal="left" vertical="center"/>
    </xf>
    <xf numFmtId="3" fontId="2" fillId="72" borderId="146" applyFont="0">
      <alignment horizontal="right" vertical="center"/>
      <protection locked="0"/>
    </xf>
    <xf numFmtId="0" fontId="49"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9"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2" fillId="71" borderId="147"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45" fillId="70" borderId="147" applyFont="0" applyBorder="0">
      <alignment horizontal="center" wrapText="1"/>
    </xf>
    <xf numFmtId="168" fontId="37" fillId="0" borderId="148">
      <alignment horizontal="left" vertical="center"/>
    </xf>
    <xf numFmtId="0" fontId="37" fillId="0" borderId="148">
      <alignment horizontal="left" vertical="center"/>
    </xf>
    <xf numFmtId="0" fontId="37" fillId="0" borderId="148">
      <alignment horizontal="left" vertical="center"/>
    </xf>
    <xf numFmtId="0" fontId="2" fillId="69" borderId="146" applyNumberFormat="0" applyFont="0" applyBorder="0" applyProtection="0">
      <alignment horizontal="center" vertical="center"/>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21"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9"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2"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10" fillId="74" borderId="131" applyNumberFormat="0" applyFont="0" applyAlignment="0" applyProtection="0"/>
    <xf numFmtId="0" fontId="2"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2"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3" fontId="2" fillId="75" borderId="127" applyFont="0">
      <alignment horizontal="right" vertical="center"/>
      <protection locked="0"/>
    </xf>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8" fontId="68"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8" fontId="68"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9" fontId="68"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0" fontId="66" fillId="64" borderId="132" applyNumberFormat="0" applyAlignment="0" applyProtection="0"/>
    <xf numFmtId="0" fontId="21" fillId="64" borderId="170" applyNumberFormat="0" applyAlignment="0" applyProtection="0"/>
    <xf numFmtId="0" fontId="21" fillId="64" borderId="170" applyNumberFormat="0" applyAlignment="0" applyProtection="0"/>
    <xf numFmtId="0" fontId="49" fillId="43" borderId="170" applyNumberFormat="0" applyAlignment="0" applyProtection="0"/>
    <xf numFmtId="0" fontId="49" fillId="43" borderId="170"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9"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3" fontId="2" fillId="70" borderId="127" applyFont="0">
      <alignment horizontal="right" vertical="center"/>
    </xf>
    <xf numFmtId="188" fontId="2" fillId="70" borderId="127" applyFont="0">
      <alignment horizontal="right" vertical="center"/>
    </xf>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169" fontId="77"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9" fontId="77" fillId="0" borderId="173" applyNumberFormat="0" applyFill="0" applyAlignment="0" applyProtection="0"/>
    <xf numFmtId="0" fontId="30" fillId="0" borderId="173" applyNumberFormat="0" applyFill="0" applyAlignment="0" applyProtection="0"/>
    <xf numFmtId="169"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30" fillId="0" borderId="133" applyNumberFormat="0" applyFill="0" applyAlignment="0" applyProtection="0"/>
    <xf numFmtId="0" fontId="2" fillId="74" borderId="171" applyNumberFormat="0" applyFont="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8" fontId="77"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8" fontId="77"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9" fontId="77"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10" fillId="74" borderId="171" applyNumberFormat="0" applyFont="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10" fillId="74" borderId="171" applyNumberFormat="0" applyFont="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10" fillId="74" borderId="171" applyNumberFormat="0" applyFont="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10" fillId="74" borderId="171" applyNumberFormat="0" applyFont="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9" fontId="51" fillId="43" borderId="170" applyNumberFormat="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49" fillId="43" borderId="170" applyNumberFormat="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49" fillId="43" borderId="170" applyNumberFormat="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0" fontId="30" fillId="0" borderId="133" applyNumberFormat="0" applyFill="0" applyAlignment="0" applyProtection="0"/>
    <xf numFmtId="0" fontId="49" fillId="43" borderId="170" applyNumberFormat="0" applyAlignment="0" applyProtection="0"/>
    <xf numFmtId="0" fontId="49" fillId="43" borderId="170" applyNumberFormat="0" applyAlignment="0" applyProtection="0"/>
    <xf numFmtId="168" fontId="51" fillId="43" borderId="170" applyNumberFormat="0" applyAlignment="0" applyProtection="0"/>
    <xf numFmtId="0" fontId="49" fillId="43"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9"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63" applyNumberFormat="0" applyAlignment="0" applyProtection="0"/>
    <xf numFmtId="0" fontId="49" fillId="43" borderId="163" applyNumberFormat="0" applyAlignment="0" applyProtection="0"/>
    <xf numFmtId="0" fontId="10" fillId="74" borderId="164" applyNumberFormat="0" applyFont="0" applyAlignment="0" applyProtection="0"/>
    <xf numFmtId="0" fontId="49" fillId="43" borderId="163" applyNumberFormat="0" applyAlignment="0" applyProtection="0"/>
    <xf numFmtId="0" fontId="49" fillId="43" borderId="163" applyNumberFormat="0" applyAlignment="0" applyProtection="0"/>
    <xf numFmtId="0" fontId="21" fillId="64" borderId="163" applyNumberFormat="0" applyAlignment="0" applyProtection="0"/>
    <xf numFmtId="0" fontId="30"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9"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88" fontId="2" fillId="70" borderId="135" applyFont="0">
      <alignment horizontal="right" vertical="center"/>
    </xf>
    <xf numFmtId="3" fontId="2" fillId="70" borderId="135" applyFont="0">
      <alignment horizontal="right" vertical="center"/>
    </xf>
    <xf numFmtId="0" fontId="66"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9"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3" fontId="2" fillId="75" borderId="135" applyFont="0">
      <alignment horizontal="right" vertical="center"/>
      <protection locked="0"/>
    </xf>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3" fontId="2" fillId="72" borderId="135" applyFont="0">
      <alignment horizontal="right" vertical="center"/>
      <protection locked="0"/>
    </xf>
    <xf numFmtId="0" fontId="49"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9"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2" fillId="71" borderId="136" applyNumberFormat="0" applyFont="0" applyBorder="0" applyProtection="0">
      <alignment horizontal="left" vertical="center"/>
    </xf>
    <xf numFmtId="9" fontId="2" fillId="71" borderId="135" applyFont="0" applyProtection="0">
      <alignment horizontal="right" vertical="center"/>
    </xf>
    <xf numFmtId="3" fontId="2" fillId="71" borderId="135" applyFont="0" applyProtection="0">
      <alignment horizontal="right" vertical="center"/>
    </xf>
    <xf numFmtId="0" fontId="45" fillId="70" borderId="136" applyFont="0" applyBorder="0">
      <alignment horizontal="center" wrapText="1"/>
    </xf>
    <xf numFmtId="168" fontId="37" fillId="0" borderId="134">
      <alignment horizontal="left" vertical="center"/>
    </xf>
    <xf numFmtId="0" fontId="37" fillId="0" borderId="134">
      <alignment horizontal="left" vertical="center"/>
    </xf>
    <xf numFmtId="0" fontId="37" fillId="0" borderId="134">
      <alignment horizontal="left" vertical="center"/>
    </xf>
    <xf numFmtId="0" fontId="2" fillId="69" borderId="135" applyNumberFormat="0" applyFont="0" applyBorder="0" applyProtection="0">
      <alignment horizontal="center" vertical="center"/>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21"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9"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9" fontId="9" fillId="37" borderId="0"/>
    <xf numFmtId="0" fontId="2" fillId="74" borderId="150" applyNumberFormat="0" applyFont="0" applyAlignment="0" applyProtection="0"/>
    <xf numFmtId="168" fontId="51" fillId="43" borderId="163" applyNumberFormat="0" applyAlignment="0" applyProtection="0"/>
    <xf numFmtId="0" fontId="2" fillId="0" borderId="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168" fontId="23"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168" fontId="23"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169" fontId="23"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168" fontId="23" fillId="64" borderId="141" applyNumberFormat="0" applyAlignment="0" applyProtection="0"/>
    <xf numFmtId="169" fontId="23" fillId="64" borderId="141" applyNumberFormat="0" applyAlignment="0" applyProtection="0"/>
    <xf numFmtId="168" fontId="23" fillId="64" borderId="141" applyNumberFormat="0" applyAlignment="0" applyProtection="0"/>
    <xf numFmtId="168" fontId="23" fillId="64" borderId="141" applyNumberFormat="0" applyAlignment="0" applyProtection="0"/>
    <xf numFmtId="169" fontId="23" fillId="64" borderId="141" applyNumberFormat="0" applyAlignment="0" applyProtection="0"/>
    <xf numFmtId="168" fontId="23" fillId="64" borderId="141" applyNumberFormat="0" applyAlignment="0" applyProtection="0"/>
    <xf numFmtId="168" fontId="23" fillId="64" borderId="141" applyNumberFormat="0" applyAlignment="0" applyProtection="0"/>
    <xf numFmtId="169" fontId="23" fillId="64" borderId="141" applyNumberFormat="0" applyAlignment="0" applyProtection="0"/>
    <xf numFmtId="168" fontId="23" fillId="64" borderId="141" applyNumberFormat="0" applyAlignment="0" applyProtection="0"/>
    <xf numFmtId="168" fontId="23" fillId="64" borderId="141" applyNumberFormat="0" applyAlignment="0" applyProtection="0"/>
    <xf numFmtId="169" fontId="23" fillId="64" borderId="141" applyNumberFormat="0" applyAlignment="0" applyProtection="0"/>
    <xf numFmtId="168" fontId="23" fillId="64" borderId="141" applyNumberFormat="0" applyAlignment="0" applyProtection="0"/>
    <xf numFmtId="0" fontId="21" fillId="64" borderId="141" applyNumberFormat="0" applyAlignment="0" applyProtection="0"/>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2" fillId="69" borderId="135" applyNumberFormat="0" applyFont="0" applyBorder="0" applyProtection="0">
      <alignment horizontal="center" vertical="center"/>
    </xf>
    <xf numFmtId="0" fontId="37" fillId="0" borderId="134">
      <alignment horizontal="left" vertical="center"/>
    </xf>
    <xf numFmtId="0" fontId="37" fillId="0" borderId="134">
      <alignment horizontal="left" vertical="center"/>
    </xf>
    <xf numFmtId="168" fontId="37" fillId="0" borderId="134">
      <alignment horizontal="left" vertical="center"/>
    </xf>
    <xf numFmtId="0" fontId="45" fillId="70" borderId="136" applyFont="0" applyBorder="0">
      <alignment horizontal="center" wrapText="1"/>
    </xf>
    <xf numFmtId="3" fontId="2" fillId="71" borderId="135" applyFont="0" applyProtection="0">
      <alignment horizontal="right" vertical="center"/>
    </xf>
    <xf numFmtId="9" fontId="2" fillId="71" borderId="135" applyFont="0" applyProtection="0">
      <alignment horizontal="right" vertical="center"/>
    </xf>
    <xf numFmtId="0" fontId="2" fillId="71" borderId="136" applyNumberFormat="0" applyFont="0" applyBorder="0" applyProtection="0">
      <alignment horizontal="left" vertical="center"/>
    </xf>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168" fontId="51"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168" fontId="51"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169" fontId="51"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168" fontId="51" fillId="43" borderId="141" applyNumberFormat="0" applyAlignment="0" applyProtection="0"/>
    <xf numFmtId="169" fontId="51" fillId="43" borderId="141" applyNumberFormat="0" applyAlignment="0" applyProtection="0"/>
    <xf numFmtId="168" fontId="51" fillId="43" borderId="141" applyNumberFormat="0" applyAlignment="0" applyProtection="0"/>
    <xf numFmtId="168" fontId="51" fillId="43" borderId="141" applyNumberFormat="0" applyAlignment="0" applyProtection="0"/>
    <xf numFmtId="169" fontId="51" fillId="43" borderId="141" applyNumberFormat="0" applyAlignment="0" applyProtection="0"/>
    <xf numFmtId="168" fontId="51" fillId="43" borderId="141" applyNumberFormat="0" applyAlignment="0" applyProtection="0"/>
    <xf numFmtId="168" fontId="51" fillId="43" borderId="141" applyNumberFormat="0" applyAlignment="0" applyProtection="0"/>
    <xf numFmtId="169" fontId="51" fillId="43" borderId="141" applyNumberFormat="0" applyAlignment="0" applyProtection="0"/>
    <xf numFmtId="168" fontId="51" fillId="43" borderId="141" applyNumberFormat="0" applyAlignment="0" applyProtection="0"/>
    <xf numFmtId="168" fontId="51" fillId="43" borderId="141" applyNumberFormat="0" applyAlignment="0" applyProtection="0"/>
    <xf numFmtId="169" fontId="51" fillId="43" borderId="141" applyNumberFormat="0" applyAlignment="0" applyProtection="0"/>
    <xf numFmtId="168" fontId="51" fillId="43" borderId="141" applyNumberFormat="0" applyAlignment="0" applyProtection="0"/>
    <xf numFmtId="0" fontId="49" fillId="43" borderId="141" applyNumberFormat="0" applyAlignment="0" applyProtection="0"/>
    <xf numFmtId="3" fontId="2" fillId="72" borderId="135" applyFont="0">
      <alignment horizontal="right" vertical="center"/>
      <protection locked="0"/>
    </xf>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2"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10" fillId="74" borderId="142" applyNumberFormat="0" applyFont="0" applyAlignment="0" applyProtection="0"/>
    <xf numFmtId="0" fontId="2"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2"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3" fontId="2" fillId="75" borderId="135" applyFont="0">
      <alignment horizontal="right" vertical="center"/>
      <protection locked="0"/>
    </xf>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168" fontId="68"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168" fontId="68"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169" fontId="68"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168" fontId="68" fillId="64" borderId="143" applyNumberFormat="0" applyAlignment="0" applyProtection="0"/>
    <xf numFmtId="169" fontId="68" fillId="64" borderId="143" applyNumberFormat="0" applyAlignment="0" applyProtection="0"/>
    <xf numFmtId="168" fontId="68" fillId="64" borderId="143" applyNumberFormat="0" applyAlignment="0" applyProtection="0"/>
    <xf numFmtId="168" fontId="68" fillId="64" borderId="143" applyNumberFormat="0" applyAlignment="0" applyProtection="0"/>
    <xf numFmtId="169" fontId="68" fillId="64" borderId="143" applyNumberFormat="0" applyAlignment="0" applyProtection="0"/>
    <xf numFmtId="168" fontId="68" fillId="64" borderId="143" applyNumberFormat="0" applyAlignment="0" applyProtection="0"/>
    <xf numFmtId="168" fontId="68" fillId="64" borderId="143" applyNumberFormat="0" applyAlignment="0" applyProtection="0"/>
    <xf numFmtId="169" fontId="68" fillId="64" borderId="143" applyNumberFormat="0" applyAlignment="0" applyProtection="0"/>
    <xf numFmtId="168" fontId="68" fillId="64" borderId="143" applyNumberFormat="0" applyAlignment="0" applyProtection="0"/>
    <xf numFmtId="168" fontId="68" fillId="64" borderId="143" applyNumberFormat="0" applyAlignment="0" applyProtection="0"/>
    <xf numFmtId="169" fontId="68" fillId="64" borderId="143" applyNumberFormat="0" applyAlignment="0" applyProtection="0"/>
    <xf numFmtId="168" fontId="68" fillId="64" borderId="143" applyNumberFormat="0" applyAlignment="0" applyProtection="0"/>
    <xf numFmtId="0" fontId="66" fillId="64" borderId="143" applyNumberFormat="0" applyAlignment="0" applyProtection="0"/>
    <xf numFmtId="3" fontId="2" fillId="70" borderId="135" applyFont="0">
      <alignment horizontal="right" vertical="center"/>
    </xf>
    <xf numFmtId="188" fontId="2" fillId="70" borderId="135" applyFont="0">
      <alignment horizontal="right" vertical="center"/>
    </xf>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168" fontId="77"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168" fontId="77"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169" fontId="77"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168" fontId="77" fillId="0" borderId="144" applyNumberFormat="0" applyFill="0" applyAlignment="0" applyProtection="0"/>
    <xf numFmtId="169" fontId="77" fillId="0" borderId="144" applyNumberFormat="0" applyFill="0" applyAlignment="0" applyProtection="0"/>
    <xf numFmtId="168" fontId="77" fillId="0" borderId="144" applyNumberFormat="0" applyFill="0" applyAlignment="0" applyProtection="0"/>
    <xf numFmtId="168" fontId="77" fillId="0" borderId="144" applyNumberFormat="0" applyFill="0" applyAlignment="0" applyProtection="0"/>
    <xf numFmtId="169" fontId="77" fillId="0" borderId="144" applyNumberFormat="0" applyFill="0" applyAlignment="0" applyProtection="0"/>
    <xf numFmtId="168" fontId="77" fillId="0" borderId="144" applyNumberFormat="0" applyFill="0" applyAlignment="0" applyProtection="0"/>
    <xf numFmtId="168" fontId="77" fillId="0" borderId="144" applyNumberFormat="0" applyFill="0" applyAlignment="0" applyProtection="0"/>
    <xf numFmtId="169" fontId="77" fillId="0" borderId="144" applyNumberFormat="0" applyFill="0" applyAlignment="0" applyProtection="0"/>
    <xf numFmtId="168" fontId="77" fillId="0" borderId="144" applyNumberFormat="0" applyFill="0" applyAlignment="0" applyProtection="0"/>
    <xf numFmtId="168" fontId="77" fillId="0" borderId="144" applyNumberFormat="0" applyFill="0" applyAlignment="0" applyProtection="0"/>
    <xf numFmtId="169" fontId="77" fillId="0" borderId="144" applyNumberFormat="0" applyFill="0" applyAlignment="0" applyProtection="0"/>
    <xf numFmtId="168" fontId="77"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168" fontId="77" fillId="0" borderId="144" applyNumberFormat="0" applyFill="0" applyAlignment="0" applyProtection="0"/>
    <xf numFmtId="169" fontId="77" fillId="0" borderId="144" applyNumberFormat="0" applyFill="0" applyAlignment="0" applyProtection="0"/>
    <xf numFmtId="168" fontId="77" fillId="0" borderId="144" applyNumberFormat="0" applyFill="0" applyAlignment="0" applyProtection="0"/>
    <xf numFmtId="168" fontId="77" fillId="0" borderId="144" applyNumberFormat="0" applyFill="0" applyAlignment="0" applyProtection="0"/>
    <xf numFmtId="169" fontId="77" fillId="0" borderId="144" applyNumberFormat="0" applyFill="0" applyAlignment="0" applyProtection="0"/>
    <xf numFmtId="168" fontId="77" fillId="0" borderId="144" applyNumberFormat="0" applyFill="0" applyAlignment="0" applyProtection="0"/>
    <xf numFmtId="168" fontId="77" fillId="0" borderId="144" applyNumberFormat="0" applyFill="0" applyAlignment="0" applyProtection="0"/>
    <xf numFmtId="169" fontId="77" fillId="0" borderId="144" applyNumberFormat="0" applyFill="0" applyAlignment="0" applyProtection="0"/>
    <xf numFmtId="168" fontId="77" fillId="0" borderId="144" applyNumberFormat="0" applyFill="0" applyAlignment="0" applyProtection="0"/>
    <xf numFmtId="168" fontId="77" fillId="0" borderId="144" applyNumberFormat="0" applyFill="0" applyAlignment="0" applyProtection="0"/>
    <xf numFmtId="169" fontId="77" fillId="0" borderId="144" applyNumberFormat="0" applyFill="0" applyAlignment="0" applyProtection="0"/>
    <xf numFmtId="168" fontId="77"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169" fontId="77"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168" fontId="77"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168" fontId="77"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0" fontId="30" fillId="0" borderId="144" applyNumberFormat="0" applyFill="0" applyAlignment="0" applyProtection="0"/>
    <xf numFmtId="188" fontId="2" fillId="70" borderId="135" applyFont="0">
      <alignment horizontal="right" vertical="center"/>
    </xf>
    <xf numFmtId="3" fontId="2" fillId="70" borderId="135" applyFont="0">
      <alignment horizontal="right" vertical="center"/>
    </xf>
    <xf numFmtId="0" fontId="66" fillId="64" borderId="143" applyNumberFormat="0" applyAlignment="0" applyProtection="0"/>
    <xf numFmtId="168" fontId="68" fillId="64" borderId="143" applyNumberFormat="0" applyAlignment="0" applyProtection="0"/>
    <xf numFmtId="169" fontId="68" fillId="64" borderId="143" applyNumberFormat="0" applyAlignment="0" applyProtection="0"/>
    <xf numFmtId="168" fontId="68" fillId="64" borderId="143" applyNumberFormat="0" applyAlignment="0" applyProtection="0"/>
    <xf numFmtId="168" fontId="68" fillId="64" borderId="143" applyNumberFormat="0" applyAlignment="0" applyProtection="0"/>
    <xf numFmtId="169" fontId="68" fillId="64" borderId="143" applyNumberFormat="0" applyAlignment="0" applyProtection="0"/>
    <xf numFmtId="168" fontId="68" fillId="64" borderId="143" applyNumberFormat="0" applyAlignment="0" applyProtection="0"/>
    <xf numFmtId="168" fontId="68" fillId="64" borderId="143" applyNumberFormat="0" applyAlignment="0" applyProtection="0"/>
    <xf numFmtId="169" fontId="68" fillId="64" borderId="143" applyNumberFormat="0" applyAlignment="0" applyProtection="0"/>
    <xf numFmtId="168" fontId="68" fillId="64" borderId="143" applyNumberFormat="0" applyAlignment="0" applyProtection="0"/>
    <xf numFmtId="168" fontId="68" fillId="64" borderId="143" applyNumberFormat="0" applyAlignment="0" applyProtection="0"/>
    <xf numFmtId="169" fontId="68" fillId="64" borderId="143" applyNumberFormat="0" applyAlignment="0" applyProtection="0"/>
    <xf numFmtId="168" fontId="68"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169" fontId="68"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168" fontId="68"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168" fontId="68"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0" fontId="66" fillId="64" borderId="143" applyNumberFormat="0" applyAlignment="0" applyProtection="0"/>
    <xf numFmtId="3" fontId="2" fillId="75" borderId="135" applyFont="0">
      <alignment horizontal="right" vertical="center"/>
      <protection locked="0"/>
    </xf>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2"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2" fillId="74" borderId="142" applyNumberFormat="0" applyFont="0" applyAlignment="0" applyProtection="0"/>
    <xf numFmtId="0" fontId="10"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2"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0" fontId="10" fillId="74" borderId="142" applyNumberFormat="0" applyFont="0" applyAlignment="0" applyProtection="0"/>
    <xf numFmtId="3" fontId="2" fillId="72" borderId="135" applyFont="0">
      <alignment horizontal="right" vertical="center"/>
      <protection locked="0"/>
    </xf>
    <xf numFmtId="0" fontId="49" fillId="43" borderId="141" applyNumberFormat="0" applyAlignment="0" applyProtection="0"/>
    <xf numFmtId="168" fontId="51" fillId="43" borderId="141" applyNumberFormat="0" applyAlignment="0" applyProtection="0"/>
    <xf numFmtId="169" fontId="51" fillId="43" borderId="141" applyNumberFormat="0" applyAlignment="0" applyProtection="0"/>
    <xf numFmtId="168" fontId="51" fillId="43" borderId="141" applyNumberFormat="0" applyAlignment="0" applyProtection="0"/>
    <xf numFmtId="168" fontId="51" fillId="43" borderId="141" applyNumberFormat="0" applyAlignment="0" applyProtection="0"/>
    <xf numFmtId="169" fontId="51" fillId="43" borderId="141" applyNumberFormat="0" applyAlignment="0" applyProtection="0"/>
    <xf numFmtId="168" fontId="51" fillId="43" borderId="141" applyNumberFormat="0" applyAlignment="0" applyProtection="0"/>
    <xf numFmtId="168" fontId="51" fillId="43" borderId="141" applyNumberFormat="0" applyAlignment="0" applyProtection="0"/>
    <xf numFmtId="169" fontId="51" fillId="43" borderId="141" applyNumberFormat="0" applyAlignment="0" applyProtection="0"/>
    <xf numFmtId="168" fontId="51" fillId="43" borderId="141" applyNumberFormat="0" applyAlignment="0" applyProtection="0"/>
    <xf numFmtId="168" fontId="51" fillId="43" borderId="141" applyNumberFormat="0" applyAlignment="0" applyProtection="0"/>
    <xf numFmtId="169" fontId="51" fillId="43" borderId="141" applyNumberFormat="0" applyAlignment="0" applyProtection="0"/>
    <xf numFmtId="168" fontId="51"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169" fontId="51"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168" fontId="51"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168" fontId="51"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49" fillId="43" borderId="141" applyNumberFormat="0" applyAlignment="0" applyProtection="0"/>
    <xf numFmtId="0" fontId="2" fillId="71" borderId="136" applyNumberFormat="0" applyFont="0" applyBorder="0" applyProtection="0">
      <alignment horizontal="left" vertical="center"/>
    </xf>
    <xf numFmtId="9" fontId="2" fillId="71" borderId="135" applyFont="0" applyProtection="0">
      <alignment horizontal="right" vertical="center"/>
    </xf>
    <xf numFmtId="3" fontId="2" fillId="71" borderId="135" applyFont="0" applyProtection="0">
      <alignment horizontal="right" vertical="center"/>
    </xf>
    <xf numFmtId="0" fontId="45" fillId="70" borderId="136" applyFont="0" applyBorder="0">
      <alignment horizontal="center" wrapText="1"/>
    </xf>
    <xf numFmtId="168" fontId="37" fillId="0" borderId="134">
      <alignment horizontal="left" vertical="center"/>
    </xf>
    <xf numFmtId="0" fontId="37" fillId="0" borderId="134">
      <alignment horizontal="left" vertical="center"/>
    </xf>
    <xf numFmtId="0" fontId="37" fillId="0" borderId="134">
      <alignment horizontal="left" vertical="center"/>
    </xf>
    <xf numFmtId="0" fontId="2" fillId="69" borderId="135" applyNumberFormat="0" applyFont="0" applyBorder="0" applyProtection="0">
      <alignment horizontal="center" vertical="center"/>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21" fillId="64" borderId="141" applyNumberFormat="0" applyAlignment="0" applyProtection="0"/>
    <xf numFmtId="168" fontId="23" fillId="64" borderId="141" applyNumberFormat="0" applyAlignment="0" applyProtection="0"/>
    <xf numFmtId="169" fontId="23" fillId="64" borderId="141" applyNumberFormat="0" applyAlignment="0" applyProtection="0"/>
    <xf numFmtId="168" fontId="23" fillId="64" borderId="141" applyNumberFormat="0" applyAlignment="0" applyProtection="0"/>
    <xf numFmtId="168" fontId="23" fillId="64" borderId="141" applyNumberFormat="0" applyAlignment="0" applyProtection="0"/>
    <xf numFmtId="169" fontId="23" fillId="64" borderId="141" applyNumberFormat="0" applyAlignment="0" applyProtection="0"/>
    <xf numFmtId="168" fontId="23" fillId="64" borderId="141" applyNumberFormat="0" applyAlignment="0" applyProtection="0"/>
    <xf numFmtId="168" fontId="23" fillId="64" borderId="141" applyNumberFormat="0" applyAlignment="0" applyProtection="0"/>
    <xf numFmtId="169" fontId="23" fillId="64" borderId="141" applyNumberFormat="0" applyAlignment="0" applyProtection="0"/>
    <xf numFmtId="168" fontId="23" fillId="64" borderId="141" applyNumberFormat="0" applyAlignment="0" applyProtection="0"/>
    <xf numFmtId="168" fontId="23" fillId="64" borderId="141" applyNumberFormat="0" applyAlignment="0" applyProtection="0"/>
    <xf numFmtId="169" fontId="23" fillId="64" borderId="141" applyNumberFormat="0" applyAlignment="0" applyProtection="0"/>
    <xf numFmtId="168" fontId="23"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169" fontId="23"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168" fontId="23"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168" fontId="23"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1" fillId="64" borderId="141" applyNumberFormat="0" applyAlignment="0" applyProtection="0"/>
    <xf numFmtId="0"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8"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8"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9"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0" fontId="21" fillId="64" borderId="130" applyNumberFormat="0" applyAlignment="0" applyProtection="0"/>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19" fillId="0" borderId="135" applyNumberFormat="0" applyAlignment="0">
      <alignment horizontal="right"/>
      <protection locked="0"/>
    </xf>
    <xf numFmtId="0" fontId="2" fillId="69" borderId="135" applyNumberFormat="0" applyFont="0" applyBorder="0" applyProtection="0">
      <alignment horizontal="center" vertical="center"/>
    </xf>
    <xf numFmtId="0" fontId="37" fillId="0" borderId="134">
      <alignment horizontal="left" vertical="center"/>
    </xf>
    <xf numFmtId="0" fontId="37" fillId="0" borderId="134">
      <alignment horizontal="left" vertical="center"/>
    </xf>
    <xf numFmtId="168" fontId="37" fillId="0" borderId="134">
      <alignment horizontal="left" vertical="center"/>
    </xf>
    <xf numFmtId="0" fontId="45" fillId="70" borderId="136" applyFont="0" applyBorder="0">
      <alignment horizontal="center" wrapText="1"/>
    </xf>
    <xf numFmtId="3" fontId="2" fillId="71" borderId="135" applyFont="0" applyProtection="0">
      <alignment horizontal="right" vertical="center"/>
    </xf>
    <xf numFmtId="9" fontId="2" fillId="71" borderId="135" applyFont="0" applyProtection="0">
      <alignment horizontal="right" vertical="center"/>
    </xf>
    <xf numFmtId="0" fontId="2" fillId="71" borderId="136" applyNumberFormat="0" applyFont="0" applyBorder="0" applyProtection="0">
      <alignment horizontal="left" vertical="center"/>
    </xf>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8"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8"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9"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0" fontId="49" fillId="43" borderId="130" applyNumberFormat="0" applyAlignment="0" applyProtection="0"/>
    <xf numFmtId="3" fontId="2" fillId="72" borderId="135" applyFont="0">
      <alignment horizontal="right" vertical="center"/>
      <protection locked="0"/>
    </xf>
    <xf numFmtId="0" fontId="49"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9"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8"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8"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8" fontId="37" fillId="0" borderId="145">
      <alignment horizontal="left" vertical="center"/>
    </xf>
    <xf numFmtId="0" fontId="37" fillId="0" borderId="145">
      <alignment horizontal="left" vertical="center"/>
    </xf>
    <xf numFmtId="0" fontId="37" fillId="0" borderId="145">
      <alignment horizontal="left" vertical="center"/>
    </xf>
    <xf numFmtId="0" fontId="21"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9"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8"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8"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3" fontId="2" fillId="75" borderId="135" applyFont="0">
      <alignment horizontal="right" vertical="center"/>
      <protection locked="0"/>
    </xf>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8" fontId="68"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8" fontId="68"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9" fontId="68"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0" fontId="66" fillId="64" borderId="132" applyNumberFormat="0" applyAlignment="0" applyProtection="0"/>
    <xf numFmtId="3" fontId="2" fillId="70" borderId="135" applyFont="0">
      <alignment horizontal="right" vertical="center"/>
    </xf>
    <xf numFmtId="188" fontId="2" fillId="70" borderId="135" applyFont="0">
      <alignment horizontal="right" vertical="center"/>
    </xf>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8" fontId="77"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8" fontId="77"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9" fontId="77"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0" fontId="30" fillId="0" borderId="133" applyNumberFormat="0" applyFill="0" applyAlignment="0" applyProtection="0"/>
    <xf numFmtId="0" fontId="2" fillId="74" borderId="47" applyNumberFormat="0" applyFont="0" applyAlignment="0" applyProtection="0"/>
    <xf numFmtId="0" fontId="2" fillId="74" borderId="47" applyNumberFormat="0" applyFon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8" fontId="68"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8" fontId="68"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9" fontId="68"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0" fontId="66" fillId="64" borderId="132" applyNumberFormat="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8" fontId="77"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8" fontId="77"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9" fontId="77"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0" fontId="30" fillId="0" borderId="133" applyNumberFormat="0" applyFill="0" applyAlignment="0" applyProtection="0"/>
    <xf numFmtId="0" fontId="2" fillId="74" borderId="150" applyNumberFormat="0" applyFont="0" applyAlignment="0" applyProtection="0"/>
    <xf numFmtId="0" fontId="2" fillId="74" borderId="150" applyNumberFormat="0" applyFont="0" applyAlignment="0" applyProtection="0"/>
    <xf numFmtId="0" fontId="21" fillId="64" borderId="163" applyNumberFormat="0" applyAlignment="0" applyProtection="0"/>
    <xf numFmtId="168" fontId="23" fillId="64" borderId="163" applyNumberFormat="0" applyAlignment="0" applyProtection="0"/>
    <xf numFmtId="169" fontId="23" fillId="64" borderId="163" applyNumberFormat="0" applyAlignment="0" applyProtection="0"/>
    <xf numFmtId="168" fontId="23" fillId="64" borderId="163" applyNumberFormat="0" applyAlignment="0" applyProtection="0"/>
    <xf numFmtId="168" fontId="23" fillId="64" borderId="163" applyNumberFormat="0" applyAlignment="0" applyProtection="0"/>
    <xf numFmtId="169" fontId="23" fillId="64" borderId="163" applyNumberFormat="0" applyAlignment="0" applyProtection="0"/>
    <xf numFmtId="3" fontId="2" fillId="75" borderId="146" applyFont="0">
      <alignment horizontal="right" vertical="center"/>
      <protection locked="0"/>
    </xf>
    <xf numFmtId="168" fontId="23" fillId="64" borderId="163" applyNumberFormat="0" applyAlignment="0" applyProtection="0"/>
    <xf numFmtId="168" fontId="23" fillId="64" borderId="163" applyNumberFormat="0" applyAlignment="0" applyProtection="0"/>
    <xf numFmtId="169" fontId="23" fillId="64" borderId="163" applyNumberFormat="0" applyAlignment="0" applyProtection="0"/>
    <xf numFmtId="0" fontId="66" fillId="64" borderId="151" applyNumberFormat="0" applyAlignment="0" applyProtection="0"/>
    <xf numFmtId="168" fontId="23" fillId="64" borderId="163"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9"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23" fillId="64" borderId="163"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9" fontId="23" fillId="64" borderId="163"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23" fillId="64" borderId="163"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21" fillId="64" borderId="163"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21" fillId="64" borderId="163"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21" fillId="64" borderId="163"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21" fillId="64" borderId="163"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69"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68"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3" fontId="2" fillId="70" borderId="146" applyFont="0">
      <alignment horizontal="right" vertical="center"/>
    </xf>
    <xf numFmtId="188" fontId="2" fillId="70" borderId="146" applyFont="0">
      <alignment horizontal="right" vertical="center"/>
    </xf>
    <xf numFmtId="168"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69"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30" fillId="0" borderId="152" applyNumberFormat="0" applyFill="0" applyAlignment="0" applyProtection="0"/>
    <xf numFmtId="0" fontId="66" fillId="64" borderId="165" applyNumberFormat="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9"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66" fillId="64" borderId="165" applyNumberFormat="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66" fillId="64" borderId="165" applyNumberFormat="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66" fillId="64" borderId="165" applyNumberFormat="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66" fillId="64" borderId="165" applyNumberFormat="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66" fillId="64" borderId="165" applyNumberFormat="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66" fillId="64" borderId="165" applyNumberFormat="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66" fillId="64" borderId="165" applyNumberFormat="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68" fontId="68" fillId="64" borderId="165" applyNumberFormat="0" applyAlignment="0" applyProtection="0"/>
    <xf numFmtId="169" fontId="68" fillId="64" borderId="165" applyNumberFormat="0" applyAlignment="0" applyProtection="0"/>
    <xf numFmtId="168" fontId="68" fillId="64" borderId="165" applyNumberFormat="0" applyAlignment="0" applyProtection="0"/>
    <xf numFmtId="168" fontId="68" fillId="64" borderId="165" applyNumberFormat="0" applyAlignment="0" applyProtection="0"/>
    <xf numFmtId="169" fontId="68" fillId="64" borderId="165" applyNumberFormat="0" applyAlignment="0" applyProtection="0"/>
    <xf numFmtId="168" fontId="68" fillId="64" borderId="165" applyNumberFormat="0" applyAlignment="0" applyProtection="0"/>
    <xf numFmtId="168" fontId="68" fillId="64" borderId="165" applyNumberFormat="0" applyAlignment="0" applyProtection="0"/>
    <xf numFmtId="169" fontId="68" fillId="64" borderId="165" applyNumberFormat="0" applyAlignment="0" applyProtection="0"/>
    <xf numFmtId="168" fontId="68" fillId="64" borderId="165" applyNumberFormat="0" applyAlignment="0" applyProtection="0"/>
    <xf numFmtId="169" fontId="68" fillId="64" borderId="165" applyNumberFormat="0" applyAlignment="0" applyProtection="0"/>
    <xf numFmtId="0" fontId="10" fillId="74" borderId="164" applyNumberFormat="0" applyFont="0" applyAlignment="0" applyProtection="0"/>
    <xf numFmtId="0" fontId="49" fillId="43" borderId="163" applyNumberFormat="0" applyAlignment="0" applyProtection="0"/>
    <xf numFmtId="0" fontId="21" fillId="64" borderId="163" applyNumberFormat="0" applyAlignment="0" applyProtection="0"/>
    <xf numFmtId="0" fontId="21" fillId="64" borderId="163" applyNumberFormat="0" applyAlignment="0" applyProtection="0"/>
    <xf numFmtId="0" fontId="30" fillId="0" borderId="156" applyNumberFormat="0" applyFill="0" applyAlignment="0" applyProtection="0"/>
    <xf numFmtId="168" fontId="77" fillId="0" borderId="156" applyNumberFormat="0" applyFill="0" applyAlignment="0" applyProtection="0"/>
    <xf numFmtId="169" fontId="77" fillId="0" borderId="156" applyNumberFormat="0" applyFill="0" applyAlignment="0" applyProtection="0"/>
    <xf numFmtId="168" fontId="77" fillId="0" borderId="156" applyNumberFormat="0" applyFill="0" applyAlignment="0" applyProtection="0"/>
    <xf numFmtId="168" fontId="77" fillId="0" borderId="156" applyNumberFormat="0" applyFill="0" applyAlignment="0" applyProtection="0"/>
    <xf numFmtId="169" fontId="77" fillId="0" borderId="156" applyNumberFormat="0" applyFill="0" applyAlignment="0" applyProtection="0"/>
    <xf numFmtId="168" fontId="77" fillId="0" borderId="156" applyNumberFormat="0" applyFill="0" applyAlignment="0" applyProtection="0"/>
    <xf numFmtId="168" fontId="77" fillId="0" borderId="156" applyNumberFormat="0" applyFill="0" applyAlignment="0" applyProtection="0"/>
    <xf numFmtId="169" fontId="77" fillId="0" borderId="156" applyNumberFormat="0" applyFill="0" applyAlignment="0" applyProtection="0"/>
    <xf numFmtId="168" fontId="77" fillId="0" borderId="156" applyNumberFormat="0" applyFill="0" applyAlignment="0" applyProtection="0"/>
    <xf numFmtId="168" fontId="77" fillId="0" borderId="156" applyNumberFormat="0" applyFill="0" applyAlignment="0" applyProtection="0"/>
    <xf numFmtId="169" fontId="77" fillId="0" borderId="156" applyNumberFormat="0" applyFill="0" applyAlignment="0" applyProtection="0"/>
    <xf numFmtId="168" fontId="77"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169" fontId="77"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168" fontId="77"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168" fontId="77"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188" fontId="2" fillId="70" borderId="146" applyFont="0">
      <alignment horizontal="right" vertical="center"/>
    </xf>
    <xf numFmtId="3" fontId="2" fillId="70" borderId="146" applyFont="0">
      <alignment horizontal="right" vertical="center"/>
    </xf>
    <xf numFmtId="0" fontId="66"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9"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3" fontId="2" fillId="75" borderId="146" applyFont="0">
      <alignment horizontal="right" vertical="center"/>
      <protection locked="0"/>
    </xf>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3" fontId="2" fillId="72" borderId="146" applyFont="0">
      <alignment horizontal="right" vertical="center"/>
      <protection locked="0"/>
    </xf>
    <xf numFmtId="0" fontId="49" fillId="43" borderId="153" applyNumberFormat="0" applyAlignment="0" applyProtection="0"/>
    <xf numFmtId="168" fontId="51" fillId="43" borderId="153" applyNumberFormat="0" applyAlignment="0" applyProtection="0"/>
    <xf numFmtId="169" fontId="51" fillId="43" borderId="153" applyNumberFormat="0" applyAlignment="0" applyProtection="0"/>
    <xf numFmtId="168" fontId="51" fillId="43" borderId="153" applyNumberFormat="0" applyAlignment="0" applyProtection="0"/>
    <xf numFmtId="168" fontId="51" fillId="43" borderId="153" applyNumberFormat="0" applyAlignment="0" applyProtection="0"/>
    <xf numFmtId="169" fontId="51" fillId="43" borderId="153" applyNumberFormat="0" applyAlignment="0" applyProtection="0"/>
    <xf numFmtId="168" fontId="51" fillId="43" borderId="153" applyNumberFormat="0" applyAlignment="0" applyProtection="0"/>
    <xf numFmtId="168" fontId="51" fillId="43" borderId="153" applyNumberFormat="0" applyAlignment="0" applyProtection="0"/>
    <xf numFmtId="169" fontId="51" fillId="43" borderId="153" applyNumberFormat="0" applyAlignment="0" applyProtection="0"/>
    <xf numFmtId="168" fontId="51" fillId="43" borderId="153" applyNumberFormat="0" applyAlignment="0" applyProtection="0"/>
    <xf numFmtId="168" fontId="51" fillId="43" borderId="153" applyNumberFormat="0" applyAlignment="0" applyProtection="0"/>
    <xf numFmtId="169" fontId="51" fillId="43" borderId="153" applyNumberFormat="0" applyAlignment="0" applyProtection="0"/>
    <xf numFmtId="168" fontId="51"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69" fontId="51"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68" fontId="51"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68" fontId="51"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2" fillId="71" borderId="147"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45" fillId="70" borderId="147" applyFont="0" applyBorder="0">
      <alignment horizontal="center" wrapText="1"/>
    </xf>
    <xf numFmtId="168" fontId="37" fillId="0" borderId="148">
      <alignment horizontal="left" vertical="center"/>
    </xf>
    <xf numFmtId="0" fontId="37" fillId="0" borderId="148">
      <alignment horizontal="left" vertical="center"/>
    </xf>
    <xf numFmtId="0" fontId="37" fillId="0" borderId="148">
      <alignment horizontal="left" vertical="center"/>
    </xf>
    <xf numFmtId="0" fontId="2" fillId="69" borderId="146" applyNumberFormat="0" applyFont="0" applyBorder="0" applyProtection="0">
      <alignment horizontal="center" vertical="center"/>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21" fillId="64" borderId="153" applyNumberFormat="0" applyAlignment="0" applyProtection="0"/>
    <xf numFmtId="168" fontId="23" fillId="64" borderId="153" applyNumberFormat="0" applyAlignment="0" applyProtection="0"/>
    <xf numFmtId="169" fontId="23" fillId="64" borderId="153" applyNumberFormat="0" applyAlignment="0" applyProtection="0"/>
    <xf numFmtId="168" fontId="23" fillId="64" borderId="153" applyNumberFormat="0" applyAlignment="0" applyProtection="0"/>
    <xf numFmtId="168" fontId="23" fillId="64" borderId="153" applyNumberFormat="0" applyAlignment="0" applyProtection="0"/>
    <xf numFmtId="169" fontId="23" fillId="64" borderId="153" applyNumberFormat="0" applyAlignment="0" applyProtection="0"/>
    <xf numFmtId="168" fontId="23" fillId="64" borderId="153" applyNumberFormat="0" applyAlignment="0" applyProtection="0"/>
    <xf numFmtId="168" fontId="23" fillId="64" borderId="153" applyNumberFormat="0" applyAlignment="0" applyProtection="0"/>
    <xf numFmtId="169" fontId="23" fillId="64" borderId="153" applyNumberFormat="0" applyAlignment="0" applyProtection="0"/>
    <xf numFmtId="168" fontId="23" fillId="64" borderId="153" applyNumberFormat="0" applyAlignment="0" applyProtection="0"/>
    <xf numFmtId="168" fontId="23" fillId="64" borderId="153" applyNumberFormat="0" applyAlignment="0" applyProtection="0"/>
    <xf numFmtId="169" fontId="23" fillId="64" borderId="153" applyNumberFormat="0" applyAlignment="0" applyProtection="0"/>
    <xf numFmtId="168" fontId="23"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169" fontId="23"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168" fontId="23"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168" fontId="23"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66" fillId="64" borderId="165" applyNumberFormat="0" applyAlignment="0" applyProtection="0"/>
    <xf numFmtId="0" fontId="49" fillId="43" borderId="170"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9"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2" fillId="69" borderId="146" applyNumberFormat="0" applyFont="0" applyBorder="0" applyProtection="0">
      <alignment horizontal="center" vertical="center"/>
    </xf>
    <xf numFmtId="0" fontId="37" fillId="0" borderId="148">
      <alignment horizontal="left" vertical="center"/>
    </xf>
    <xf numFmtId="0" fontId="37" fillId="0" borderId="148">
      <alignment horizontal="left" vertical="center"/>
    </xf>
    <xf numFmtId="168" fontId="37" fillId="0" borderId="148">
      <alignment horizontal="left" vertical="center"/>
    </xf>
    <xf numFmtId="0" fontId="45" fillId="70" borderId="147" applyFont="0" applyBorder="0">
      <alignment horizontal="center" wrapText="1"/>
    </xf>
    <xf numFmtId="3" fontId="2" fillId="71" borderId="146" applyFont="0" applyProtection="0">
      <alignment horizontal="right" vertical="center"/>
    </xf>
    <xf numFmtId="9" fontId="2" fillId="71" borderId="146" applyFont="0" applyProtection="0">
      <alignment horizontal="right" vertical="center"/>
    </xf>
    <xf numFmtId="0" fontId="2" fillId="71" borderId="147" applyNumberFormat="0" applyFont="0" applyBorder="0" applyProtection="0">
      <alignment horizontal="left" vertical="center"/>
    </xf>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9"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0" fontId="49" fillId="43" borderId="149" applyNumberFormat="0" applyAlignment="0" applyProtection="0"/>
    <xf numFmtId="3" fontId="2" fillId="72" borderId="146" applyFont="0">
      <alignment horizontal="right" vertical="center"/>
      <protection locked="0"/>
    </xf>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3" fontId="2" fillId="75" borderId="146" applyFont="0">
      <alignment horizontal="right" vertical="center"/>
      <protection locked="0"/>
    </xf>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9"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0" fontId="66" fillId="64" borderId="151" applyNumberFormat="0" applyAlignment="0" applyProtection="0"/>
    <xf numFmtId="3" fontId="2" fillId="70" borderId="146" applyFont="0">
      <alignment horizontal="right" vertical="center"/>
    </xf>
    <xf numFmtId="188" fontId="2" fillId="70" borderId="146" applyFont="0">
      <alignment horizontal="right" vertical="center"/>
    </xf>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9"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9"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88" fontId="2" fillId="70" borderId="146" applyFont="0">
      <alignment horizontal="right" vertical="center"/>
    </xf>
    <xf numFmtId="3" fontId="2" fillId="70" borderId="146" applyFont="0">
      <alignment horizontal="right" vertical="center"/>
    </xf>
    <xf numFmtId="0" fontId="66"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168" fontId="68" fillId="64" borderId="151" applyNumberFormat="0" applyAlignment="0" applyProtection="0"/>
    <xf numFmtId="169" fontId="68"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9"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168" fontId="68"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0" fontId="66" fillId="64" borderId="151" applyNumberFormat="0" applyAlignment="0" applyProtection="0"/>
    <xf numFmtId="3" fontId="2" fillId="75" borderId="146" applyFont="0">
      <alignment horizontal="right" vertical="center"/>
      <protection locked="0"/>
    </xf>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3" fontId="2" fillId="72" borderId="146" applyFont="0">
      <alignment horizontal="right" vertical="center"/>
      <protection locked="0"/>
    </xf>
    <xf numFmtId="0" fontId="49"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9"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2" fillId="71" borderId="147"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45" fillId="70" borderId="147" applyFont="0" applyBorder="0">
      <alignment horizontal="center" wrapText="1"/>
    </xf>
    <xf numFmtId="168" fontId="37" fillId="0" borderId="157">
      <alignment horizontal="left" vertical="center"/>
    </xf>
    <xf numFmtId="0" fontId="37" fillId="0" borderId="157">
      <alignment horizontal="left" vertical="center"/>
    </xf>
    <xf numFmtId="0" fontId="37" fillId="0" borderId="157">
      <alignment horizontal="left" vertical="center"/>
    </xf>
    <xf numFmtId="0" fontId="2" fillId="69" borderId="146" applyNumberFormat="0" applyFont="0" applyBorder="0" applyProtection="0">
      <alignment horizontal="center" vertical="center"/>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19" fillId="0" borderId="146" applyNumberFormat="0" applyAlignment="0">
      <alignment horizontal="right"/>
      <protection locked="0"/>
    </xf>
    <xf numFmtId="0" fontId="21"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9"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9"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2" fillId="69" borderId="158" applyNumberFormat="0" applyFont="0" applyBorder="0" applyProtection="0">
      <alignment horizontal="center" vertical="center"/>
    </xf>
    <xf numFmtId="0" fontId="37" fillId="0" borderId="157">
      <alignment horizontal="left" vertical="center"/>
    </xf>
    <xf numFmtId="0" fontId="37" fillId="0" borderId="157">
      <alignment horizontal="left" vertical="center"/>
    </xf>
    <xf numFmtId="168" fontId="37" fillId="0" borderId="157">
      <alignment horizontal="left" vertical="center"/>
    </xf>
    <xf numFmtId="0" fontId="45" fillId="70" borderId="159" applyFont="0" applyBorder="0">
      <alignment horizontal="center" wrapText="1"/>
    </xf>
    <xf numFmtId="3" fontId="2" fillId="71" borderId="158" applyFont="0" applyProtection="0">
      <alignment horizontal="right" vertical="center"/>
    </xf>
    <xf numFmtId="9" fontId="2" fillId="71" borderId="158" applyFont="0" applyProtection="0">
      <alignment horizontal="right" vertical="center"/>
    </xf>
    <xf numFmtId="0" fontId="2" fillId="71" borderId="159" applyNumberFormat="0" applyFont="0" applyBorder="0" applyProtection="0">
      <alignment horizontal="left" vertical="center"/>
    </xf>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9"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0" fontId="49" fillId="43" borderId="149" applyNumberFormat="0" applyAlignment="0" applyProtection="0"/>
    <xf numFmtId="3" fontId="2" fillId="72" borderId="158" applyFont="0">
      <alignment horizontal="right" vertical="center"/>
      <protection locked="0"/>
    </xf>
    <xf numFmtId="0" fontId="49"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168" fontId="51" fillId="43" borderId="149" applyNumberFormat="0" applyAlignment="0" applyProtection="0"/>
    <xf numFmtId="169" fontId="51"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9"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168" fontId="51"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49" fillId="43" borderId="149" applyNumberFormat="0" applyAlignment="0" applyProtection="0"/>
    <xf numFmtId="0" fontId="21"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168" fontId="23" fillId="64" borderId="149" applyNumberFormat="0" applyAlignment="0" applyProtection="0"/>
    <xf numFmtId="169" fontId="23"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9"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168" fontId="23"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21" fillId="64" borderId="149" applyNumberForma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10"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0" fontId="2" fillId="74" borderId="150" applyNumberFormat="0" applyFont="0" applyAlignment="0" applyProtection="0"/>
    <xf numFmtId="3" fontId="2" fillId="75" borderId="158" applyFont="0">
      <alignment horizontal="right" vertical="center"/>
      <protection locked="0"/>
    </xf>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9"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0" fontId="66" fillId="64" borderId="155" applyNumberFormat="0" applyAlignment="0" applyProtection="0"/>
    <xf numFmtId="3" fontId="2" fillId="70" borderId="158" applyFont="0">
      <alignment horizontal="right" vertical="center"/>
    </xf>
    <xf numFmtId="188" fontId="2" fillId="70" borderId="158" applyFont="0">
      <alignment horizontal="right" vertical="center"/>
    </xf>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9"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2" fillId="74" borderId="150" applyNumberFormat="0" applyFont="0" applyAlignment="0" applyProtection="0"/>
    <xf numFmtId="0" fontId="2" fillId="74" borderId="150" applyNumberFormat="0" applyFon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9"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9" fontId="77"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0" fontId="30"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168" fontId="77" fillId="0" borderId="152" applyNumberFormat="0" applyFill="0" applyAlignment="0" applyProtection="0"/>
    <xf numFmtId="169" fontId="77" fillId="0" borderId="152" applyNumberFormat="0" applyFill="0" applyAlignment="0" applyProtection="0"/>
    <xf numFmtId="168" fontId="77" fillId="0" borderId="152" applyNumberFormat="0" applyFill="0" applyAlignment="0" applyProtection="0"/>
    <xf numFmtId="0" fontId="30" fillId="0" borderId="152" applyNumberFormat="0" applyFill="0" applyAlignment="0" applyProtection="0"/>
    <xf numFmtId="0" fontId="49" fillId="43" borderId="170" applyNumberFormat="0" applyAlignment="0" applyProtection="0"/>
    <xf numFmtId="0" fontId="49" fillId="43" borderId="170" applyNumberFormat="0" applyAlignment="0" applyProtection="0"/>
    <xf numFmtId="3" fontId="2" fillId="75" borderId="160" applyFont="0">
      <alignment horizontal="right" vertical="center"/>
      <protection locked="0"/>
    </xf>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9" fontId="51" fillId="43" borderId="170" applyNumberFormat="0" applyAlignment="0" applyProtection="0"/>
    <xf numFmtId="168" fontId="51" fillId="43" borderId="170"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66" fillId="64" borderId="172" applyNumberFormat="0" applyAlignment="0" applyProtection="0"/>
    <xf numFmtId="169"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0" fontId="30" fillId="0" borderId="173" applyNumberFormat="0" applyFill="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168" fontId="51" fillId="43" borderId="170" applyNumberFormat="0" applyAlignment="0" applyProtection="0"/>
    <xf numFmtId="0" fontId="21" fillId="64" borderId="170" applyNumberFormat="0" applyAlignment="0" applyProtection="0"/>
    <xf numFmtId="169" fontId="23" fillId="64" borderId="170" applyNumberFormat="0" applyAlignment="0" applyProtection="0"/>
    <xf numFmtId="0" fontId="49" fillId="43" borderId="170" applyNumberFormat="0" applyAlignment="0" applyProtection="0"/>
    <xf numFmtId="0" fontId="21" fillId="64" borderId="170" applyNumberFormat="0" applyAlignment="0" applyProtection="0"/>
    <xf numFmtId="0" fontId="45" fillId="70" borderId="169" applyFont="0" applyBorder="0">
      <alignment horizontal="center" wrapText="1"/>
    </xf>
    <xf numFmtId="168" fontId="23" fillId="64" borderId="163" applyNumberFormat="0" applyAlignment="0" applyProtection="0"/>
    <xf numFmtId="0" fontId="21" fillId="64" borderId="163" applyNumberFormat="0" applyAlignment="0" applyProtection="0"/>
    <xf numFmtId="169"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168" fontId="23" fillId="64" borderId="163" applyNumberFormat="0" applyAlignment="0" applyProtection="0"/>
    <xf numFmtId="169" fontId="23"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3" fontId="2" fillId="71" borderId="160" applyFont="0" applyProtection="0">
      <alignment horizontal="right" vertical="center"/>
    </xf>
    <xf numFmtId="0" fontId="49" fillId="43" borderId="163" applyNumberFormat="0" applyAlignment="0" applyProtection="0"/>
    <xf numFmtId="168"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69"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69" fontId="51" fillId="43" borderId="163" applyNumberFormat="0" applyAlignment="0" applyProtection="0"/>
    <xf numFmtId="168" fontId="51" fillId="43" borderId="163" applyNumberFormat="0" applyAlignment="0" applyProtection="0"/>
    <xf numFmtId="168" fontId="51" fillId="43" borderId="163" applyNumberFormat="0" applyAlignment="0" applyProtection="0"/>
    <xf numFmtId="3" fontId="2" fillId="72" borderId="160" applyFont="0">
      <alignment horizontal="right" vertical="center"/>
      <protection locked="0"/>
    </xf>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3" fontId="2" fillId="75" borderId="160" applyFont="0">
      <alignment horizontal="right" vertical="center"/>
      <protection locked="0"/>
    </xf>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68"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68"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69"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3" fontId="2" fillId="70" borderId="160" applyFont="0">
      <alignment horizontal="right" vertical="center"/>
    </xf>
    <xf numFmtId="188" fontId="2" fillId="70" borderId="160" applyFont="0">
      <alignment horizontal="right" vertical="center"/>
    </xf>
    <xf numFmtId="0" fontId="66" fillId="64" borderId="165" applyNumberFormat="0" applyAlignment="0" applyProtection="0"/>
    <xf numFmtId="0" fontId="66" fillId="64" borderId="165" applyNumberFormat="0" applyAlignment="0" applyProtection="0"/>
    <xf numFmtId="168" fontId="68" fillId="64" borderId="165" applyNumberFormat="0" applyAlignment="0" applyProtection="0"/>
    <xf numFmtId="169" fontId="68" fillId="64" borderId="165" applyNumberFormat="0" applyAlignment="0" applyProtection="0"/>
    <xf numFmtId="168" fontId="68" fillId="64" borderId="165" applyNumberFormat="0" applyAlignment="0" applyProtection="0"/>
    <xf numFmtId="168" fontId="68" fillId="64" borderId="165" applyNumberFormat="0" applyAlignment="0" applyProtection="0"/>
    <xf numFmtId="169" fontId="68" fillId="64" borderId="165" applyNumberFormat="0" applyAlignment="0" applyProtection="0"/>
    <xf numFmtId="168" fontId="68" fillId="64" borderId="165" applyNumberFormat="0" applyAlignment="0" applyProtection="0"/>
    <xf numFmtId="168" fontId="68" fillId="64" borderId="165" applyNumberFormat="0" applyAlignment="0" applyProtection="0"/>
    <xf numFmtId="169" fontId="68" fillId="64" borderId="165" applyNumberFormat="0" applyAlignment="0" applyProtection="0"/>
    <xf numFmtId="168" fontId="68" fillId="64" borderId="165" applyNumberFormat="0" applyAlignment="0" applyProtection="0"/>
    <xf numFmtId="168" fontId="68" fillId="64" borderId="165" applyNumberFormat="0" applyAlignment="0" applyProtection="0"/>
    <xf numFmtId="169" fontId="68" fillId="64" borderId="165" applyNumberFormat="0" applyAlignment="0" applyProtection="0"/>
    <xf numFmtId="0" fontId="66" fillId="64" borderId="165" applyNumberFormat="0" applyAlignment="0" applyProtection="0"/>
    <xf numFmtId="3" fontId="2" fillId="70" borderId="160" applyFont="0">
      <alignment horizontal="right" vertical="center"/>
    </xf>
    <xf numFmtId="188" fontId="2" fillId="70" borderId="160" applyFont="0">
      <alignment horizontal="right" vertical="center"/>
    </xf>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9" fontId="77"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66" fillId="64" borderId="165" applyNumberFormat="0" applyAlignment="0" applyProtection="0"/>
    <xf numFmtId="169" fontId="68" fillId="64" borderId="165" applyNumberFormat="0" applyAlignment="0" applyProtection="0"/>
    <xf numFmtId="168"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168" fontId="51" fillId="43" borderId="163" applyNumberFormat="0" applyAlignment="0" applyProtection="0"/>
    <xf numFmtId="168" fontId="51" fillId="43" borderId="163" applyNumberFormat="0" applyAlignment="0" applyProtection="0"/>
    <xf numFmtId="169"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19" fillId="0" borderId="160" applyNumberFormat="0" applyAlignment="0">
      <alignment horizontal="right"/>
      <protection locked="0"/>
    </xf>
    <xf numFmtId="0" fontId="19" fillId="0" borderId="160" applyNumberFormat="0" applyAlignment="0">
      <alignment horizontal="right"/>
      <protection locked="0"/>
    </xf>
    <xf numFmtId="169" fontId="23" fillId="64" borderId="163" applyNumberFormat="0" applyAlignment="0" applyProtection="0"/>
    <xf numFmtId="168" fontId="23"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66" fillId="64" borderId="172" applyNumberFormat="0" applyAlignment="0" applyProtection="0"/>
    <xf numFmtId="0" fontId="21" fillId="64" borderId="163" applyNumberFormat="0" applyAlignment="0" applyProtection="0"/>
    <xf numFmtId="168" fontId="23" fillId="64" borderId="163" applyNumberFormat="0" applyAlignment="0" applyProtection="0"/>
    <xf numFmtId="0" fontId="21" fillId="64" borderId="163" applyNumberFormat="0" applyAlignment="0" applyProtection="0"/>
    <xf numFmtId="169"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19" fillId="0" borderId="160" applyNumberFormat="0" applyAlignment="0">
      <alignment horizontal="right"/>
      <protection locked="0"/>
    </xf>
    <xf numFmtId="0" fontId="2" fillId="71" borderId="161" applyNumberFormat="0" applyFont="0" applyBorder="0" applyProtection="0">
      <alignment horizontal="left" vertical="center"/>
    </xf>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68" fontId="51" fillId="43" borderId="163" applyNumberFormat="0" applyAlignment="0" applyProtection="0"/>
    <xf numFmtId="169" fontId="51" fillId="43" borderId="163" applyNumberForma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3" fontId="2" fillId="75" borderId="160" applyFont="0">
      <alignment horizontal="right" vertical="center"/>
      <protection locked="0"/>
    </xf>
    <xf numFmtId="168" fontId="68" fillId="64" borderId="165" applyNumberFormat="0" applyAlignment="0" applyProtection="0"/>
    <xf numFmtId="0" fontId="66" fillId="64" borderId="165" applyNumberFormat="0" applyAlignment="0" applyProtection="0"/>
    <xf numFmtId="169" fontId="68" fillId="64" borderId="165" applyNumberFormat="0" applyAlignment="0" applyProtection="0"/>
    <xf numFmtId="168"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68" fontId="68" fillId="64" borderId="165" applyNumberFormat="0" applyAlignment="0" applyProtection="0"/>
    <xf numFmtId="0" fontId="30" fillId="0" borderId="166" applyNumberFormat="0" applyFill="0" applyAlignment="0" applyProtection="0"/>
    <xf numFmtId="0" fontId="30" fillId="0" borderId="166" applyNumberFormat="0" applyFill="0" applyAlignment="0" applyProtection="0"/>
    <xf numFmtId="168" fontId="68" fillId="64" borderId="165" applyNumberFormat="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9" fontId="77" fillId="0" borderId="166" applyNumberFormat="0" applyFill="0" applyAlignment="0" applyProtection="0"/>
    <xf numFmtId="169" fontId="77"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9" fontId="77" fillId="0" borderId="166" applyNumberFormat="0" applyFill="0" applyAlignment="0" applyProtection="0"/>
    <xf numFmtId="0" fontId="30" fillId="0" borderId="166" applyNumberFormat="0" applyFill="0" applyAlignment="0" applyProtection="0"/>
    <xf numFmtId="188" fontId="2" fillId="70" borderId="160" applyFont="0">
      <alignment horizontal="right" vertical="center"/>
    </xf>
    <xf numFmtId="3" fontId="2" fillId="70" borderId="160" applyFont="0">
      <alignment horizontal="right" vertical="center"/>
    </xf>
    <xf numFmtId="0" fontId="21"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49" fillId="43" borderId="170" applyNumberFormat="0" applyAlignment="0" applyProtection="0"/>
    <xf numFmtId="0" fontId="21" fillId="64" borderId="170" applyNumberFormat="0" applyAlignment="0" applyProtection="0"/>
    <xf numFmtId="168" fontId="51" fillId="43" borderId="170"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66" fillId="64" borderId="172" applyNumberFormat="0" applyAlignment="0" applyProtection="0"/>
    <xf numFmtId="0" fontId="10" fillId="74" borderId="171" applyNumberFormat="0" applyFont="0" applyAlignment="0" applyProtection="0"/>
    <xf numFmtId="0" fontId="30" fillId="0" borderId="173" applyNumberFormat="0" applyFill="0" applyAlignment="0" applyProtection="0"/>
    <xf numFmtId="0" fontId="30" fillId="0" borderId="173" applyNumberFormat="0" applyFill="0" applyAlignment="0" applyProtection="0"/>
    <xf numFmtId="169"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2" fillId="74" borderId="171" applyNumberFormat="0" applyFont="0" applyAlignment="0" applyProtection="0"/>
    <xf numFmtId="0" fontId="10" fillId="74" borderId="171" applyNumberFormat="0" applyFont="0" applyAlignment="0" applyProtection="0"/>
    <xf numFmtId="0" fontId="66" fillId="64" borderId="172"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169" fontId="51" fillId="43" borderId="170" applyNumberFormat="0" applyAlignment="0" applyProtection="0"/>
    <xf numFmtId="0" fontId="49" fillId="43" borderId="170" applyNumberFormat="0" applyAlignment="0" applyProtection="0"/>
    <xf numFmtId="3" fontId="2" fillId="75" borderId="160" applyFont="0">
      <alignment horizontal="right" vertical="center"/>
      <protection locked="0"/>
    </xf>
    <xf numFmtId="0" fontId="49" fillId="43"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8" fontId="51"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10" fillId="74" borderId="171" applyNumberFormat="0" applyFont="0" applyAlignment="0" applyProtection="0"/>
    <xf numFmtId="168" fontId="51" fillId="43" borderId="170"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9" fontId="77"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169"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10" fillId="74" borderId="171" applyNumberFormat="0" applyFont="0" applyAlignment="0" applyProtection="0"/>
    <xf numFmtId="0" fontId="10" fillId="74" borderId="171" applyNumberFormat="0" applyFont="0" applyAlignment="0" applyProtection="0"/>
    <xf numFmtId="169" fontId="68" fillId="64" borderId="172"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49" fillId="43" borderId="170" applyNumberFormat="0" applyAlignment="0" applyProtection="0"/>
    <xf numFmtId="0" fontId="21" fillId="64" borderId="170" applyNumberFormat="0" applyAlignment="0" applyProtection="0"/>
    <xf numFmtId="3" fontId="2" fillId="72" borderId="160" applyFont="0">
      <alignment horizontal="right" vertical="center"/>
      <protection locked="0"/>
    </xf>
    <xf numFmtId="0" fontId="2" fillId="71" borderId="161" applyNumberFormat="0" applyFont="0" applyBorder="0" applyProtection="0">
      <alignment horizontal="left" vertical="center"/>
    </xf>
    <xf numFmtId="9" fontId="2" fillId="71" borderId="160" applyFont="0" applyProtection="0">
      <alignment horizontal="right" vertical="center"/>
    </xf>
    <xf numFmtId="3" fontId="2" fillId="71" borderId="160" applyFont="0" applyProtection="0">
      <alignment horizontal="right" vertical="center"/>
    </xf>
    <xf numFmtId="0" fontId="45" fillId="70" borderId="161" applyFont="0" applyBorder="0">
      <alignment horizontal="center" wrapText="1"/>
    </xf>
    <xf numFmtId="168" fontId="37" fillId="0" borderId="162">
      <alignment horizontal="left" vertical="center"/>
    </xf>
    <xf numFmtId="0" fontId="37" fillId="0" borderId="162">
      <alignment horizontal="left" vertical="center"/>
    </xf>
    <xf numFmtId="0" fontId="37" fillId="0" borderId="162">
      <alignment horizontal="left" vertical="center"/>
    </xf>
    <xf numFmtId="0" fontId="2" fillId="69" borderId="160" applyNumberFormat="0" applyFont="0" applyBorder="0" applyProtection="0">
      <alignment horizontal="center" vertical="center"/>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19" fillId="0" borderId="160" applyNumberFormat="0" applyAlignment="0">
      <alignment horizontal="right"/>
      <protection locked="0"/>
    </xf>
    <xf numFmtId="0" fontId="21" fillId="64" borderId="170" applyNumberFormat="0" applyAlignment="0" applyProtection="0"/>
    <xf numFmtId="0" fontId="45" fillId="70" borderId="169" applyFont="0" applyBorder="0">
      <alignment horizontal="center" wrapText="1"/>
    </xf>
    <xf numFmtId="169" fontId="23" fillId="64" borderId="170" applyNumberFormat="0" applyAlignment="0" applyProtection="0"/>
    <xf numFmtId="0" fontId="37" fillId="0" borderId="174">
      <alignment horizontal="left" vertical="center"/>
    </xf>
    <xf numFmtId="168" fontId="68" fillId="64" borderId="165" applyNumberFormat="0" applyAlignment="0" applyProtection="0"/>
    <xf numFmtId="168" fontId="68" fillId="64" borderId="165" applyNumberFormat="0" applyAlignment="0" applyProtection="0"/>
    <xf numFmtId="0" fontId="21" fillId="64" borderId="170" applyNumberFormat="0" applyAlignment="0" applyProtection="0"/>
    <xf numFmtId="0" fontId="2" fillId="71" borderId="169" applyNumberFormat="0" applyFont="0" applyBorder="0" applyProtection="0">
      <alignment horizontal="left" vertical="center"/>
    </xf>
    <xf numFmtId="0" fontId="19" fillId="0" borderId="168" applyNumberFormat="0" applyAlignment="0">
      <alignment horizontal="right"/>
      <protection locked="0"/>
    </xf>
    <xf numFmtId="0" fontId="21" fillId="64" borderId="170" applyNumberFormat="0" applyAlignment="0" applyProtection="0"/>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2" fillId="69" borderId="158" applyNumberFormat="0" applyFont="0" applyBorder="0" applyProtection="0">
      <alignment horizontal="center" vertical="center"/>
    </xf>
    <xf numFmtId="0" fontId="37" fillId="0" borderId="157">
      <alignment horizontal="left" vertical="center"/>
    </xf>
    <xf numFmtId="0" fontId="37" fillId="0" borderId="157">
      <alignment horizontal="left" vertical="center"/>
    </xf>
    <xf numFmtId="168" fontId="37" fillId="0" borderId="157">
      <alignment horizontal="left" vertical="center"/>
    </xf>
    <xf numFmtId="0" fontId="45" fillId="70" borderId="159" applyFont="0" applyBorder="0">
      <alignment horizontal="center" wrapText="1"/>
    </xf>
    <xf numFmtId="3" fontId="2" fillId="71" borderId="158" applyFont="0" applyProtection="0">
      <alignment horizontal="right" vertical="center"/>
    </xf>
    <xf numFmtId="9" fontId="2" fillId="71" borderId="158" applyFont="0" applyProtection="0">
      <alignment horizontal="right" vertical="center"/>
    </xf>
    <xf numFmtId="0" fontId="2" fillId="71" borderId="159" applyNumberFormat="0" applyFont="0" applyBorder="0" applyProtection="0">
      <alignment horizontal="left" vertical="center"/>
    </xf>
    <xf numFmtId="3" fontId="2" fillId="72" borderId="158" applyFont="0">
      <alignment horizontal="right" vertical="center"/>
      <protection locked="0"/>
    </xf>
    <xf numFmtId="0" fontId="21" fillId="64" borderId="170" applyNumberFormat="0" applyAlignment="0" applyProtection="0"/>
    <xf numFmtId="168" fontId="51" fillId="43" borderId="170"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66" fillId="64" borderId="172" applyNumberFormat="0" applyAlignment="0" applyProtection="0"/>
    <xf numFmtId="0" fontId="10" fillId="74" borderId="171" applyNumberFormat="0" applyFont="0" applyAlignment="0" applyProtection="0"/>
    <xf numFmtId="0" fontId="2" fillId="74" borderId="171" applyNumberFormat="0" applyFont="0" applyAlignment="0" applyProtection="0"/>
    <xf numFmtId="168"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168" fontId="68" fillId="64" borderId="172" applyNumberFormat="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49" fillId="43" borderId="170" applyNumberFormat="0" applyAlignment="0" applyProtection="0"/>
    <xf numFmtId="0" fontId="10" fillId="74" borderId="171" applyNumberFormat="0" applyFont="0" applyAlignment="0" applyProtection="0"/>
    <xf numFmtId="0" fontId="49" fillId="43" borderId="170" applyNumberFormat="0" applyAlignment="0" applyProtection="0"/>
    <xf numFmtId="0" fontId="49" fillId="43" borderId="170" applyNumberFormat="0" applyAlignment="0" applyProtection="0"/>
    <xf numFmtId="169"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8" fontId="23" fillId="64" borderId="170" applyNumberFormat="0" applyAlignment="0" applyProtection="0"/>
    <xf numFmtId="168" fontId="23" fillId="64" borderId="170" applyNumberFormat="0" applyAlignment="0" applyProtection="0"/>
    <xf numFmtId="0" fontId="49" fillId="43" borderId="170" applyNumberFormat="0" applyAlignment="0" applyProtection="0"/>
    <xf numFmtId="3" fontId="2" fillId="75" borderId="158" applyFont="0">
      <alignment horizontal="right" vertical="center"/>
      <protection locked="0"/>
    </xf>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9"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0" fontId="66" fillId="64" borderId="155" applyNumberFormat="0" applyAlignment="0" applyProtection="0"/>
    <xf numFmtId="3" fontId="2" fillId="70" borderId="158" applyFont="0">
      <alignment horizontal="right" vertical="center"/>
    </xf>
    <xf numFmtId="188" fontId="2" fillId="70" borderId="158" applyFont="0">
      <alignment horizontal="right" vertical="center"/>
    </xf>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9"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9" fontId="68" fillId="64" borderId="165" applyNumberFormat="0" applyAlignment="0" applyProtection="0"/>
    <xf numFmtId="0" fontId="30" fillId="0" borderId="166" applyNumberFormat="0" applyFill="0" applyAlignment="0" applyProtection="0"/>
    <xf numFmtId="0" fontId="30" fillId="0" borderId="166" applyNumberFormat="0" applyFill="0" applyAlignment="0" applyProtection="0"/>
    <xf numFmtId="168"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168" fontId="51" fillId="43" borderId="163" applyNumberFormat="0" applyAlignment="0" applyProtection="0"/>
    <xf numFmtId="169"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69" fontId="51" fillId="43" borderId="163" applyNumberFormat="0" applyAlignment="0" applyProtection="0"/>
    <xf numFmtId="0" fontId="49" fillId="43" borderId="163" applyNumberFormat="0" applyAlignment="0" applyProtection="0"/>
    <xf numFmtId="168" fontId="51" fillId="43" borderId="163" applyNumberFormat="0" applyAlignment="0" applyProtection="0"/>
    <xf numFmtId="0" fontId="49" fillId="43" borderId="163" applyNumberFormat="0" applyAlignment="0" applyProtection="0"/>
    <xf numFmtId="3" fontId="2" fillId="71" borderId="160" applyFont="0" applyProtection="0">
      <alignment horizontal="right" vertical="center"/>
    </xf>
    <xf numFmtId="0" fontId="19" fillId="0" borderId="160" applyNumberFormat="0" applyAlignment="0">
      <alignment horizontal="right"/>
      <protection locked="0"/>
    </xf>
    <xf numFmtId="0" fontId="19" fillId="0" borderId="160" applyNumberFormat="0" applyAlignment="0">
      <alignment horizontal="right"/>
      <protection locked="0"/>
    </xf>
    <xf numFmtId="169" fontId="23"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69" fontId="23"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19" fillId="0" borderId="160" applyNumberFormat="0" applyAlignment="0">
      <alignment horizontal="right"/>
      <protection locked="0"/>
    </xf>
    <xf numFmtId="0" fontId="2" fillId="69" borderId="160" applyNumberFormat="0" applyFont="0" applyBorder="0" applyProtection="0">
      <alignment horizontal="center" vertical="center"/>
    </xf>
    <xf numFmtId="9" fontId="2" fillId="71" borderId="160" applyFont="0" applyProtection="0">
      <alignment horizontal="right" vertical="center"/>
    </xf>
    <xf numFmtId="168"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68" fontId="51" fillId="43" borderId="163" applyNumberFormat="0" applyAlignment="0" applyProtection="0"/>
    <xf numFmtId="168" fontId="51" fillId="43" borderId="163" applyNumberForma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69" fontId="68" fillId="64" borderId="165" applyNumberFormat="0" applyAlignment="0" applyProtection="0"/>
    <xf numFmtId="0" fontId="30" fillId="0" borderId="166" applyNumberFormat="0" applyFill="0" applyAlignment="0" applyProtection="0"/>
    <xf numFmtId="0" fontId="30" fillId="0" borderId="166" applyNumberFormat="0" applyFill="0" applyAlignment="0" applyProtection="0"/>
    <xf numFmtId="168" fontId="68" fillId="64" borderId="165" applyNumberFormat="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169"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88" fontId="2" fillId="70" borderId="158" applyFont="0">
      <alignment horizontal="right" vertical="center"/>
    </xf>
    <xf numFmtId="3" fontId="2" fillId="70" borderId="158" applyFont="0">
      <alignment horizontal="right" vertical="center"/>
    </xf>
    <xf numFmtId="0" fontId="66"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168" fontId="68" fillId="64" borderId="155" applyNumberFormat="0" applyAlignment="0" applyProtection="0"/>
    <xf numFmtId="169" fontId="68"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9"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68"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3" fontId="2" fillId="75" borderId="158" applyFont="0">
      <alignment horizontal="right" vertical="center"/>
      <protection locked="0"/>
    </xf>
    <xf numFmtId="0" fontId="49" fillId="43" borderId="170" applyNumberFormat="0" applyAlignment="0" applyProtection="0"/>
    <xf numFmtId="0" fontId="21" fillId="64" borderId="170" applyNumberFormat="0" applyAlignment="0" applyProtection="0"/>
    <xf numFmtId="0" fontId="66" fillId="64" borderId="172"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49" fillId="43" borderId="170" applyNumberFormat="0" applyAlignment="0" applyProtection="0"/>
    <xf numFmtId="168" fontId="23" fillId="64" borderId="170" applyNumberFormat="0" applyAlignment="0" applyProtection="0"/>
    <xf numFmtId="0" fontId="49" fillId="43" borderId="170" applyNumberFormat="0" applyAlignment="0" applyProtection="0"/>
    <xf numFmtId="0" fontId="49" fillId="43" borderId="170" applyNumberFormat="0" applyAlignment="0" applyProtection="0"/>
    <xf numFmtId="0" fontId="10" fillId="74" borderId="171" applyNumberFormat="0" applyFont="0" applyAlignment="0" applyProtection="0"/>
    <xf numFmtId="168" fontId="51" fillId="43" borderId="170"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169" fontId="77" fillId="0" borderId="173" applyNumberFormat="0" applyFill="0" applyAlignment="0" applyProtection="0"/>
    <xf numFmtId="169"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168"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66" fillId="64" borderId="172"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49" fillId="43" borderId="170" applyNumberFormat="0" applyAlignment="0" applyProtection="0"/>
    <xf numFmtId="0" fontId="21" fillId="64" borderId="170" applyNumberFormat="0" applyAlignment="0" applyProtection="0"/>
    <xf numFmtId="3" fontId="2" fillId="72" borderId="158" applyFont="0">
      <alignment horizontal="right" vertical="center"/>
      <protection locked="0"/>
    </xf>
    <xf numFmtId="0" fontId="2" fillId="71" borderId="159" applyNumberFormat="0" applyFont="0" applyBorder="0" applyProtection="0">
      <alignment horizontal="left" vertical="center"/>
    </xf>
    <xf numFmtId="9" fontId="2" fillId="71" borderId="158" applyFont="0" applyProtection="0">
      <alignment horizontal="right" vertical="center"/>
    </xf>
    <xf numFmtId="3" fontId="2" fillId="71" borderId="158" applyFont="0" applyProtection="0">
      <alignment horizontal="right" vertical="center"/>
    </xf>
    <xf numFmtId="0" fontId="45" fillId="70" borderId="159" applyFont="0" applyBorder="0">
      <alignment horizontal="center" wrapText="1"/>
    </xf>
    <xf numFmtId="0" fontId="2" fillId="69" borderId="158" applyNumberFormat="0" applyFont="0" applyBorder="0" applyProtection="0">
      <alignment horizontal="center" vertical="center"/>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58" applyNumberFormat="0" applyAlignment="0">
      <alignment horizontal="right"/>
      <protection locked="0"/>
    </xf>
    <xf numFmtId="0" fontId="19" fillId="0" borderId="168" applyNumberFormat="0" applyAlignment="0">
      <alignment horizontal="right"/>
      <protection locked="0"/>
    </xf>
    <xf numFmtId="188" fontId="2" fillId="70" borderId="168" applyFont="0">
      <alignment horizontal="right" vertical="center"/>
    </xf>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49" fillId="43" borderId="170" applyNumberFormat="0" applyAlignment="0" applyProtection="0"/>
    <xf numFmtId="0" fontId="49" fillId="43" borderId="170" applyNumberFormat="0" applyAlignment="0" applyProtection="0"/>
    <xf numFmtId="168" fontId="51" fillId="43" borderId="170" applyNumberFormat="0" applyAlignment="0" applyProtection="0"/>
    <xf numFmtId="0" fontId="49" fillId="43" borderId="170" applyNumberForma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169" fontId="77" fillId="0" borderId="173" applyNumberFormat="0" applyFill="0" applyAlignment="0" applyProtection="0"/>
    <xf numFmtId="169" fontId="77"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68"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2" fillId="74" borderId="171" applyNumberFormat="0" applyFont="0" applyAlignment="0" applyProtection="0"/>
    <xf numFmtId="0" fontId="10" fillId="74" borderId="171" applyNumberFormat="0" applyFont="0" applyAlignment="0" applyProtection="0"/>
    <xf numFmtId="0" fontId="66" fillId="64" borderId="172" applyNumberFormat="0" applyAlignment="0" applyProtection="0"/>
    <xf numFmtId="0" fontId="10" fillId="74" borderId="171" applyNumberFormat="0" applyFont="0" applyAlignment="0" applyProtection="0"/>
    <xf numFmtId="0" fontId="10" fillId="74" borderId="171" applyNumberFormat="0" applyFont="0" applyAlignment="0" applyProtection="0"/>
    <xf numFmtId="168" fontId="51" fillId="43" borderId="170" applyNumberFormat="0" applyAlignment="0" applyProtection="0"/>
    <xf numFmtId="0" fontId="49" fillId="43" borderId="170" applyNumberFormat="0" applyAlignment="0" applyProtection="0"/>
    <xf numFmtId="0" fontId="21" fillId="64" borderId="170" applyNumberFormat="0" applyAlignment="0" applyProtection="0"/>
    <xf numFmtId="169" fontId="68" fillId="64" borderId="172" applyNumberFormat="0" applyAlignment="0" applyProtection="0"/>
    <xf numFmtId="0" fontId="19" fillId="0" borderId="168" applyNumberFormat="0" applyAlignment="0">
      <alignment horizontal="right"/>
      <protection locked="0"/>
    </xf>
    <xf numFmtId="0" fontId="19" fillId="0" borderId="168" applyNumberFormat="0" applyAlignment="0">
      <alignment horizontal="right"/>
      <protection locked="0"/>
    </xf>
    <xf numFmtId="168" fontId="23" fillId="64" borderId="170" applyNumberFormat="0" applyAlignment="0" applyProtection="0"/>
    <xf numFmtId="168" fontId="37" fillId="0" borderId="157">
      <alignment horizontal="left" vertical="center"/>
    </xf>
    <xf numFmtId="0" fontId="37" fillId="0" borderId="157">
      <alignment horizontal="left" vertical="center"/>
    </xf>
    <xf numFmtId="0" fontId="37" fillId="0" borderId="157">
      <alignment horizontal="left" vertical="center"/>
    </xf>
    <xf numFmtId="3" fontId="2" fillId="71" borderId="168" applyFont="0" applyProtection="0">
      <alignment horizontal="right" vertical="center"/>
    </xf>
    <xf numFmtId="0" fontId="49" fillId="43" borderId="170" applyNumberFormat="0" applyAlignment="0" applyProtection="0"/>
    <xf numFmtId="9" fontId="2" fillId="71" borderId="168" applyFont="0" applyProtection="0">
      <alignment horizontal="right" vertical="center"/>
    </xf>
    <xf numFmtId="0" fontId="19" fillId="0" borderId="168" applyNumberFormat="0" applyAlignment="0">
      <alignment horizontal="right"/>
      <protection locked="0"/>
    </xf>
    <xf numFmtId="0" fontId="19" fillId="0" borderId="168" applyNumberFormat="0" applyAlignment="0">
      <alignment horizontal="right"/>
      <protection locked="0"/>
    </xf>
    <xf numFmtId="0" fontId="49" fillId="43" borderId="170" applyNumberFormat="0" applyAlignment="0" applyProtection="0"/>
    <xf numFmtId="168" fontId="68" fillId="64" borderId="172" applyNumberFormat="0" applyAlignment="0" applyProtection="0"/>
    <xf numFmtId="168" fontId="23" fillId="64" borderId="170" applyNumberFormat="0" applyAlignment="0" applyProtection="0"/>
    <xf numFmtId="0" fontId="49" fillId="43" borderId="170" applyNumberFormat="0" applyAlignment="0" applyProtection="0"/>
    <xf numFmtId="169" fontId="51" fillId="43" borderId="170"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66" fillId="64" borderId="172" applyNumberFormat="0" applyAlignment="0" applyProtection="0"/>
    <xf numFmtId="0" fontId="10" fillId="74" borderId="171" applyNumberFormat="0" applyFont="0" applyAlignment="0" applyProtection="0"/>
    <xf numFmtId="0" fontId="2" fillId="74" borderId="171" applyNumberFormat="0" applyFon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9" fontId="68" fillId="64" borderId="172" applyNumberFormat="0" applyAlignment="0" applyProtection="0"/>
    <xf numFmtId="169" fontId="68" fillId="64" borderId="172" applyNumberFormat="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9" fontId="77"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169"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49" fillId="43" borderId="170" applyNumberFormat="0" applyAlignment="0" applyProtection="0"/>
    <xf numFmtId="0" fontId="10" fillId="74" borderId="171" applyNumberFormat="0" applyFont="0" applyAlignment="0" applyProtection="0"/>
    <xf numFmtId="0" fontId="49" fillId="43" borderId="170" applyNumberFormat="0" applyAlignment="0" applyProtection="0"/>
    <xf numFmtId="169" fontId="51" fillId="43" borderId="170" applyNumberFormat="0" applyAlignment="0" applyProtection="0"/>
    <xf numFmtId="168"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8" fontId="23" fillId="64"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66" fillId="64" borderId="172" applyNumberFormat="0" applyAlignment="0" applyProtection="0"/>
    <xf numFmtId="0" fontId="10" fillId="74" borderId="171" applyNumberFormat="0" applyFont="0" applyAlignment="0" applyProtection="0"/>
    <xf numFmtId="0" fontId="2" fillId="74" borderId="171" applyNumberFormat="0" applyFon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30" fillId="0" borderId="173" applyNumberFormat="0" applyFill="0" applyAlignment="0" applyProtection="0"/>
    <xf numFmtId="0" fontId="30" fillId="0" borderId="173" applyNumberFormat="0" applyFill="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169" fontId="51" fillId="43" borderId="170" applyNumberFormat="0" applyAlignment="0" applyProtection="0"/>
    <xf numFmtId="168" fontId="23" fillId="64" borderId="170" applyNumberFormat="0" applyAlignment="0" applyProtection="0"/>
    <xf numFmtId="0" fontId="37" fillId="0" borderId="174">
      <alignment horizontal="left" vertical="center"/>
    </xf>
    <xf numFmtId="0" fontId="49" fillId="43"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66" fillId="64" borderId="165" applyNumberFormat="0" applyAlignment="0" applyProtection="0"/>
    <xf numFmtId="0" fontId="66" fillId="64" borderId="165" applyNumberFormat="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169" fontId="77" fillId="0" borderId="166" applyNumberFormat="0" applyFill="0" applyAlignment="0" applyProtection="0"/>
    <xf numFmtId="169"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9" fontId="77" fillId="0" borderId="166" applyNumberFormat="0" applyFill="0" applyAlignment="0" applyProtection="0"/>
    <xf numFmtId="0" fontId="30" fillId="0" borderId="166" applyNumberFormat="0" applyFill="0" applyAlignment="0" applyProtection="0"/>
    <xf numFmtId="168" fontId="68" fillId="64" borderId="165" applyNumberFormat="0" applyAlignment="0" applyProtection="0"/>
    <xf numFmtId="168" fontId="77" fillId="0" borderId="166" applyNumberFormat="0" applyFill="0" applyAlignment="0" applyProtection="0"/>
    <xf numFmtId="188" fontId="2" fillId="70" borderId="160" applyFont="0">
      <alignment horizontal="right" vertical="center"/>
    </xf>
    <xf numFmtId="168"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3" fontId="2" fillId="72" borderId="160" applyFont="0">
      <alignment horizontal="right" vertical="center"/>
      <protection locked="0"/>
    </xf>
    <xf numFmtId="169" fontId="51" fillId="43" borderId="163" applyNumberFormat="0" applyAlignment="0" applyProtection="0"/>
    <xf numFmtId="168"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5" fillId="70" borderId="161" applyFont="0" applyBorder="0">
      <alignment horizontal="center" wrapText="1"/>
    </xf>
    <xf numFmtId="0" fontId="19" fillId="0" borderId="160" applyNumberFormat="0" applyAlignment="0">
      <alignment horizontal="right"/>
      <protection locked="0"/>
    </xf>
    <xf numFmtId="0" fontId="19" fillId="0" borderId="160" applyNumberFormat="0" applyAlignment="0">
      <alignment horizontal="right"/>
      <protection locked="0"/>
    </xf>
    <xf numFmtId="168" fontId="23" fillId="64" borderId="163" applyNumberFormat="0" applyAlignment="0" applyProtection="0"/>
    <xf numFmtId="0" fontId="21" fillId="64" borderId="163" applyNumberFormat="0" applyAlignment="0" applyProtection="0"/>
    <xf numFmtId="168"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49" fillId="43" borderId="170" applyNumberForma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66" fillId="64" borderId="172" applyNumberFormat="0" applyAlignment="0" applyProtection="0"/>
    <xf numFmtId="0" fontId="2" fillId="74" borderId="171" applyNumberFormat="0" applyFon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30" fillId="0" borderId="173" applyNumberFormat="0" applyFill="0" applyAlignment="0" applyProtection="0"/>
    <xf numFmtId="0" fontId="66" fillId="64" borderId="172" applyNumberFormat="0" applyAlignment="0" applyProtection="0"/>
    <xf numFmtId="0" fontId="10"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49" fillId="43" borderId="170" applyNumberFormat="0" applyAlignment="0" applyProtection="0"/>
    <xf numFmtId="0" fontId="21" fillId="64" borderId="170" applyNumberFormat="0" applyAlignment="0" applyProtection="0"/>
    <xf numFmtId="0" fontId="21" fillId="64" borderId="170" applyNumberFormat="0" applyAlignment="0" applyProtection="0"/>
    <xf numFmtId="168" fontId="23" fillId="64" borderId="170"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10" fillId="74" borderId="164" applyNumberFormat="0" applyFont="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9" fontId="77"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68" fillId="64" borderId="165" applyNumberFormat="0" applyAlignment="0" applyProtection="0"/>
    <xf numFmtId="0" fontId="30" fillId="0" borderId="166" applyNumberFormat="0" applyFill="0" applyAlignment="0" applyProtection="0"/>
    <xf numFmtId="3" fontId="2" fillId="70" borderId="160" applyFont="0">
      <alignment horizontal="right" vertical="center"/>
    </xf>
    <xf numFmtId="169"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49" fillId="43" borderId="163" applyNumberFormat="0" applyAlignment="0" applyProtection="0"/>
    <xf numFmtId="168"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19" fillId="0" borderId="160" applyNumberFormat="0" applyAlignment="0">
      <alignment horizontal="right"/>
      <protection locked="0"/>
    </xf>
    <xf numFmtId="0" fontId="19" fillId="0" borderId="160" applyNumberFormat="0" applyAlignment="0">
      <alignment horizontal="right"/>
      <protection locked="0"/>
    </xf>
    <xf numFmtId="168" fontId="23" fillId="64" borderId="163" applyNumberFormat="0" applyAlignment="0" applyProtection="0"/>
    <xf numFmtId="0" fontId="21" fillId="64" borderId="163" applyNumberFormat="0" applyAlignment="0" applyProtection="0"/>
    <xf numFmtId="169"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68" fontId="68" fillId="64" borderId="165" applyNumberFormat="0" applyAlignment="0" applyProtection="0"/>
    <xf numFmtId="0" fontId="66" fillId="64" borderId="165" applyNumberFormat="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9"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169" fontId="77"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169" fontId="77"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169" fontId="77"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169" fontId="77"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2" fillId="74" borderId="164" applyNumberFormat="0" applyFont="0" applyAlignment="0" applyProtection="0"/>
    <xf numFmtId="0" fontId="2" fillId="74" borderId="164" applyNumberFormat="0" applyFon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68"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68"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69"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68" fontId="68" fillId="64" borderId="165" applyNumberFormat="0" applyAlignment="0" applyProtection="0"/>
    <xf numFmtId="169" fontId="68" fillId="64" borderId="165" applyNumberFormat="0" applyAlignment="0" applyProtection="0"/>
    <xf numFmtId="168" fontId="68" fillId="64" borderId="165" applyNumberFormat="0" applyAlignment="0" applyProtection="0"/>
    <xf numFmtId="168" fontId="68" fillId="64" borderId="165" applyNumberFormat="0" applyAlignment="0" applyProtection="0"/>
    <xf numFmtId="169" fontId="68" fillId="64" borderId="165" applyNumberFormat="0" applyAlignment="0" applyProtection="0"/>
    <xf numFmtId="168" fontId="68" fillId="64" borderId="165" applyNumberFormat="0" applyAlignment="0" applyProtection="0"/>
    <xf numFmtId="168" fontId="68" fillId="64" borderId="165" applyNumberFormat="0" applyAlignment="0" applyProtection="0"/>
    <xf numFmtId="169" fontId="68" fillId="64" borderId="165" applyNumberFormat="0" applyAlignment="0" applyProtection="0"/>
    <xf numFmtId="168" fontId="68" fillId="64" borderId="165" applyNumberFormat="0" applyAlignment="0" applyProtection="0"/>
    <xf numFmtId="168" fontId="68" fillId="64" borderId="165" applyNumberFormat="0" applyAlignment="0" applyProtection="0"/>
    <xf numFmtId="169" fontId="68" fillId="64" borderId="165" applyNumberFormat="0" applyAlignment="0" applyProtection="0"/>
    <xf numFmtId="168" fontId="68" fillId="64" borderId="165" applyNumberFormat="0" applyAlignment="0" applyProtection="0"/>
    <xf numFmtId="0" fontId="66" fillId="64" borderId="165" applyNumberFormat="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9"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68" fontId="77" fillId="0" borderId="166" applyNumberFormat="0" applyFill="0" applyAlignment="0" applyProtection="0"/>
    <xf numFmtId="169" fontId="77"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169" fontId="77"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169" fontId="77" fillId="0" borderId="166" applyNumberFormat="0" applyFill="0" applyAlignment="0" applyProtection="0"/>
    <xf numFmtId="168" fontId="77" fillId="0" borderId="166" applyNumberFormat="0" applyFill="0" applyAlignment="0" applyProtection="0"/>
    <xf numFmtId="168" fontId="77" fillId="0" borderId="166" applyNumberFormat="0" applyFill="0" applyAlignment="0" applyProtection="0"/>
    <xf numFmtId="169" fontId="77" fillId="0" borderId="166" applyNumberFormat="0" applyFill="0" applyAlignment="0" applyProtection="0"/>
    <xf numFmtId="168" fontId="77" fillId="0" borderId="166" applyNumberFormat="0" applyFill="0" applyAlignment="0" applyProtection="0"/>
    <xf numFmtId="0" fontId="30" fillId="0" borderId="166" applyNumberFormat="0" applyFill="0" applyAlignment="0" applyProtection="0"/>
    <xf numFmtId="0" fontId="2" fillId="69" borderId="168" applyNumberFormat="0" applyFont="0" applyBorder="0" applyProtection="0">
      <alignment horizontal="center" vertical="center"/>
    </xf>
    <xf numFmtId="0" fontId="2" fillId="71" borderId="169" applyNumberFormat="0" applyFont="0" applyBorder="0" applyProtection="0">
      <alignment horizontal="left" vertical="center"/>
    </xf>
    <xf numFmtId="0" fontId="19" fillId="0" borderId="168" applyNumberFormat="0" applyAlignment="0">
      <alignment horizontal="right"/>
      <protection locked="0"/>
    </xf>
    <xf numFmtId="0" fontId="19" fillId="0" borderId="168" applyNumberFormat="0" applyAlignment="0">
      <alignment horizontal="right"/>
      <protection locked="0"/>
    </xf>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49" fillId="43" borderId="170" applyNumberFormat="0" applyAlignment="0" applyProtection="0"/>
    <xf numFmtId="168" fontId="23" fillId="64"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9" fontId="51" fillId="43" borderId="170" applyNumberFormat="0" applyAlignment="0" applyProtection="0"/>
    <xf numFmtId="0" fontId="49" fillId="43"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19" fillId="0" borderId="168" applyNumberFormat="0" applyAlignment="0">
      <alignment horizontal="right"/>
      <protection locked="0"/>
    </xf>
    <xf numFmtId="0" fontId="19" fillId="0" borderId="168" applyNumberFormat="0" applyAlignment="0">
      <alignment horizontal="right"/>
      <protection locked="0"/>
    </xf>
    <xf numFmtId="0" fontId="19" fillId="0" borderId="168" applyNumberFormat="0" applyAlignment="0">
      <alignment horizontal="right"/>
      <protection locked="0"/>
    </xf>
    <xf numFmtId="0" fontId="19" fillId="0" borderId="168" applyNumberFormat="0" applyAlignment="0">
      <alignment horizontal="right"/>
      <protection locked="0"/>
    </xf>
    <xf numFmtId="0" fontId="19" fillId="0" borderId="168" applyNumberFormat="0" applyAlignment="0">
      <alignment horizontal="right"/>
      <protection locked="0"/>
    </xf>
    <xf numFmtId="0" fontId="19" fillId="0" borderId="168" applyNumberFormat="0" applyAlignment="0">
      <alignment horizontal="right"/>
      <protection locked="0"/>
    </xf>
    <xf numFmtId="0" fontId="19" fillId="0" borderId="168" applyNumberFormat="0" applyAlignment="0">
      <alignment horizontal="right"/>
      <protection locked="0"/>
    </xf>
    <xf numFmtId="0" fontId="19" fillId="0" borderId="168" applyNumberFormat="0" applyAlignment="0">
      <alignment horizontal="right"/>
      <protection locked="0"/>
    </xf>
    <xf numFmtId="0" fontId="19" fillId="0" borderId="168" applyNumberFormat="0" applyAlignment="0">
      <alignment horizontal="right"/>
      <protection locked="0"/>
    </xf>
    <xf numFmtId="0" fontId="19" fillId="0" borderId="168" applyNumberFormat="0" applyAlignment="0">
      <alignment horizontal="right"/>
      <protection locked="0"/>
    </xf>
    <xf numFmtId="0" fontId="2" fillId="69" borderId="168" applyNumberFormat="0" applyFont="0" applyBorder="0" applyProtection="0">
      <alignment horizontal="center" vertical="center"/>
    </xf>
    <xf numFmtId="0" fontId="45" fillId="70" borderId="169" applyFont="0" applyBorder="0">
      <alignment horizontal="center" wrapText="1"/>
    </xf>
    <xf numFmtId="3" fontId="2" fillId="71" borderId="168" applyFont="0" applyProtection="0">
      <alignment horizontal="right" vertical="center"/>
    </xf>
    <xf numFmtId="9" fontId="2" fillId="71" borderId="168" applyFont="0" applyProtection="0">
      <alignment horizontal="right" vertical="center"/>
    </xf>
    <xf numFmtId="0" fontId="2" fillId="71" borderId="169" applyNumberFormat="0" applyFont="0" applyBorder="0" applyProtection="0">
      <alignment horizontal="left" vertical="center"/>
    </xf>
    <xf numFmtId="0" fontId="37" fillId="0" borderId="174">
      <alignment horizontal="left" vertical="center"/>
    </xf>
    <xf numFmtId="3" fontId="2" fillId="72" borderId="168" applyFont="0">
      <alignment horizontal="right" vertical="center"/>
      <protection locked="0"/>
    </xf>
    <xf numFmtId="168" fontId="37" fillId="0" borderId="174">
      <alignment horizontal="left" vertical="center"/>
    </xf>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8" fontId="23" fillId="64"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19" fillId="0" borderId="168" applyNumberFormat="0" applyAlignment="0">
      <alignment horizontal="right"/>
      <protection locked="0"/>
    </xf>
    <xf numFmtId="0" fontId="19" fillId="0" borderId="168" applyNumberFormat="0" applyAlignment="0">
      <alignment horizontal="right"/>
      <protection locked="0"/>
    </xf>
    <xf numFmtId="9" fontId="2" fillId="71" borderId="168" applyFont="0" applyProtection="0">
      <alignment horizontal="right" vertical="center"/>
    </xf>
    <xf numFmtId="0" fontId="19" fillId="0" borderId="168" applyNumberFormat="0" applyAlignment="0">
      <alignment horizontal="right"/>
      <protection locked="0"/>
    </xf>
    <xf numFmtId="0" fontId="49" fillId="43" borderId="170" applyNumberFormat="0" applyAlignment="0" applyProtection="0"/>
    <xf numFmtId="3" fontId="2" fillId="75" borderId="168" applyFont="0">
      <alignment horizontal="right" vertical="center"/>
      <protection locked="0"/>
    </xf>
    <xf numFmtId="0" fontId="37" fillId="0" borderId="174">
      <alignment horizontal="left" vertical="center"/>
    </xf>
    <xf numFmtId="168"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9" fontId="23" fillId="64"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8" fontId="51" fillId="43" borderId="170" applyNumberFormat="0" applyAlignment="0" applyProtection="0"/>
    <xf numFmtId="168" fontId="51" fillId="43" borderId="170"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3" fontId="2" fillId="70" borderId="168" applyFont="0">
      <alignment horizontal="right" vertical="center"/>
    </xf>
    <xf numFmtId="188" fontId="2" fillId="70" borderId="168" applyFont="0">
      <alignment horizontal="right" vertical="center"/>
    </xf>
    <xf numFmtId="0" fontId="66" fillId="64" borderId="172" applyNumberFormat="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66" fillId="64" borderId="172" applyNumberFormat="0" applyAlignment="0" applyProtection="0"/>
    <xf numFmtId="168" fontId="68" fillId="64" borderId="172" applyNumberFormat="0" applyAlignment="0" applyProtection="0"/>
    <xf numFmtId="168" fontId="68" fillId="64" borderId="172" applyNumberFormat="0" applyAlignment="0" applyProtection="0"/>
    <xf numFmtId="169"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168" fontId="51" fillId="43" borderId="170" applyNumberFormat="0" applyAlignment="0" applyProtection="0"/>
    <xf numFmtId="168" fontId="51" fillId="43" borderId="170" applyNumberFormat="0" applyAlignment="0" applyProtection="0"/>
    <xf numFmtId="168" fontId="51"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9" fontId="23" fillId="64" borderId="170" applyNumberFormat="0" applyAlignment="0" applyProtection="0"/>
    <xf numFmtId="0" fontId="21" fillId="64" borderId="170" applyNumberFormat="0" applyAlignment="0" applyProtection="0"/>
    <xf numFmtId="168" fontId="23" fillId="64" borderId="170" applyNumberFormat="0" applyAlignment="0" applyProtection="0"/>
    <xf numFmtId="169"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8" fontId="51" fillId="43" borderId="170" applyNumberFormat="0" applyAlignment="0" applyProtection="0"/>
    <xf numFmtId="169" fontId="51" fillId="43" borderId="170"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2" fillId="74" borderId="171" applyNumberFormat="0" applyFont="0" applyAlignment="0" applyProtection="0"/>
    <xf numFmtId="0" fontId="30"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169" fontId="68"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2" fillId="74" borderId="171" applyNumberFormat="0" applyFont="0" applyAlignment="0" applyProtection="0"/>
    <xf numFmtId="0" fontId="66"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49" fillId="43" borderId="170" applyNumberFormat="0" applyAlignment="0" applyProtection="0"/>
    <xf numFmtId="168" fontId="51" fillId="43" borderId="170" applyNumberFormat="0" applyAlignment="0" applyProtection="0"/>
    <xf numFmtId="169" fontId="51"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8"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169" fontId="23" fillId="64" borderId="170" applyNumberFormat="0" applyAlignment="0" applyProtection="0"/>
    <xf numFmtId="168"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9" fontId="23" fillId="64" borderId="170" applyNumberFormat="0" applyAlignment="0" applyProtection="0"/>
    <xf numFmtId="168" fontId="23" fillId="64" borderId="170" applyNumberFormat="0" applyAlignment="0" applyProtection="0"/>
    <xf numFmtId="0" fontId="21" fillId="64" borderId="170" applyNumberFormat="0" applyAlignment="0" applyProtection="0"/>
    <xf numFmtId="169" fontId="23" fillId="64"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8" fontId="51"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8" fontId="51" fillId="43" borderId="170" applyNumberForma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8"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8"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9"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8" fontId="23" fillId="64" borderId="170" applyNumberFormat="0" applyAlignment="0" applyProtection="0"/>
    <xf numFmtId="169" fontId="23" fillId="64" borderId="170" applyNumberFormat="0" applyAlignment="0" applyProtection="0"/>
    <xf numFmtId="168" fontId="23" fillId="64" borderId="170" applyNumberFormat="0" applyAlignment="0" applyProtection="0"/>
    <xf numFmtId="168" fontId="23" fillId="64" borderId="170" applyNumberFormat="0" applyAlignment="0" applyProtection="0"/>
    <xf numFmtId="169" fontId="23" fillId="64" borderId="170" applyNumberFormat="0" applyAlignment="0" applyProtection="0"/>
    <xf numFmtId="168" fontId="23" fillId="64" borderId="170" applyNumberFormat="0" applyAlignment="0" applyProtection="0"/>
    <xf numFmtId="168" fontId="23" fillId="64" borderId="170" applyNumberFormat="0" applyAlignment="0" applyProtection="0"/>
    <xf numFmtId="169" fontId="23" fillId="64" borderId="170" applyNumberFormat="0" applyAlignment="0" applyProtection="0"/>
    <xf numFmtId="168" fontId="23" fillId="64" borderId="170" applyNumberFormat="0" applyAlignment="0" applyProtection="0"/>
    <xf numFmtId="168" fontId="23" fillId="64" borderId="170" applyNumberFormat="0" applyAlignment="0" applyProtection="0"/>
    <xf numFmtId="169" fontId="23" fillId="64" borderId="170" applyNumberFormat="0" applyAlignment="0" applyProtection="0"/>
    <xf numFmtId="168" fontId="23" fillId="64" borderId="170" applyNumberFormat="0" applyAlignment="0" applyProtection="0"/>
    <xf numFmtId="0" fontId="21" fillId="64"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8" fontId="51"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8" fontId="51"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9" fontId="51"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8" fontId="51" fillId="43" borderId="170" applyNumberFormat="0" applyAlignment="0" applyProtection="0"/>
    <xf numFmtId="169" fontId="51" fillId="43" borderId="170" applyNumberFormat="0" applyAlignment="0" applyProtection="0"/>
    <xf numFmtId="168" fontId="51" fillId="43" borderId="170" applyNumberFormat="0" applyAlignment="0" applyProtection="0"/>
    <xf numFmtId="168" fontId="51" fillId="43" borderId="170" applyNumberFormat="0" applyAlignment="0" applyProtection="0"/>
    <xf numFmtId="169" fontId="51" fillId="43" borderId="170" applyNumberFormat="0" applyAlignment="0" applyProtection="0"/>
    <xf numFmtId="168" fontId="51" fillId="43" borderId="170" applyNumberFormat="0" applyAlignment="0" applyProtection="0"/>
    <xf numFmtId="168" fontId="51" fillId="43" borderId="170" applyNumberFormat="0" applyAlignment="0" applyProtection="0"/>
    <xf numFmtId="169" fontId="51" fillId="43" borderId="170" applyNumberFormat="0" applyAlignment="0" applyProtection="0"/>
    <xf numFmtId="168" fontId="51" fillId="43" borderId="170" applyNumberFormat="0" applyAlignment="0" applyProtection="0"/>
    <xf numFmtId="168" fontId="51" fillId="43" borderId="170" applyNumberFormat="0" applyAlignment="0" applyProtection="0"/>
    <xf numFmtId="169" fontId="51" fillId="43" borderId="170" applyNumberFormat="0" applyAlignment="0" applyProtection="0"/>
    <xf numFmtId="168" fontId="51" fillId="43" borderId="170" applyNumberFormat="0" applyAlignment="0" applyProtection="0"/>
    <xf numFmtId="0" fontId="49" fillId="43" borderId="170" applyNumberFormat="0" applyAlignment="0" applyProtection="0"/>
    <xf numFmtId="0" fontId="49" fillId="43" borderId="170" applyNumberFormat="0" applyAlignment="0" applyProtection="0"/>
    <xf numFmtId="168" fontId="51" fillId="43" borderId="170" applyNumberFormat="0" applyAlignment="0" applyProtection="0"/>
    <xf numFmtId="169" fontId="51" fillId="43" borderId="170" applyNumberFormat="0" applyAlignment="0" applyProtection="0"/>
    <xf numFmtId="168" fontId="51" fillId="43" borderId="170" applyNumberFormat="0" applyAlignment="0" applyProtection="0"/>
    <xf numFmtId="168" fontId="51" fillId="43" borderId="170" applyNumberFormat="0" applyAlignment="0" applyProtection="0"/>
    <xf numFmtId="169" fontId="51" fillId="43" borderId="170" applyNumberFormat="0" applyAlignment="0" applyProtection="0"/>
    <xf numFmtId="168" fontId="51" fillId="43" borderId="170" applyNumberFormat="0" applyAlignment="0" applyProtection="0"/>
    <xf numFmtId="168" fontId="51" fillId="43" borderId="170" applyNumberFormat="0" applyAlignment="0" applyProtection="0"/>
    <xf numFmtId="169" fontId="51" fillId="43" borderId="170" applyNumberFormat="0" applyAlignment="0" applyProtection="0"/>
    <xf numFmtId="168" fontId="51" fillId="43" borderId="170" applyNumberFormat="0" applyAlignment="0" applyProtection="0"/>
    <xf numFmtId="168" fontId="51" fillId="43" borderId="170" applyNumberFormat="0" applyAlignment="0" applyProtection="0"/>
    <xf numFmtId="169" fontId="51" fillId="43" borderId="170" applyNumberFormat="0" applyAlignment="0" applyProtection="0"/>
    <xf numFmtId="168" fontId="51"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9" fontId="51"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8" fontId="51"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168" fontId="51"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49" fillId="43" borderId="170" applyNumberFormat="0" applyAlignment="0" applyProtection="0"/>
    <xf numFmtId="0" fontId="21" fillId="64" borderId="170" applyNumberFormat="0" applyAlignment="0" applyProtection="0"/>
    <xf numFmtId="168" fontId="23" fillId="64" borderId="170" applyNumberFormat="0" applyAlignment="0" applyProtection="0"/>
    <xf numFmtId="169" fontId="23" fillId="64" borderId="170" applyNumberFormat="0" applyAlignment="0" applyProtection="0"/>
    <xf numFmtId="168" fontId="23" fillId="64" borderId="170" applyNumberFormat="0" applyAlignment="0" applyProtection="0"/>
    <xf numFmtId="168" fontId="23" fillId="64" borderId="170" applyNumberFormat="0" applyAlignment="0" applyProtection="0"/>
    <xf numFmtId="169" fontId="23" fillId="64" borderId="170" applyNumberFormat="0" applyAlignment="0" applyProtection="0"/>
    <xf numFmtId="168" fontId="23" fillId="64" borderId="170" applyNumberFormat="0" applyAlignment="0" applyProtection="0"/>
    <xf numFmtId="168" fontId="23" fillId="64" borderId="170" applyNumberFormat="0" applyAlignment="0" applyProtection="0"/>
    <xf numFmtId="169" fontId="23" fillId="64" borderId="170" applyNumberFormat="0" applyAlignment="0" applyProtection="0"/>
    <xf numFmtId="168" fontId="23" fillId="64" borderId="170" applyNumberFormat="0" applyAlignment="0" applyProtection="0"/>
    <xf numFmtId="168" fontId="23" fillId="64" borderId="170" applyNumberFormat="0" applyAlignment="0" applyProtection="0"/>
    <xf numFmtId="169" fontId="23" fillId="64" borderId="170" applyNumberFormat="0" applyAlignment="0" applyProtection="0"/>
    <xf numFmtId="168"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9"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8"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8"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10"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9"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169" fontId="68" fillId="64" borderId="172" applyNumberFormat="0" applyAlignment="0" applyProtection="0"/>
    <xf numFmtId="168" fontId="68" fillId="64" borderId="172" applyNumberFormat="0" applyAlignment="0" applyProtection="0"/>
    <xf numFmtId="168" fontId="68" fillId="64" borderId="172" applyNumberFormat="0" applyAlignment="0" applyProtection="0"/>
    <xf numFmtId="169" fontId="68" fillId="64" borderId="172" applyNumberFormat="0" applyAlignment="0" applyProtection="0"/>
    <xf numFmtId="168" fontId="68" fillId="64" borderId="172" applyNumberFormat="0" applyAlignment="0" applyProtection="0"/>
    <xf numFmtId="168" fontId="68" fillId="64" borderId="172" applyNumberFormat="0" applyAlignment="0" applyProtection="0"/>
    <xf numFmtId="169" fontId="68" fillId="64" borderId="172" applyNumberFormat="0" applyAlignment="0" applyProtection="0"/>
    <xf numFmtId="168" fontId="68" fillId="64" borderId="172" applyNumberFormat="0" applyAlignment="0" applyProtection="0"/>
    <xf numFmtId="168" fontId="68" fillId="64" borderId="172" applyNumberFormat="0" applyAlignment="0" applyProtection="0"/>
    <xf numFmtId="169" fontId="68"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9"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169" fontId="77"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169" fontId="77"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169" fontId="77"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169" fontId="77"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0" fontId="2" fillId="74" borderId="171" applyNumberFormat="0" applyFont="0" applyAlignment="0" applyProtection="0"/>
    <xf numFmtId="0" fontId="2" fillId="74" borderId="171" applyNumberFormat="0" applyFon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9" fontId="68"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0" fontId="66" fillId="64" borderId="172" applyNumberFormat="0" applyAlignment="0" applyProtection="0"/>
    <xf numFmtId="168" fontId="68" fillId="64" borderId="172" applyNumberFormat="0" applyAlignment="0" applyProtection="0"/>
    <xf numFmtId="169" fontId="68" fillId="64" borderId="172" applyNumberFormat="0" applyAlignment="0" applyProtection="0"/>
    <xf numFmtId="168" fontId="68" fillId="64" borderId="172" applyNumberFormat="0" applyAlignment="0" applyProtection="0"/>
    <xf numFmtId="168" fontId="68" fillId="64" borderId="172" applyNumberFormat="0" applyAlignment="0" applyProtection="0"/>
    <xf numFmtId="169" fontId="68" fillId="64" borderId="172" applyNumberFormat="0" applyAlignment="0" applyProtection="0"/>
    <xf numFmtId="168" fontId="68" fillId="64" borderId="172" applyNumberFormat="0" applyAlignment="0" applyProtection="0"/>
    <xf numFmtId="168" fontId="68" fillId="64" borderId="172" applyNumberFormat="0" applyAlignment="0" applyProtection="0"/>
    <xf numFmtId="169" fontId="68" fillId="64" borderId="172" applyNumberFormat="0" applyAlignment="0" applyProtection="0"/>
    <xf numFmtId="168" fontId="68" fillId="64" borderId="172" applyNumberFormat="0" applyAlignment="0" applyProtection="0"/>
    <xf numFmtId="168" fontId="68" fillId="64" borderId="172" applyNumberFormat="0" applyAlignment="0" applyProtection="0"/>
    <xf numFmtId="169" fontId="68" fillId="64" borderId="172" applyNumberFormat="0" applyAlignment="0" applyProtection="0"/>
    <xf numFmtId="168" fontId="68" fillId="64" borderId="172" applyNumberFormat="0" applyAlignment="0" applyProtection="0"/>
    <xf numFmtId="0" fontId="66" fillId="64" borderId="172" applyNumberFormat="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9" fontId="77"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0" fontId="30" fillId="0" borderId="173" applyNumberFormat="0" applyFill="0" applyAlignment="0" applyProtection="0"/>
    <xf numFmtId="168" fontId="77" fillId="0" borderId="173" applyNumberFormat="0" applyFill="0" applyAlignment="0" applyProtection="0"/>
    <xf numFmtId="169" fontId="77"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169" fontId="77"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169" fontId="77" fillId="0" borderId="173" applyNumberFormat="0" applyFill="0" applyAlignment="0" applyProtection="0"/>
    <xf numFmtId="168" fontId="77" fillId="0" borderId="173" applyNumberFormat="0" applyFill="0" applyAlignment="0" applyProtection="0"/>
    <xf numFmtId="168" fontId="77" fillId="0" borderId="173" applyNumberFormat="0" applyFill="0" applyAlignment="0" applyProtection="0"/>
    <xf numFmtId="169" fontId="77" fillId="0" borderId="173" applyNumberFormat="0" applyFill="0" applyAlignment="0" applyProtection="0"/>
    <xf numFmtId="168" fontId="77" fillId="0" borderId="173" applyNumberFormat="0" applyFill="0" applyAlignment="0" applyProtection="0"/>
    <xf numFmtId="0" fontId="30" fillId="0" borderId="173" applyNumberFormat="0" applyFill="0" applyAlignment="0" applyProtection="0"/>
    <xf numFmtId="0" fontId="21" fillId="64" borderId="170" applyNumberFormat="0" applyAlignment="0" applyProtection="0"/>
    <xf numFmtId="168"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168" fontId="23"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1" fillId="64" borderId="170" applyNumberForma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2"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2" fillId="74" borderId="178" applyNumberFormat="0" applyFont="0" applyAlignment="0" applyProtection="0"/>
    <xf numFmtId="0" fontId="10"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2"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8"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8"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9"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0" fontId="21" fillId="64" borderId="177" applyNumberFormat="0" applyAlignment="0" applyProtection="0"/>
    <xf numFmtId="0" fontId="19" fillId="0" borderId="175" applyNumberFormat="0" applyAlignment="0">
      <alignment horizontal="right"/>
      <protection locked="0"/>
    </xf>
    <xf numFmtId="0" fontId="19" fillId="0" borderId="175" applyNumberFormat="0" applyAlignment="0">
      <alignment horizontal="right"/>
      <protection locked="0"/>
    </xf>
    <xf numFmtId="0" fontId="19" fillId="0" borderId="175" applyNumberFormat="0" applyAlignment="0">
      <alignment horizontal="right"/>
      <protection locked="0"/>
    </xf>
    <xf numFmtId="0" fontId="19" fillId="0" borderId="175" applyNumberFormat="0" applyAlignment="0">
      <alignment horizontal="right"/>
      <protection locked="0"/>
    </xf>
    <xf numFmtId="0" fontId="19" fillId="0" borderId="175" applyNumberFormat="0" applyAlignment="0">
      <alignment horizontal="right"/>
      <protection locked="0"/>
    </xf>
    <xf numFmtId="0" fontId="19" fillId="0" borderId="175" applyNumberFormat="0" applyAlignment="0">
      <alignment horizontal="right"/>
      <protection locked="0"/>
    </xf>
    <xf numFmtId="0" fontId="19" fillId="0" borderId="175" applyNumberFormat="0" applyAlignment="0">
      <alignment horizontal="right"/>
      <protection locked="0"/>
    </xf>
    <xf numFmtId="0" fontId="19" fillId="0" borderId="175" applyNumberFormat="0" applyAlignment="0">
      <alignment horizontal="right"/>
      <protection locked="0"/>
    </xf>
    <xf numFmtId="0" fontId="19" fillId="0" borderId="175" applyNumberFormat="0" applyAlignment="0">
      <alignment horizontal="right"/>
      <protection locked="0"/>
    </xf>
    <xf numFmtId="0" fontId="19" fillId="0" borderId="175" applyNumberFormat="0" applyAlignment="0">
      <alignment horizontal="right"/>
      <protection locked="0"/>
    </xf>
    <xf numFmtId="0" fontId="2" fillId="69" borderId="175" applyNumberFormat="0" applyFont="0" applyBorder="0" applyProtection="0">
      <alignment horizontal="center" vertical="center"/>
    </xf>
    <xf numFmtId="0" fontId="45" fillId="70" borderId="176" applyFont="0" applyBorder="0">
      <alignment horizontal="center" wrapText="1"/>
    </xf>
    <xf numFmtId="3" fontId="2" fillId="71" borderId="175" applyFont="0" applyProtection="0">
      <alignment horizontal="right" vertical="center"/>
    </xf>
    <xf numFmtId="9" fontId="2" fillId="71" borderId="175" applyFont="0" applyProtection="0">
      <alignment horizontal="right" vertical="center"/>
    </xf>
    <xf numFmtId="0" fontId="2" fillId="71" borderId="176" applyNumberFormat="0" applyFont="0" applyBorder="0" applyProtection="0">
      <alignment horizontal="left" vertical="center"/>
    </xf>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8"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8"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9"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0" fontId="49" fillId="43" borderId="177" applyNumberFormat="0" applyAlignment="0" applyProtection="0"/>
    <xf numFmtId="3" fontId="2" fillId="72" borderId="175" applyFont="0">
      <alignment horizontal="right" vertical="center"/>
      <protection locked="0"/>
    </xf>
    <xf numFmtId="0" fontId="49"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9"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8"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8"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21"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9"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8"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8"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2"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10" fillId="74" borderId="178" applyNumberFormat="0" applyFont="0" applyAlignment="0" applyProtection="0"/>
    <xf numFmtId="0" fontId="2"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2"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10"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0" fontId="2" fillId="74" borderId="178" applyNumberFormat="0" applyFont="0" applyAlignment="0" applyProtection="0"/>
    <xf numFmtId="3" fontId="2" fillId="75" borderId="175" applyFont="0">
      <alignment horizontal="right" vertical="center"/>
      <protection locked="0"/>
    </xf>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8"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8"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9"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0" fontId="66" fillId="64" borderId="179" applyNumberFormat="0" applyAlignment="0" applyProtection="0"/>
    <xf numFmtId="3" fontId="2" fillId="70" borderId="175" applyFont="0">
      <alignment horizontal="right" vertical="center"/>
    </xf>
    <xf numFmtId="188" fontId="2" fillId="70" borderId="175" applyFont="0">
      <alignment horizontal="right" vertical="center"/>
    </xf>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8"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8"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9"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0" fontId="30" fillId="0" borderId="180" applyNumberFormat="0" applyFill="0" applyAlignment="0" applyProtection="0"/>
    <xf numFmtId="0" fontId="2" fillId="74" borderId="178" applyNumberFormat="0" applyFont="0" applyAlignment="0" applyProtection="0"/>
    <xf numFmtId="0" fontId="2" fillId="74" borderId="178" applyNumberFormat="0" applyFon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8"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8"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9"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0" fontId="66" fillId="64" borderId="179" applyNumberFormat="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8"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8"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9"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0" fontId="30" fillId="0" borderId="180" applyNumberFormat="0" applyFill="0" applyAlignment="0" applyProtection="0"/>
    <xf numFmtId="0" fontId="21" fillId="64" borderId="202" applyNumberFormat="0" applyAlignment="0" applyProtection="0"/>
    <xf numFmtId="168" fontId="77" fillId="0" borderId="212" applyNumberFormat="0" applyFill="0" applyAlignment="0" applyProtection="0"/>
    <xf numFmtId="0" fontId="66" fillId="64" borderId="211" applyNumberFormat="0" applyAlignment="0" applyProtection="0"/>
    <xf numFmtId="0" fontId="66" fillId="64" borderId="211" applyNumberFormat="0" applyAlignment="0" applyProtection="0"/>
    <xf numFmtId="169" fontId="23" fillId="64" borderId="202" applyNumberFormat="0" applyAlignment="0" applyProtection="0"/>
    <xf numFmtId="169" fontId="68" fillId="64" borderId="211" applyNumberFormat="0" applyAlignment="0" applyProtection="0"/>
    <xf numFmtId="169" fontId="68" fillId="64" borderId="211" applyNumberFormat="0" applyAlignment="0" applyProtection="0"/>
    <xf numFmtId="0" fontId="49" fillId="43" borderId="209" applyNumberFormat="0" applyAlignment="0" applyProtection="0"/>
    <xf numFmtId="169" fontId="51" fillId="43" borderId="209" applyNumberFormat="0" applyAlignment="0" applyProtection="0"/>
    <xf numFmtId="0" fontId="10" fillId="74" borderId="210" applyNumberFormat="0" applyFont="0" applyAlignment="0" applyProtection="0"/>
    <xf numFmtId="0" fontId="21" fillId="64" borderId="209" applyNumberFormat="0" applyAlignment="0" applyProtection="0"/>
    <xf numFmtId="0" fontId="10" fillId="74" borderId="210" applyNumberFormat="0" applyFont="0" applyAlignment="0" applyProtection="0"/>
    <xf numFmtId="168" fontId="77" fillId="0" borderId="212" applyNumberFormat="0" applyFill="0" applyAlignment="0" applyProtection="0"/>
    <xf numFmtId="0" fontId="30" fillId="0" borderId="212" applyNumberFormat="0" applyFill="0" applyAlignment="0" applyProtection="0"/>
    <xf numFmtId="168"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9" fontId="68" fillId="64" borderId="211" applyNumberFormat="0" applyAlignment="0" applyProtection="0"/>
    <xf numFmtId="0" fontId="10" fillId="74" borderId="210" applyNumberFormat="0" applyFont="0" applyAlignment="0" applyProtection="0"/>
    <xf numFmtId="0" fontId="2" fillId="74" borderId="210" applyNumberFormat="0" applyFont="0" applyAlignment="0" applyProtection="0"/>
    <xf numFmtId="168" fontId="51" fillId="43" borderId="209" applyNumberFormat="0" applyAlignment="0" applyProtection="0"/>
    <xf numFmtId="0" fontId="49" fillId="43" borderId="209" applyNumberFormat="0" applyAlignment="0" applyProtection="0"/>
    <xf numFmtId="0" fontId="10" fillId="74" borderId="210" applyNumberFormat="0" applyFont="0" applyAlignment="0" applyProtection="0"/>
    <xf numFmtId="168" fontId="51" fillId="43" borderId="209" applyNumberFormat="0" applyAlignment="0" applyProtection="0"/>
    <xf numFmtId="0" fontId="21" fillId="64" borderId="209" applyNumberFormat="0" applyAlignment="0" applyProtection="0"/>
    <xf numFmtId="169" fontId="51" fillId="43"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10" fillId="74" borderId="210" applyNumberFormat="0" applyFont="0" applyAlignment="0" applyProtection="0"/>
    <xf numFmtId="188" fontId="2" fillId="70" borderId="194" applyFont="0">
      <alignment horizontal="right" vertical="center"/>
    </xf>
    <xf numFmtId="3" fontId="2" fillId="70" borderId="194" applyFont="0">
      <alignment horizontal="right" vertical="center"/>
    </xf>
    <xf numFmtId="0" fontId="66"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9"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3" fontId="2" fillId="75" borderId="194" applyFont="0">
      <alignment horizontal="right" vertical="center"/>
      <protection locked="0"/>
    </xf>
    <xf numFmtId="3" fontId="2" fillId="72" borderId="194" applyFont="0">
      <alignment horizontal="right" vertical="center"/>
      <protection locked="0"/>
    </xf>
    <xf numFmtId="0" fontId="2" fillId="71" borderId="195" applyNumberFormat="0" applyFont="0" applyBorder="0" applyProtection="0">
      <alignment horizontal="left" vertical="center"/>
    </xf>
    <xf numFmtId="9" fontId="2" fillId="71" borderId="194" applyFont="0" applyProtection="0">
      <alignment horizontal="right" vertical="center"/>
    </xf>
    <xf numFmtId="3" fontId="2" fillId="71" borderId="194" applyFont="0" applyProtection="0">
      <alignment horizontal="right" vertical="center"/>
    </xf>
    <xf numFmtId="0" fontId="45" fillId="70" borderId="195" applyFont="0" applyBorder="0">
      <alignment horizontal="center" wrapText="1"/>
    </xf>
    <xf numFmtId="168" fontId="37" fillId="0" borderId="196">
      <alignment horizontal="left" vertical="center"/>
    </xf>
    <xf numFmtId="0" fontId="37" fillId="0" borderId="196">
      <alignment horizontal="left" vertical="center"/>
    </xf>
    <xf numFmtId="0" fontId="37" fillId="0" borderId="196">
      <alignment horizontal="left" vertical="center"/>
    </xf>
    <xf numFmtId="0" fontId="2" fillId="69" borderId="194" applyNumberFormat="0" applyFont="0" applyBorder="0" applyProtection="0">
      <alignment horizontal="center" vertical="center"/>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2" fillId="74" borderId="203" applyNumberFormat="0" applyFon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8" fontId="68" fillId="64" borderId="204" applyNumberFormat="0" applyAlignment="0" applyProtection="0"/>
    <xf numFmtId="168" fontId="68" fillId="64" borderId="204" applyNumberFormat="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9" fontId="68" fillId="64" borderId="204" applyNumberFormat="0" applyAlignment="0" applyProtection="0"/>
    <xf numFmtId="169"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2"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49" fillId="43" borderId="202" applyNumberFormat="0" applyAlignment="0" applyProtection="0"/>
    <xf numFmtId="168" fontId="51" fillId="43" borderId="202" applyNumberFormat="0" applyAlignment="0" applyProtection="0"/>
    <xf numFmtId="168" fontId="51" fillId="43" borderId="202" applyNumberFormat="0" applyAlignment="0" applyProtection="0"/>
    <xf numFmtId="0" fontId="10" fillId="74" borderId="203" applyNumberFormat="0" applyFon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9" fontId="51" fillId="43" borderId="202" applyNumberFormat="0" applyAlignment="0" applyProtection="0"/>
    <xf numFmtId="0" fontId="49" fillId="43" borderId="202" applyNumberFormat="0" applyAlignment="0" applyProtection="0"/>
    <xf numFmtId="0" fontId="10" fillId="74" borderId="203" applyNumberFormat="0" applyFont="0" applyAlignment="0" applyProtection="0"/>
    <xf numFmtId="168" fontId="23" fillId="64" borderId="202" applyNumberFormat="0" applyAlignment="0" applyProtection="0"/>
    <xf numFmtId="0" fontId="66" fillId="64" borderId="204" applyNumberFormat="0" applyAlignment="0" applyProtection="0"/>
    <xf numFmtId="0" fontId="49" fillId="43" borderId="209" applyNumberFormat="0" applyAlignment="0" applyProtection="0"/>
    <xf numFmtId="0" fontId="10" fillId="74" borderId="203" applyNumberFormat="0" applyFon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10" fillId="74" borderId="203" applyNumberFormat="0" applyFont="0" applyAlignment="0" applyProtection="0"/>
    <xf numFmtId="0" fontId="49" fillId="43" borderId="202" applyNumberFormat="0" applyAlignment="0" applyProtection="0"/>
    <xf numFmtId="169" fontId="51" fillId="43" borderId="202" applyNumberFormat="0" applyAlignment="0" applyProtection="0"/>
    <xf numFmtId="169" fontId="51" fillId="43" borderId="202" applyNumberForma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66" fillId="64" borderId="204" applyNumberFormat="0" applyAlignment="0" applyProtection="0"/>
    <xf numFmtId="168"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8" fontId="68" fillId="64" borderId="204" applyNumberFormat="0" applyAlignment="0" applyProtection="0"/>
    <xf numFmtId="168" fontId="68" fillId="64" borderId="204" applyNumberFormat="0" applyAlignment="0" applyProtection="0"/>
    <xf numFmtId="0" fontId="30"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169"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9" fontId="77" fillId="0" borderId="205" applyNumberFormat="0" applyFill="0" applyAlignment="0" applyProtection="0"/>
    <xf numFmtId="169" fontId="77"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9" fontId="68" fillId="64" borderId="204" applyNumberFormat="0" applyAlignment="0" applyProtection="0"/>
    <xf numFmtId="169"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2" fillId="74" borderId="203" applyNumberFormat="0" applyFont="0" applyAlignment="0" applyProtection="0"/>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2" fillId="69" borderId="194" applyNumberFormat="0" applyFont="0" applyBorder="0" applyProtection="0">
      <alignment horizontal="center" vertical="center"/>
    </xf>
    <xf numFmtId="0" fontId="37" fillId="0" borderId="196">
      <alignment horizontal="left" vertical="center"/>
    </xf>
    <xf numFmtId="0" fontId="37" fillId="0" borderId="196">
      <alignment horizontal="left" vertical="center"/>
    </xf>
    <xf numFmtId="168" fontId="37" fillId="0" borderId="196">
      <alignment horizontal="left" vertical="center"/>
    </xf>
    <xf numFmtId="0" fontId="45" fillId="70" borderId="195" applyFont="0" applyBorder="0">
      <alignment horizontal="center" wrapText="1"/>
    </xf>
    <xf numFmtId="3" fontId="2" fillId="71" borderId="194" applyFont="0" applyProtection="0">
      <alignment horizontal="right" vertical="center"/>
    </xf>
    <xf numFmtId="9" fontId="2" fillId="71" borderId="194" applyFont="0" applyProtection="0">
      <alignment horizontal="right" vertical="center"/>
    </xf>
    <xf numFmtId="0" fontId="2" fillId="71" borderId="195" applyNumberFormat="0" applyFont="0" applyBorder="0" applyProtection="0">
      <alignment horizontal="left" vertical="center"/>
    </xf>
    <xf numFmtId="3" fontId="2" fillId="72" borderId="194" applyFont="0">
      <alignment horizontal="right" vertical="center"/>
      <protection locked="0"/>
    </xf>
    <xf numFmtId="3" fontId="2" fillId="75" borderId="194" applyFont="0">
      <alignment horizontal="right" vertical="center"/>
      <protection locked="0"/>
    </xf>
    <xf numFmtId="0" fontId="2" fillId="74" borderId="210" applyNumberFormat="0" applyFont="0" applyAlignment="0" applyProtection="0"/>
    <xf numFmtId="0" fontId="49" fillId="43" borderId="209" applyNumberFormat="0" applyAlignment="0" applyProtection="0"/>
    <xf numFmtId="0" fontId="10" fillId="74" borderId="210" applyNumberFormat="0" applyFont="0" applyAlignment="0" applyProtection="0"/>
    <xf numFmtId="0" fontId="66" fillId="64" borderId="211" applyNumberFormat="0" applyAlignment="0" applyProtection="0"/>
    <xf numFmtId="0" fontId="66" fillId="64" borderId="211" applyNumberFormat="0" applyAlignment="0" applyProtection="0"/>
    <xf numFmtId="0" fontId="10" fillId="74" borderId="210" applyNumberFormat="0" applyFont="0" applyAlignment="0" applyProtection="0"/>
    <xf numFmtId="0" fontId="21" fillId="64" borderId="209" applyNumberFormat="0" applyAlignment="0" applyProtection="0"/>
    <xf numFmtId="0" fontId="10" fillId="74" borderId="210" applyNumberFormat="0" applyFont="0" applyAlignment="0" applyProtection="0"/>
    <xf numFmtId="0" fontId="49" fillId="43" borderId="209" applyNumberFormat="0" applyAlignment="0" applyProtection="0"/>
    <xf numFmtId="0" fontId="10" fillId="74" borderId="210" applyNumberFormat="0" applyFont="0" applyAlignment="0" applyProtection="0"/>
    <xf numFmtId="0" fontId="66" fillId="64" borderId="211" applyNumberFormat="0" applyAlignment="0" applyProtection="0"/>
    <xf numFmtId="0" fontId="10" fillId="74" borderId="210" applyNumberFormat="0" applyFont="0" applyAlignment="0" applyProtection="0"/>
    <xf numFmtId="0" fontId="49" fillId="43" borderId="209" applyNumberFormat="0" applyAlignment="0" applyProtection="0"/>
    <xf numFmtId="0" fontId="49" fillId="43" borderId="209" applyNumberFormat="0" applyAlignment="0" applyProtection="0"/>
    <xf numFmtId="168" fontId="51" fillId="43" borderId="209" applyNumberFormat="0" applyAlignment="0" applyProtection="0"/>
    <xf numFmtId="0" fontId="10" fillId="74" borderId="215" applyNumberFormat="0" applyFont="0" applyAlignment="0" applyProtection="0"/>
    <xf numFmtId="0" fontId="66" fillId="64" borderId="211" applyNumberFormat="0" applyAlignment="0" applyProtection="0"/>
    <xf numFmtId="0" fontId="19" fillId="0" borderId="207" applyNumberFormat="0" applyAlignment="0">
      <alignment horizontal="right"/>
      <protection locked="0"/>
    </xf>
    <xf numFmtId="168" fontId="37" fillId="0" borderId="206">
      <alignment horizontal="left" vertical="center"/>
    </xf>
    <xf numFmtId="169" fontId="77" fillId="0" borderId="212" applyNumberFormat="0" applyFill="0" applyAlignment="0" applyProtection="0"/>
    <xf numFmtId="0" fontId="21" fillId="64" borderId="209" applyNumberFormat="0" applyAlignment="0" applyProtection="0"/>
    <xf numFmtId="0" fontId="10" fillId="74" borderId="210" applyNumberFormat="0" applyFont="0" applyAlignment="0" applyProtection="0"/>
    <xf numFmtId="0" fontId="30" fillId="0" borderId="212" applyNumberFormat="0" applyFill="0" applyAlignment="0" applyProtection="0"/>
    <xf numFmtId="0" fontId="30" fillId="0" borderId="212" applyNumberFormat="0" applyFill="0" applyAlignment="0" applyProtection="0"/>
    <xf numFmtId="0" fontId="66" fillId="64" borderId="211" applyNumberFormat="0" applyAlignment="0" applyProtection="0"/>
    <xf numFmtId="0" fontId="66" fillId="64" borderId="211" applyNumberFormat="0" applyAlignment="0" applyProtection="0"/>
    <xf numFmtId="0" fontId="2"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37" fillId="0" borderId="213">
      <alignment horizontal="left" vertical="center"/>
    </xf>
    <xf numFmtId="0" fontId="2" fillId="74" borderId="210" applyNumberFormat="0" applyFon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168" fontId="23" fillId="64" borderId="209" applyNumberFormat="0" applyAlignment="0" applyProtection="0"/>
    <xf numFmtId="0" fontId="37" fillId="0" borderId="213">
      <alignment horizontal="left" vertical="center"/>
    </xf>
    <xf numFmtId="168" fontId="37" fillId="0" borderId="213">
      <alignment horizontal="left" vertical="center"/>
    </xf>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8" fontId="51" fillId="43" borderId="209" applyNumberFormat="0" applyAlignment="0" applyProtection="0"/>
    <xf numFmtId="188" fontId="2" fillId="70" borderId="194" applyFont="0">
      <alignment horizontal="right" vertical="center"/>
    </xf>
    <xf numFmtId="3" fontId="2" fillId="70" borderId="194" applyFont="0">
      <alignment horizontal="right" vertical="center"/>
    </xf>
    <xf numFmtId="169" fontId="51" fillId="43" borderId="209" applyNumberFormat="0" applyAlignment="0" applyProtection="0"/>
    <xf numFmtId="168" fontId="51" fillId="43" borderId="209" applyNumberForma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66" fillId="64" borderId="211" applyNumberFormat="0" applyAlignment="0" applyProtection="0"/>
    <xf numFmtId="168" fontId="68" fillId="64" borderId="211" applyNumberFormat="0" applyAlignment="0" applyProtection="0"/>
    <xf numFmtId="0" fontId="66" fillId="64" borderId="211" applyNumberFormat="0" applyAlignment="0" applyProtection="0"/>
    <xf numFmtId="168"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9" fontId="68" fillId="64" borderId="211" applyNumberFormat="0" applyAlignment="0" applyProtection="0"/>
    <xf numFmtId="168" fontId="68" fillId="64" borderId="211" applyNumberFormat="0" applyAlignment="0" applyProtection="0"/>
    <xf numFmtId="168" fontId="68" fillId="64" borderId="211" applyNumberFormat="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9" fontId="77"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8" fontId="77" fillId="0" borderId="212" applyNumberFormat="0" applyFill="0" applyAlignment="0" applyProtection="0"/>
    <xf numFmtId="168" fontId="77" fillId="0" borderId="212" applyNumberFormat="0" applyFill="0" applyAlignment="0" applyProtection="0"/>
    <xf numFmtId="168" fontId="77" fillId="0" borderId="212" applyNumberFormat="0" applyFill="0" applyAlignment="0" applyProtection="0"/>
    <xf numFmtId="169" fontId="77" fillId="0" borderId="212" applyNumberFormat="0" applyFill="0" applyAlignment="0" applyProtection="0"/>
    <xf numFmtId="168" fontId="77" fillId="0" borderId="212" applyNumberFormat="0" applyFill="0" applyAlignment="0" applyProtection="0"/>
    <xf numFmtId="168" fontId="77" fillId="0" borderId="212" applyNumberFormat="0" applyFill="0" applyAlignment="0" applyProtection="0"/>
    <xf numFmtId="169" fontId="77" fillId="0" borderId="212" applyNumberFormat="0" applyFill="0" applyAlignment="0" applyProtection="0"/>
    <xf numFmtId="168" fontId="77" fillId="0" borderId="212" applyNumberFormat="0" applyFill="0" applyAlignment="0" applyProtection="0"/>
    <xf numFmtId="168" fontId="77" fillId="0" borderId="212" applyNumberFormat="0" applyFill="0" applyAlignment="0" applyProtection="0"/>
    <xf numFmtId="169" fontId="77" fillId="0" borderId="212" applyNumberFormat="0" applyFill="0" applyAlignment="0" applyProtection="0"/>
    <xf numFmtId="168" fontId="77" fillId="0" borderId="212" applyNumberFormat="0" applyFill="0" applyAlignment="0" applyProtection="0"/>
    <xf numFmtId="0" fontId="30" fillId="0" borderId="212" applyNumberFormat="0" applyFill="0" applyAlignment="0" applyProtection="0"/>
    <xf numFmtId="168" fontId="77" fillId="0" borderId="212" applyNumberFormat="0" applyFill="0" applyAlignment="0" applyProtection="0"/>
    <xf numFmtId="168" fontId="77" fillId="0" borderId="212" applyNumberFormat="0" applyFill="0" applyAlignment="0" applyProtection="0"/>
    <xf numFmtId="169" fontId="77" fillId="0" borderId="212" applyNumberFormat="0" applyFill="0" applyAlignment="0" applyProtection="0"/>
    <xf numFmtId="168" fontId="77"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8" fontId="77"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8" fontId="68" fillId="64" borderId="211" applyNumberFormat="0" applyAlignment="0" applyProtection="0"/>
    <xf numFmtId="168" fontId="68" fillId="64" borderId="211" applyNumberFormat="0" applyAlignment="0" applyProtection="0"/>
    <xf numFmtId="168" fontId="68" fillId="64" borderId="211" applyNumberFormat="0" applyAlignment="0" applyProtection="0"/>
    <xf numFmtId="168" fontId="68" fillId="64" borderId="211" applyNumberFormat="0" applyAlignment="0" applyProtection="0"/>
    <xf numFmtId="168" fontId="68" fillId="64" borderId="211" applyNumberFormat="0" applyAlignment="0" applyProtection="0"/>
    <xf numFmtId="169"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8" fontId="68" fillId="64" borderId="211" applyNumberFormat="0" applyAlignment="0" applyProtection="0"/>
    <xf numFmtId="0" fontId="66" fillId="64" borderId="211" applyNumberForma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49" fillId="43" borderId="209" applyNumberFormat="0" applyAlignment="0" applyProtection="0"/>
    <xf numFmtId="0" fontId="49" fillId="43" borderId="209" applyNumberFormat="0" applyAlignment="0" applyProtection="0"/>
    <xf numFmtId="0" fontId="21" fillId="64" borderId="209" applyNumberFormat="0" applyAlignment="0" applyProtection="0"/>
    <xf numFmtId="3" fontId="2" fillId="75" borderId="194" applyFont="0">
      <alignment horizontal="right" vertical="center"/>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2" fillId="69" borderId="181" applyNumberFormat="0" applyFont="0" applyBorder="0" applyProtection="0">
      <alignment horizontal="center" vertical="center"/>
    </xf>
    <xf numFmtId="0" fontId="37" fillId="0" borderId="183">
      <alignment horizontal="left" vertical="center"/>
    </xf>
    <xf numFmtId="0" fontId="37" fillId="0" borderId="183">
      <alignment horizontal="left" vertical="center"/>
    </xf>
    <xf numFmtId="168" fontId="37" fillId="0" borderId="183">
      <alignment horizontal="left" vertical="center"/>
    </xf>
    <xf numFmtId="0" fontId="45" fillId="70" borderId="182" applyFont="0" applyBorder="0">
      <alignment horizontal="center" wrapText="1"/>
    </xf>
    <xf numFmtId="3" fontId="2" fillId="71" borderId="181" applyFont="0" applyProtection="0">
      <alignment horizontal="right" vertical="center"/>
    </xf>
    <xf numFmtId="9" fontId="2" fillId="71" borderId="181" applyFont="0" applyProtection="0">
      <alignment horizontal="right" vertical="center"/>
    </xf>
    <xf numFmtId="0" fontId="2" fillId="71" borderId="182" applyNumberFormat="0" applyFont="0" applyBorder="0" applyProtection="0">
      <alignment horizontal="left" vertical="center"/>
    </xf>
    <xf numFmtId="3" fontId="2" fillId="72" borderId="181" applyFont="0">
      <alignment horizontal="right" vertical="center"/>
      <protection locked="0"/>
    </xf>
    <xf numFmtId="3" fontId="2" fillId="72" borderId="194" applyFont="0">
      <alignment horizontal="right" vertical="center"/>
      <protection locked="0"/>
    </xf>
    <xf numFmtId="0" fontId="2" fillId="71" borderId="195" applyNumberFormat="0" applyFont="0" applyBorder="0" applyProtection="0">
      <alignment horizontal="left" vertical="center"/>
    </xf>
    <xf numFmtId="9" fontId="2" fillId="71" borderId="194" applyFont="0" applyProtection="0">
      <alignment horizontal="right" vertical="center"/>
    </xf>
    <xf numFmtId="3" fontId="2" fillId="71" borderId="194" applyFont="0" applyProtection="0">
      <alignment horizontal="right" vertical="center"/>
    </xf>
    <xf numFmtId="0" fontId="45" fillId="70" borderId="195" applyFont="0" applyBorder="0">
      <alignment horizontal="center" wrapText="1"/>
    </xf>
    <xf numFmtId="168" fontId="37" fillId="0" borderId="196">
      <alignment horizontal="left" vertical="center"/>
    </xf>
    <xf numFmtId="0" fontId="37" fillId="0" borderId="196">
      <alignment horizontal="left" vertical="center"/>
    </xf>
    <xf numFmtId="0" fontId="37" fillId="0" borderId="196">
      <alignment horizontal="left" vertical="center"/>
    </xf>
    <xf numFmtId="0" fontId="2" fillId="69" borderId="194" applyNumberFormat="0" applyFont="0" applyBorder="0" applyProtection="0">
      <alignment horizontal="center" vertical="center"/>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21" fillId="64" borderId="209" applyNumberFormat="0" applyAlignment="0" applyProtection="0"/>
    <xf numFmtId="0" fontId="21" fillId="64" borderId="209" applyNumberFormat="0" applyAlignment="0" applyProtection="0"/>
    <xf numFmtId="0" fontId="49" fillId="43" borderId="209" applyNumberFormat="0" applyAlignment="0" applyProtection="0"/>
    <xf numFmtId="0" fontId="21" fillId="64" borderId="209" applyNumberFormat="0" applyAlignment="0" applyProtection="0"/>
    <xf numFmtId="0" fontId="49" fillId="43" borderId="209" applyNumberFormat="0" applyAlignment="0" applyProtection="0"/>
    <xf numFmtId="0" fontId="49" fillId="43" borderId="209" applyNumberFormat="0" applyAlignment="0" applyProtection="0"/>
    <xf numFmtId="168" fontId="51" fillId="43" borderId="209" applyNumberFormat="0" applyAlignment="0" applyProtection="0"/>
    <xf numFmtId="169"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19" fillId="0" borderId="207" applyNumberFormat="0" applyAlignment="0">
      <alignment horizontal="right"/>
      <protection locked="0"/>
    </xf>
    <xf numFmtId="0" fontId="19" fillId="0" borderId="207" applyNumberFormat="0" applyAlignment="0">
      <alignment horizontal="right"/>
      <protection locked="0"/>
    </xf>
    <xf numFmtId="9" fontId="2" fillId="71" borderId="207" applyFont="0" applyProtection="0">
      <alignment horizontal="right" vertical="center"/>
    </xf>
    <xf numFmtId="3" fontId="2" fillId="75" borderId="207" applyFont="0">
      <alignment horizontal="right" vertical="center"/>
      <protection locked="0"/>
    </xf>
    <xf numFmtId="188" fontId="2" fillId="70" borderId="207" applyFont="0">
      <alignment horizontal="right" vertical="center"/>
    </xf>
    <xf numFmtId="3" fontId="2" fillId="70" borderId="207" applyFont="0">
      <alignment horizontal="right" vertical="center"/>
    </xf>
    <xf numFmtId="3" fontId="2" fillId="75" borderId="207" applyFont="0">
      <alignment horizontal="right" vertical="center"/>
      <protection locked="0"/>
    </xf>
    <xf numFmtId="3" fontId="2" fillId="72" borderId="207" applyFont="0">
      <alignment horizontal="right" vertical="center"/>
      <protection locked="0"/>
    </xf>
    <xf numFmtId="0" fontId="2" fillId="71" borderId="208" applyNumberFormat="0" applyFont="0" applyBorder="0" applyProtection="0">
      <alignment horizontal="left" vertical="center"/>
    </xf>
    <xf numFmtId="3" fontId="2" fillId="71" borderId="207" applyFont="0" applyProtection="0">
      <alignment horizontal="right" vertical="center"/>
    </xf>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168"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168" fontId="23" fillId="64"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21" fillId="64" borderId="209" applyNumberForma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66" fillId="64" borderId="211" applyNumberFormat="0" applyAlignment="0" applyProtection="0"/>
    <xf numFmtId="0" fontId="66" fillId="64" borderId="211" applyNumberFormat="0" applyAlignment="0" applyProtection="0"/>
    <xf numFmtId="0" fontId="49" fillId="43" borderId="209" applyNumberFormat="0" applyAlignment="0" applyProtection="0"/>
    <xf numFmtId="0" fontId="49" fillId="43" borderId="209" applyNumberFormat="0" applyAlignment="0" applyProtection="0"/>
    <xf numFmtId="169" fontId="51" fillId="43"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2" fillId="69" borderId="207" applyNumberFormat="0" applyFont="0" applyBorder="0" applyProtection="0">
      <alignment horizontal="center" vertical="center"/>
    </xf>
    <xf numFmtId="0" fontId="45" fillId="70" borderId="208" applyFont="0" applyBorder="0">
      <alignment horizontal="center" wrapText="1"/>
    </xf>
    <xf numFmtId="9" fontId="2" fillId="71" borderId="207" applyFont="0" applyProtection="0">
      <alignment horizontal="right" vertical="center"/>
    </xf>
    <xf numFmtId="3" fontId="2" fillId="70" borderId="207" applyFont="0">
      <alignment horizontal="right" vertical="center"/>
    </xf>
    <xf numFmtId="188" fontId="2" fillId="70" borderId="207" applyFont="0">
      <alignment horizontal="right" vertical="center"/>
    </xf>
    <xf numFmtId="0" fontId="37" fillId="0" borderId="206">
      <alignment horizontal="left" vertical="center"/>
    </xf>
    <xf numFmtId="0" fontId="19" fillId="0" borderId="207" applyNumberFormat="0" applyAlignment="0">
      <alignment horizontal="right"/>
      <protection locked="0"/>
    </xf>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0" fontId="21" fillId="64"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0" fontId="21" fillId="64"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8" fontId="51" fillId="43" borderId="209" applyNumberFormat="0" applyAlignment="0" applyProtection="0"/>
    <xf numFmtId="0" fontId="10" fillId="74" borderId="210" applyNumberFormat="0" applyFont="0" applyAlignment="0" applyProtection="0"/>
    <xf numFmtId="168" fontId="51" fillId="43" borderId="209" applyNumberForma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8" fontId="68" fillId="64" borderId="211" applyNumberFormat="0" applyAlignment="0" applyProtection="0"/>
    <xf numFmtId="168" fontId="68" fillId="64" borderId="211" applyNumberFormat="0" applyAlignment="0" applyProtection="0"/>
    <xf numFmtId="169" fontId="68" fillId="64" borderId="211" applyNumberFormat="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21" fillId="64" borderId="202" applyNumberFormat="0" applyAlignment="0" applyProtection="0"/>
    <xf numFmtId="168"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9" fontId="23" fillId="64" borderId="202" applyNumberFormat="0" applyAlignment="0" applyProtection="0"/>
    <xf numFmtId="168" fontId="23" fillId="64" borderId="202" applyNumberFormat="0" applyAlignment="0" applyProtection="0"/>
    <xf numFmtId="168" fontId="23" fillId="64" borderId="202" applyNumberFormat="0" applyAlignment="0" applyProtection="0"/>
    <xf numFmtId="0" fontId="49" fillId="43" borderId="202" applyNumberFormat="0" applyAlignment="0" applyProtection="0"/>
    <xf numFmtId="168" fontId="51" fillId="43" borderId="202" applyNumberFormat="0" applyAlignment="0" applyProtection="0"/>
    <xf numFmtId="168" fontId="51"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9" fontId="51" fillId="43" borderId="202" applyNumberFormat="0" applyAlignment="0" applyProtection="0"/>
    <xf numFmtId="168" fontId="51" fillId="43" borderId="202" applyNumberForma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8" fontId="68" fillId="64" borderId="204" applyNumberFormat="0" applyAlignment="0" applyProtection="0"/>
    <xf numFmtId="168" fontId="68" fillId="64" borderId="204" applyNumberFormat="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9" fontId="68" fillId="64" borderId="204" applyNumberFormat="0" applyAlignment="0" applyProtection="0"/>
    <xf numFmtId="0" fontId="66" fillId="64" borderId="204" applyNumberForma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8" fontId="37" fillId="0" borderId="206">
      <alignment horizontal="left" vertical="center"/>
    </xf>
    <xf numFmtId="169" fontId="23" fillId="64" borderId="202" applyNumberFormat="0" applyAlignment="0" applyProtection="0"/>
    <xf numFmtId="168" fontId="23" fillId="64" borderId="202" applyNumberFormat="0" applyAlignment="0" applyProtection="0"/>
    <xf numFmtId="169" fontId="23" fillId="64" borderId="202" applyNumberFormat="0" applyAlignment="0" applyProtection="0"/>
    <xf numFmtId="168"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3" fontId="2" fillId="75" borderId="181" applyFont="0">
      <alignment horizontal="right" vertical="center"/>
      <protection locked="0"/>
    </xf>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8"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8"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9"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8" fontId="23" fillId="64" borderId="202" applyNumberFormat="0" applyAlignment="0" applyProtection="0"/>
    <xf numFmtId="169" fontId="23" fillId="64" borderId="202" applyNumberFormat="0" applyAlignment="0" applyProtection="0"/>
    <xf numFmtId="168" fontId="23" fillId="64" borderId="202" applyNumberFormat="0" applyAlignment="0" applyProtection="0"/>
    <xf numFmtId="168" fontId="23" fillId="64" borderId="202" applyNumberFormat="0" applyAlignment="0" applyProtection="0"/>
    <xf numFmtId="169" fontId="23" fillId="64" borderId="202" applyNumberFormat="0" applyAlignment="0" applyProtection="0"/>
    <xf numFmtId="168" fontId="23" fillId="64" borderId="202" applyNumberFormat="0" applyAlignment="0" applyProtection="0"/>
    <xf numFmtId="168" fontId="23" fillId="64" borderId="202" applyNumberFormat="0" applyAlignment="0" applyProtection="0"/>
    <xf numFmtId="169" fontId="23" fillId="64" borderId="202" applyNumberFormat="0" applyAlignment="0" applyProtection="0"/>
    <xf numFmtId="168" fontId="23" fillId="64" borderId="202" applyNumberFormat="0" applyAlignment="0" applyProtection="0"/>
    <xf numFmtId="168" fontId="23" fillId="64" borderId="202" applyNumberFormat="0" applyAlignment="0" applyProtection="0"/>
    <xf numFmtId="168" fontId="23" fillId="64" borderId="202" applyNumberFormat="0" applyAlignment="0" applyProtection="0"/>
    <xf numFmtId="0" fontId="21" fillId="64" borderId="202" applyNumberFormat="0" applyAlignment="0" applyProtection="0"/>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19" fillId="0" borderId="207" applyNumberFormat="0" applyAlignment="0">
      <alignment horizontal="right"/>
      <protection locked="0"/>
    </xf>
    <xf numFmtId="0" fontId="2" fillId="69" borderId="207" applyNumberFormat="0" applyFont="0" applyBorder="0" applyProtection="0">
      <alignment horizontal="center" vertical="center"/>
    </xf>
    <xf numFmtId="0" fontId="37" fillId="0" borderId="206">
      <alignment horizontal="left" vertical="center"/>
    </xf>
    <xf numFmtId="0" fontId="37" fillId="0" borderId="206">
      <alignment horizontal="left" vertical="center"/>
    </xf>
    <xf numFmtId="168" fontId="37" fillId="0" borderId="206">
      <alignment horizontal="left" vertical="center"/>
    </xf>
    <xf numFmtId="0" fontId="45" fillId="70" borderId="208" applyFont="0" applyBorder="0">
      <alignment horizontal="center" wrapText="1"/>
    </xf>
    <xf numFmtId="3" fontId="2" fillId="71" borderId="207" applyFont="0" applyProtection="0">
      <alignment horizontal="right" vertical="center"/>
    </xf>
    <xf numFmtId="9" fontId="2" fillId="71" borderId="207" applyFont="0" applyProtection="0">
      <alignment horizontal="right" vertical="center"/>
    </xf>
    <xf numFmtId="0" fontId="2" fillId="71" borderId="208" applyNumberFormat="0" applyFont="0" applyBorder="0" applyProtection="0">
      <alignment horizontal="left" vertical="center"/>
    </xf>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8" fontId="51"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8" fontId="51"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9" fontId="51"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8" fontId="51" fillId="43" borderId="202" applyNumberFormat="0" applyAlignment="0" applyProtection="0"/>
    <xf numFmtId="169" fontId="51" fillId="43" borderId="202" applyNumberFormat="0" applyAlignment="0" applyProtection="0"/>
    <xf numFmtId="168" fontId="51" fillId="43" borderId="202" applyNumberFormat="0" applyAlignment="0" applyProtection="0"/>
    <xf numFmtId="168" fontId="51" fillId="43" borderId="202" applyNumberFormat="0" applyAlignment="0" applyProtection="0"/>
    <xf numFmtId="169" fontId="51" fillId="43" borderId="202" applyNumberFormat="0" applyAlignment="0" applyProtection="0"/>
    <xf numFmtId="3" fontId="2" fillId="70" borderId="181" applyFont="0">
      <alignment horizontal="right" vertical="center"/>
    </xf>
    <xf numFmtId="188" fontId="2" fillId="70" borderId="181" applyFont="0">
      <alignment horizontal="right" vertical="center"/>
    </xf>
    <xf numFmtId="168" fontId="51" fillId="43" borderId="202" applyNumberFormat="0" applyAlignment="0" applyProtection="0"/>
    <xf numFmtId="168" fontId="51" fillId="43" borderId="202" applyNumberFormat="0" applyAlignment="0" applyProtection="0"/>
    <xf numFmtId="169" fontId="51" fillId="43" borderId="202" applyNumberFormat="0" applyAlignment="0" applyProtection="0"/>
    <xf numFmtId="168" fontId="51" fillId="43" borderId="202" applyNumberFormat="0" applyAlignment="0" applyProtection="0"/>
    <xf numFmtId="168" fontId="51" fillId="43" borderId="202" applyNumberFormat="0" applyAlignment="0" applyProtection="0"/>
    <xf numFmtId="169" fontId="51" fillId="43" borderId="202" applyNumberFormat="0" applyAlignment="0" applyProtection="0"/>
    <xf numFmtId="168" fontId="51" fillId="43" borderId="202" applyNumberFormat="0" applyAlignment="0" applyProtection="0"/>
    <xf numFmtId="0" fontId="49" fillId="43" borderId="202" applyNumberFormat="0" applyAlignment="0" applyProtection="0"/>
    <xf numFmtId="3" fontId="2" fillId="72" borderId="207" applyFont="0">
      <alignment horizontal="right" vertical="center"/>
      <protection locked="0"/>
    </xf>
    <xf numFmtId="0" fontId="49" fillId="43" borderId="202" applyNumberFormat="0" applyAlignment="0" applyProtection="0"/>
    <xf numFmtId="168" fontId="51" fillId="43" borderId="202" applyNumberFormat="0" applyAlignment="0" applyProtection="0"/>
    <xf numFmtId="169" fontId="51" fillId="43" borderId="202" applyNumberFormat="0" applyAlignment="0" applyProtection="0"/>
    <xf numFmtId="168" fontId="51" fillId="43" borderId="202" applyNumberFormat="0" applyAlignment="0" applyProtection="0"/>
    <xf numFmtId="169" fontId="51" fillId="43" borderId="202" applyNumberFormat="0" applyAlignment="0" applyProtection="0"/>
    <xf numFmtId="168" fontId="51" fillId="43" borderId="202" applyNumberFormat="0" applyAlignment="0" applyProtection="0"/>
    <xf numFmtId="168" fontId="51" fillId="43" borderId="202" applyNumberFormat="0" applyAlignment="0" applyProtection="0"/>
    <xf numFmtId="169" fontId="51" fillId="43" borderId="202" applyNumberFormat="0" applyAlignment="0" applyProtection="0"/>
    <xf numFmtId="168" fontId="51" fillId="43" borderId="202" applyNumberFormat="0" applyAlignment="0" applyProtection="0"/>
    <xf numFmtId="168" fontId="51" fillId="43" borderId="202" applyNumberFormat="0" applyAlignment="0" applyProtection="0"/>
    <xf numFmtId="169" fontId="51" fillId="43" borderId="202" applyNumberFormat="0" applyAlignment="0" applyProtection="0"/>
    <xf numFmtId="168" fontId="51"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8" fontId="51" fillId="43" borderId="202" applyNumberFormat="0" applyAlignment="0" applyProtection="0"/>
    <xf numFmtId="0" fontId="49" fillId="43" borderId="202" applyNumberFormat="0" applyAlignment="0" applyProtection="0"/>
    <xf numFmtId="0" fontId="37" fillId="0" borderId="206">
      <alignment horizontal="left" vertical="center"/>
    </xf>
    <xf numFmtId="169" fontId="23" fillId="64" borderId="202" applyNumberFormat="0" applyAlignment="0" applyProtection="0"/>
    <xf numFmtId="168" fontId="23" fillId="64" borderId="202" applyNumberFormat="0" applyAlignment="0" applyProtection="0"/>
    <xf numFmtId="168" fontId="23" fillId="64" borderId="202" applyNumberFormat="0" applyAlignment="0" applyProtection="0"/>
    <xf numFmtId="168"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3" fontId="2" fillId="75" borderId="207" applyFont="0">
      <alignment horizontal="right" vertical="center"/>
      <protection locked="0"/>
    </xf>
    <xf numFmtId="0" fontId="66" fillId="64" borderId="204" applyNumberFormat="0" applyAlignment="0" applyProtection="0"/>
    <xf numFmtId="168"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9"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30" fillId="0" borderId="212" applyNumberFormat="0" applyFill="0" applyAlignment="0" applyProtection="0"/>
    <xf numFmtId="0" fontId="49" fillId="43" borderId="202" applyNumberFormat="0" applyAlignment="0" applyProtection="0"/>
    <xf numFmtId="0" fontId="30" fillId="0" borderId="212" applyNumberFormat="0" applyFill="0" applyAlignment="0" applyProtection="0"/>
    <xf numFmtId="0" fontId="21" fillId="64" borderId="202" applyNumberFormat="0" applyAlignment="0" applyProtection="0"/>
    <xf numFmtId="0" fontId="21" fillId="64" borderId="202" applyNumberFormat="0" applyAlignment="0" applyProtection="0"/>
    <xf numFmtId="0" fontId="30" fillId="0" borderId="190" applyNumberFormat="0" applyFill="0" applyAlignment="0" applyProtection="0"/>
    <xf numFmtId="168" fontId="77" fillId="0" borderId="190" applyNumberFormat="0" applyFill="0" applyAlignment="0" applyProtection="0"/>
    <xf numFmtId="169" fontId="77" fillId="0" borderId="190" applyNumberFormat="0" applyFill="0" applyAlignment="0" applyProtection="0"/>
    <xf numFmtId="168" fontId="77" fillId="0" borderId="190" applyNumberFormat="0" applyFill="0" applyAlignment="0" applyProtection="0"/>
    <xf numFmtId="168" fontId="77" fillId="0" borderId="190" applyNumberFormat="0" applyFill="0" applyAlignment="0" applyProtection="0"/>
    <xf numFmtId="169" fontId="77" fillId="0" borderId="190" applyNumberFormat="0" applyFill="0" applyAlignment="0" applyProtection="0"/>
    <xf numFmtId="168" fontId="77" fillId="0" borderId="190" applyNumberFormat="0" applyFill="0" applyAlignment="0" applyProtection="0"/>
    <xf numFmtId="168" fontId="77" fillId="0" borderId="190" applyNumberFormat="0" applyFill="0" applyAlignment="0" applyProtection="0"/>
    <xf numFmtId="169" fontId="77" fillId="0" borderId="190" applyNumberFormat="0" applyFill="0" applyAlignment="0" applyProtection="0"/>
    <xf numFmtId="168" fontId="77" fillId="0" borderId="190" applyNumberFormat="0" applyFill="0" applyAlignment="0" applyProtection="0"/>
    <xf numFmtId="168" fontId="77" fillId="0" borderId="190" applyNumberFormat="0" applyFill="0" applyAlignment="0" applyProtection="0"/>
    <xf numFmtId="169" fontId="77" fillId="0" borderId="190" applyNumberFormat="0" applyFill="0" applyAlignment="0" applyProtection="0"/>
    <xf numFmtId="168" fontId="77"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169" fontId="77"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168" fontId="77"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168" fontId="77"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0" fontId="30" fillId="0" borderId="190" applyNumberFormat="0" applyFill="0" applyAlignment="0" applyProtection="0"/>
    <xf numFmtId="188" fontId="2" fillId="70" borderId="181" applyFont="0">
      <alignment horizontal="right" vertical="center"/>
    </xf>
    <xf numFmtId="3" fontId="2" fillId="70" borderId="181" applyFont="0">
      <alignment horizontal="right" vertical="center"/>
    </xf>
    <xf numFmtId="0" fontId="66"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9"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3" fontId="2" fillId="75" borderId="181" applyFont="0">
      <alignment horizontal="right" vertical="center"/>
      <protection locked="0"/>
    </xf>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2"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2" fillId="74" borderId="188" applyNumberFormat="0" applyFont="0" applyAlignment="0" applyProtection="0"/>
    <xf numFmtId="0" fontId="10"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2"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0" fontId="10" fillId="74" borderId="188" applyNumberFormat="0" applyFont="0" applyAlignment="0" applyProtection="0"/>
    <xf numFmtId="3" fontId="2" fillId="72" borderId="181" applyFont="0">
      <alignment horizontal="right" vertical="center"/>
      <protection locked="0"/>
    </xf>
    <xf numFmtId="0" fontId="49" fillId="43" borderId="187" applyNumberFormat="0" applyAlignment="0" applyProtection="0"/>
    <xf numFmtId="168" fontId="51" fillId="43" borderId="187" applyNumberFormat="0" applyAlignment="0" applyProtection="0"/>
    <xf numFmtId="169" fontId="51" fillId="43" borderId="187" applyNumberFormat="0" applyAlignment="0" applyProtection="0"/>
    <xf numFmtId="168" fontId="51" fillId="43" borderId="187" applyNumberFormat="0" applyAlignment="0" applyProtection="0"/>
    <xf numFmtId="168" fontId="51" fillId="43" borderId="187" applyNumberFormat="0" applyAlignment="0" applyProtection="0"/>
    <xf numFmtId="169" fontId="51" fillId="43" borderId="187" applyNumberFormat="0" applyAlignment="0" applyProtection="0"/>
    <xf numFmtId="168" fontId="51" fillId="43" borderId="187" applyNumberFormat="0" applyAlignment="0" applyProtection="0"/>
    <xf numFmtId="168" fontId="51" fillId="43" borderId="187" applyNumberFormat="0" applyAlignment="0" applyProtection="0"/>
    <xf numFmtId="169" fontId="51" fillId="43" borderId="187" applyNumberFormat="0" applyAlignment="0" applyProtection="0"/>
    <xf numFmtId="168" fontId="51" fillId="43" borderId="187" applyNumberFormat="0" applyAlignment="0" applyProtection="0"/>
    <xf numFmtId="168" fontId="51" fillId="43" borderId="187" applyNumberFormat="0" applyAlignment="0" applyProtection="0"/>
    <xf numFmtId="169" fontId="51" fillId="43" borderId="187" applyNumberFormat="0" applyAlignment="0" applyProtection="0"/>
    <xf numFmtId="168" fontId="51"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169" fontId="51"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168" fontId="51"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168" fontId="51"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49" fillId="43" borderId="187" applyNumberFormat="0" applyAlignment="0" applyProtection="0"/>
    <xf numFmtId="0" fontId="2" fillId="71" borderId="182" applyNumberFormat="0" applyFont="0" applyBorder="0" applyProtection="0">
      <alignment horizontal="left" vertical="center"/>
    </xf>
    <xf numFmtId="9" fontId="2" fillId="71" borderId="181" applyFont="0" applyProtection="0">
      <alignment horizontal="right" vertical="center"/>
    </xf>
    <xf numFmtId="3" fontId="2" fillId="71" borderId="181" applyFont="0" applyProtection="0">
      <alignment horizontal="right" vertical="center"/>
    </xf>
    <xf numFmtId="0" fontId="45" fillId="70" borderId="182" applyFont="0" applyBorder="0">
      <alignment horizontal="center" wrapText="1"/>
    </xf>
    <xf numFmtId="168" fontId="37" fillId="0" borderId="183">
      <alignment horizontal="left" vertical="center"/>
    </xf>
    <xf numFmtId="0" fontId="37" fillId="0" borderId="183">
      <alignment horizontal="left" vertical="center"/>
    </xf>
    <xf numFmtId="0" fontId="37" fillId="0" borderId="183">
      <alignment horizontal="left" vertical="center"/>
    </xf>
    <xf numFmtId="0" fontId="2" fillId="69" borderId="181" applyNumberFormat="0" applyFont="0" applyBorder="0" applyProtection="0">
      <alignment horizontal="center" vertical="center"/>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21" fillId="64" borderId="187" applyNumberFormat="0" applyAlignment="0" applyProtection="0"/>
    <xf numFmtId="168" fontId="23" fillId="64" borderId="187" applyNumberFormat="0" applyAlignment="0" applyProtection="0"/>
    <xf numFmtId="169" fontId="23" fillId="64" borderId="187" applyNumberFormat="0" applyAlignment="0" applyProtection="0"/>
    <xf numFmtId="168" fontId="23" fillId="64" borderId="187" applyNumberFormat="0" applyAlignment="0" applyProtection="0"/>
    <xf numFmtId="168" fontId="23" fillId="64" borderId="187" applyNumberFormat="0" applyAlignment="0" applyProtection="0"/>
    <xf numFmtId="169" fontId="23" fillId="64" borderId="187" applyNumberFormat="0" applyAlignment="0" applyProtection="0"/>
    <xf numFmtId="168" fontId="23" fillId="64" borderId="187" applyNumberFormat="0" applyAlignment="0" applyProtection="0"/>
    <xf numFmtId="168" fontId="23" fillId="64" borderId="187" applyNumberFormat="0" applyAlignment="0" applyProtection="0"/>
    <xf numFmtId="169" fontId="23" fillId="64" borderId="187" applyNumberFormat="0" applyAlignment="0" applyProtection="0"/>
    <xf numFmtId="168" fontId="23" fillId="64" borderId="187" applyNumberFormat="0" applyAlignment="0" applyProtection="0"/>
    <xf numFmtId="168" fontId="23" fillId="64" borderId="187" applyNumberFormat="0" applyAlignment="0" applyProtection="0"/>
    <xf numFmtId="169" fontId="23" fillId="64" borderId="187" applyNumberFormat="0" applyAlignment="0" applyProtection="0"/>
    <xf numFmtId="168" fontId="23"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169" fontId="23"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168" fontId="23"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168" fontId="23"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0" fontId="21" fillId="64" borderId="187" applyNumberFormat="0" applyAlignment="0" applyProtection="0"/>
    <xf numFmtId="168" fontId="51" fillId="43" borderId="202" applyNumberFormat="0" applyAlignment="0" applyProtection="0"/>
    <xf numFmtId="0" fontId="30" fillId="0" borderId="212" applyNumberFormat="0" applyFill="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8"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8"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9"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0" fontId="21" fillId="64" borderId="177" applyNumberFormat="0" applyAlignment="0" applyProtection="0"/>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2" fillId="69" borderId="181" applyNumberFormat="0" applyFont="0" applyBorder="0" applyProtection="0">
      <alignment horizontal="center" vertical="center"/>
    </xf>
    <xf numFmtId="0" fontId="37" fillId="0" borderId="183">
      <alignment horizontal="left" vertical="center"/>
    </xf>
    <xf numFmtId="0" fontId="37" fillId="0" borderId="183">
      <alignment horizontal="left" vertical="center"/>
    </xf>
    <xf numFmtId="168" fontId="37" fillId="0" borderId="183">
      <alignment horizontal="left" vertical="center"/>
    </xf>
    <xf numFmtId="0" fontId="45" fillId="70" borderId="182" applyFont="0" applyBorder="0">
      <alignment horizontal="center" wrapText="1"/>
    </xf>
    <xf numFmtId="3" fontId="2" fillId="71" borderId="181" applyFont="0" applyProtection="0">
      <alignment horizontal="right" vertical="center"/>
    </xf>
    <xf numFmtId="9" fontId="2" fillId="71" borderId="181" applyFont="0" applyProtection="0">
      <alignment horizontal="right" vertical="center"/>
    </xf>
    <xf numFmtId="0" fontId="2" fillId="71" borderId="182" applyNumberFormat="0" applyFont="0" applyBorder="0" applyProtection="0">
      <alignment horizontal="left" vertical="center"/>
    </xf>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8"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8"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9"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0" fontId="49" fillId="43" borderId="177" applyNumberFormat="0" applyAlignment="0" applyProtection="0"/>
    <xf numFmtId="3" fontId="2" fillId="72" borderId="181" applyFont="0">
      <alignment horizontal="right" vertical="center"/>
      <protection locked="0"/>
    </xf>
    <xf numFmtId="168" fontId="77"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8" fontId="23" fillId="64" borderId="202" applyNumberFormat="0" applyAlignment="0" applyProtection="0"/>
    <xf numFmtId="169" fontId="23" fillId="64"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8" fontId="51" fillId="43" borderId="202" applyNumberFormat="0" applyAlignment="0" applyProtection="0"/>
    <xf numFmtId="168" fontId="51" fillId="43" borderId="202" applyNumberForma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66" fillId="64" borderId="204" applyNumberFormat="0" applyAlignment="0" applyProtection="0"/>
    <xf numFmtId="0" fontId="66" fillId="64" borderId="204" applyNumberFormat="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66" fillId="64" borderId="204" applyNumberFormat="0" applyAlignment="0" applyProtection="0"/>
    <xf numFmtId="0" fontId="66" fillId="64" borderId="204" applyNumberFormat="0" applyAlignment="0" applyProtection="0"/>
    <xf numFmtId="0" fontId="10" fillId="74" borderId="203" applyNumberFormat="0" applyFont="0" applyAlignment="0" applyProtection="0"/>
    <xf numFmtId="0" fontId="10" fillId="74" borderId="203" applyNumberFormat="0" applyFont="0" applyAlignment="0" applyProtection="0"/>
    <xf numFmtId="168" fontId="51"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37" fillId="0" borderId="206">
      <alignment horizontal="left" vertical="center"/>
    </xf>
    <xf numFmtId="168" fontId="23" fillId="64" borderId="202" applyNumberFormat="0" applyAlignment="0" applyProtection="0"/>
    <xf numFmtId="0" fontId="21" fillId="64" borderId="202" applyNumberFormat="0" applyAlignment="0" applyProtection="0"/>
    <xf numFmtId="169"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3" fontId="2" fillId="75" borderId="181" applyFont="0">
      <alignment horizontal="right" vertical="center"/>
      <protection locked="0"/>
    </xf>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8"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8"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9"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0" fontId="66" fillId="64" borderId="179" applyNumberFormat="0" applyAlignment="0" applyProtection="0"/>
    <xf numFmtId="3" fontId="2" fillId="70" borderId="181" applyFont="0">
      <alignment horizontal="right" vertical="center"/>
    </xf>
    <xf numFmtId="188" fontId="2" fillId="70" borderId="181" applyFont="0">
      <alignment horizontal="right" vertical="center"/>
    </xf>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8"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8"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9"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168" fontId="77" fillId="0" borderId="180" applyNumberFormat="0" applyFill="0" applyAlignment="0" applyProtection="0"/>
    <xf numFmtId="169" fontId="77" fillId="0" borderId="180" applyNumberFormat="0" applyFill="0" applyAlignment="0" applyProtection="0"/>
    <xf numFmtId="168"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9"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8"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68" fontId="77"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0" fontId="30" fillId="0" borderId="180" applyNumberFormat="0" applyFill="0" applyAlignment="0" applyProtection="0"/>
    <xf numFmtId="188" fontId="2" fillId="70" borderId="181" applyFont="0">
      <alignment horizontal="right" vertical="center"/>
    </xf>
    <xf numFmtId="3" fontId="2" fillId="70" borderId="181" applyFont="0">
      <alignment horizontal="right" vertical="center"/>
    </xf>
    <xf numFmtId="0" fontId="66"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168" fontId="68" fillId="64" borderId="179" applyNumberFormat="0" applyAlignment="0" applyProtection="0"/>
    <xf numFmtId="169" fontId="68" fillId="64" borderId="179" applyNumberFormat="0" applyAlignment="0" applyProtection="0"/>
    <xf numFmtId="168"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9"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8"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168" fontId="68"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0" fontId="66" fillId="64" borderId="179" applyNumberFormat="0" applyAlignment="0" applyProtection="0"/>
    <xf numFmtId="3" fontId="2" fillId="75" borderId="181" applyFont="0">
      <alignment horizontal="right" vertical="center"/>
      <protection locked="0"/>
    </xf>
    <xf numFmtId="168" fontId="23" fillId="64" borderId="202" applyNumberFormat="0" applyAlignment="0" applyProtection="0"/>
    <xf numFmtId="0" fontId="21" fillId="64" borderId="202" applyNumberFormat="0" applyAlignment="0" applyProtection="0"/>
    <xf numFmtId="168"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8" fontId="23" fillId="64" borderId="202" applyNumberFormat="0" applyAlignment="0" applyProtection="0"/>
    <xf numFmtId="0" fontId="21" fillId="64" borderId="202" applyNumberFormat="0" applyAlignment="0" applyProtection="0"/>
    <xf numFmtId="168" fontId="23" fillId="64" borderId="202" applyNumberFormat="0" applyAlignment="0" applyProtection="0"/>
    <xf numFmtId="0" fontId="37" fillId="0" borderId="206">
      <alignment horizontal="left" vertical="center"/>
    </xf>
    <xf numFmtId="0" fontId="49" fillId="43" borderId="202" applyNumberFormat="0" applyAlignment="0" applyProtection="0"/>
    <xf numFmtId="168" fontId="51" fillId="43" borderId="202" applyNumberFormat="0" applyAlignment="0" applyProtection="0"/>
    <xf numFmtId="168" fontId="51"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168" fontId="68" fillId="64" borderId="204" applyNumberFormat="0" applyAlignment="0" applyProtection="0"/>
    <xf numFmtId="0" fontId="66" fillId="64" borderId="204" applyNumberFormat="0" applyAlignment="0" applyProtection="0"/>
    <xf numFmtId="0" fontId="30" fillId="0" borderId="205" applyNumberFormat="0" applyFill="0" applyAlignment="0" applyProtection="0"/>
    <xf numFmtId="0" fontId="30"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66" fillId="64" borderId="204" applyNumberFormat="0" applyAlignment="0" applyProtection="0"/>
    <xf numFmtId="0" fontId="66" fillId="64" borderId="204" applyNumberFormat="0" applyAlignment="0" applyProtection="0"/>
    <xf numFmtId="0" fontId="2"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169" fontId="51" fillId="43" borderId="202" applyNumberFormat="0" applyAlignment="0" applyProtection="0"/>
    <xf numFmtId="168" fontId="51" fillId="43" borderId="202" applyNumberFormat="0" applyAlignment="0" applyProtection="0"/>
    <xf numFmtId="0" fontId="49" fillId="43" borderId="202" applyNumberFormat="0" applyAlignment="0" applyProtection="0"/>
    <xf numFmtId="168" fontId="51"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8" fontId="23" fillId="64" borderId="202" applyNumberFormat="0" applyAlignment="0" applyProtection="0"/>
    <xf numFmtId="169"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9"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168" fontId="23" fillId="64" borderId="202" applyNumberFormat="0" applyAlignment="0" applyProtection="0"/>
    <xf numFmtId="0" fontId="21" fillId="64" borderId="202" applyNumberFormat="0" applyAlignment="0" applyProtection="0"/>
    <xf numFmtId="168" fontId="68" fillId="64" borderId="211" applyNumberFormat="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3" fontId="2" fillId="72" borderId="181" applyFont="0">
      <alignment horizontal="right" vertical="center"/>
      <protection locked="0"/>
    </xf>
    <xf numFmtId="0" fontId="49"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168" fontId="51" fillId="43" borderId="177" applyNumberFormat="0" applyAlignment="0" applyProtection="0"/>
    <xf numFmtId="169" fontId="51" fillId="43" borderId="177" applyNumberFormat="0" applyAlignment="0" applyProtection="0"/>
    <xf numFmtId="168"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9"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8"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168" fontId="51"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49" fillId="43" borderId="177" applyNumberFormat="0" applyAlignment="0" applyProtection="0"/>
    <xf numFmtId="0" fontId="2" fillId="71" borderId="182" applyNumberFormat="0" applyFont="0" applyBorder="0" applyProtection="0">
      <alignment horizontal="left" vertical="center"/>
    </xf>
    <xf numFmtId="9" fontId="2" fillId="71" borderId="181" applyFont="0" applyProtection="0">
      <alignment horizontal="right" vertical="center"/>
    </xf>
    <xf numFmtId="3" fontId="2" fillId="71" borderId="181" applyFont="0" applyProtection="0">
      <alignment horizontal="right" vertical="center"/>
    </xf>
    <xf numFmtId="0" fontId="45" fillId="70" borderId="182" applyFont="0" applyBorder="0">
      <alignment horizontal="center" wrapText="1"/>
    </xf>
    <xf numFmtId="168" fontId="37" fillId="0" borderId="191">
      <alignment horizontal="left" vertical="center"/>
    </xf>
    <xf numFmtId="0" fontId="37" fillId="0" borderId="191">
      <alignment horizontal="left" vertical="center"/>
    </xf>
    <xf numFmtId="0" fontId="37" fillId="0" borderId="191">
      <alignment horizontal="left" vertical="center"/>
    </xf>
    <xf numFmtId="0" fontId="2" fillId="69" borderId="181" applyNumberFormat="0" applyFont="0" applyBorder="0" applyProtection="0">
      <alignment horizontal="center" vertical="center"/>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19" fillId="0" borderId="181" applyNumberFormat="0" applyAlignment="0">
      <alignment horizontal="right"/>
      <protection locked="0"/>
    </xf>
    <xf numFmtId="0" fontId="21"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168" fontId="23" fillId="64" borderId="177" applyNumberFormat="0" applyAlignment="0" applyProtection="0"/>
    <xf numFmtId="169" fontId="23" fillId="64" borderId="177" applyNumberFormat="0" applyAlignment="0" applyProtection="0"/>
    <xf numFmtId="168"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9"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8"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168" fontId="23"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177"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9"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8" fontId="23" fillId="64" borderId="202" applyNumberFormat="0" applyAlignment="0" applyProtection="0"/>
    <xf numFmtId="168" fontId="23" fillId="64"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66" fillId="64" borderId="204" applyNumberFormat="0" applyAlignment="0" applyProtection="0"/>
    <xf numFmtId="169" fontId="68" fillId="64" borderId="204" applyNumberFormat="0" applyAlignment="0" applyProtection="0"/>
    <xf numFmtId="0" fontId="30" fillId="0" borderId="205" applyNumberFormat="0" applyFill="0" applyAlignment="0" applyProtection="0"/>
    <xf numFmtId="0" fontId="30"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66" fillId="64" borderId="204" applyNumberFormat="0" applyAlignment="0" applyProtection="0"/>
    <xf numFmtId="0" fontId="66" fillId="64" borderId="204" applyNumberFormat="0" applyAlignment="0" applyProtection="0"/>
    <xf numFmtId="0" fontId="2"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169" fontId="51" fillId="43" borderId="202" applyNumberFormat="0" applyAlignment="0" applyProtection="0"/>
    <xf numFmtId="168" fontId="51" fillId="43" borderId="202" applyNumberFormat="0" applyAlignment="0" applyProtection="0"/>
    <xf numFmtId="168" fontId="51" fillId="43" borderId="202" applyNumberFormat="0" applyAlignment="0" applyProtection="0"/>
    <xf numFmtId="0" fontId="10" fillId="74" borderId="203" applyNumberFormat="0" applyFon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21" fillId="64" borderId="202" applyNumberFormat="0" applyAlignment="0" applyProtection="0"/>
    <xf numFmtId="169" fontId="23" fillId="64" borderId="202" applyNumberFormat="0" applyAlignment="0" applyProtection="0"/>
    <xf numFmtId="0" fontId="21" fillId="64" borderId="202" applyNumberFormat="0" applyAlignment="0" applyProtection="0"/>
    <xf numFmtId="168"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2" fillId="74" borderId="203" applyNumberFormat="0" applyFont="0" applyAlignment="0" applyProtection="0"/>
    <xf numFmtId="0" fontId="66" fillId="64" borderId="211" applyNumberFormat="0" applyAlignment="0" applyProtection="0"/>
    <xf numFmtId="0" fontId="10" fillId="74" borderId="210" applyNumberFormat="0" applyFont="0" applyAlignment="0" applyProtection="0"/>
    <xf numFmtId="0" fontId="2" fillId="74" borderId="210" applyNumberFormat="0" applyFont="0" applyAlignment="0" applyProtection="0"/>
    <xf numFmtId="0" fontId="66" fillId="64" borderId="211" applyNumberFormat="0" applyAlignment="0" applyProtection="0"/>
    <xf numFmtId="3" fontId="2" fillId="70" borderId="194" applyFont="0">
      <alignment horizontal="right" vertical="center"/>
    </xf>
    <xf numFmtId="0" fontId="21" fillId="64" borderId="209" applyNumberFormat="0" applyAlignment="0" applyProtection="0"/>
    <xf numFmtId="169" fontId="23" fillId="64" borderId="209" applyNumberFormat="0" applyAlignment="0" applyProtection="0"/>
    <xf numFmtId="0" fontId="30" fillId="0" borderId="212" applyNumberFormat="0" applyFill="0" applyAlignment="0" applyProtection="0"/>
    <xf numFmtId="0" fontId="49" fillId="43" borderId="209" applyNumberFormat="0" applyAlignment="0" applyProtection="0"/>
    <xf numFmtId="0" fontId="66" fillId="64" borderId="211" applyNumberFormat="0" applyAlignment="0" applyProtection="0"/>
    <xf numFmtId="0" fontId="66" fillId="64" borderId="211" applyNumberFormat="0" applyAlignment="0" applyProtection="0"/>
    <xf numFmtId="0" fontId="2" fillId="74" borderId="210" applyNumberFormat="0" applyFont="0" applyAlignment="0" applyProtection="0"/>
    <xf numFmtId="0" fontId="21" fillId="64" borderId="209" applyNumberFormat="0" applyAlignment="0" applyProtection="0"/>
    <xf numFmtId="0" fontId="19" fillId="0" borderId="207" applyNumberFormat="0" applyAlignment="0">
      <alignment horizontal="right"/>
      <protection locked="0"/>
    </xf>
    <xf numFmtId="0" fontId="2" fillId="71" borderId="208" applyNumberFormat="0" applyFont="0" applyBorder="0" applyProtection="0">
      <alignment horizontal="left" vertical="center"/>
    </xf>
    <xf numFmtId="0" fontId="21" fillId="64" borderId="209" applyNumberFormat="0" applyAlignment="0" applyProtection="0"/>
    <xf numFmtId="0" fontId="21" fillId="64" borderId="209" applyNumberFormat="0" applyAlignment="0" applyProtection="0"/>
    <xf numFmtId="0" fontId="10" fillId="74" borderId="210" applyNumberFormat="0" applyFont="0" applyAlignment="0" applyProtection="0"/>
    <xf numFmtId="0" fontId="21" fillId="64" borderId="209" applyNumberFormat="0" applyAlignment="0" applyProtection="0"/>
    <xf numFmtId="0" fontId="10" fillId="74" borderId="210" applyNumberFormat="0" applyFont="0" applyAlignment="0" applyProtection="0"/>
    <xf numFmtId="0" fontId="19" fillId="0" borderId="192" applyNumberFormat="0" applyAlignment="0">
      <alignment horizontal="right"/>
      <protection locked="0"/>
    </xf>
    <xf numFmtId="0" fontId="19" fillId="0" borderId="192" applyNumberFormat="0" applyAlignment="0">
      <alignment horizontal="right"/>
      <protection locked="0"/>
    </xf>
    <xf numFmtId="0" fontId="19" fillId="0" borderId="192" applyNumberFormat="0" applyAlignment="0">
      <alignment horizontal="right"/>
      <protection locked="0"/>
    </xf>
    <xf numFmtId="0" fontId="19" fillId="0" borderId="192" applyNumberFormat="0" applyAlignment="0">
      <alignment horizontal="right"/>
      <protection locked="0"/>
    </xf>
    <xf numFmtId="0" fontId="19" fillId="0" borderId="192" applyNumberFormat="0" applyAlignment="0">
      <alignment horizontal="right"/>
      <protection locked="0"/>
    </xf>
    <xf numFmtId="0" fontId="19" fillId="0" borderId="192" applyNumberFormat="0" applyAlignment="0">
      <alignment horizontal="right"/>
      <protection locked="0"/>
    </xf>
    <xf numFmtId="0" fontId="19" fillId="0" borderId="192" applyNumberFormat="0" applyAlignment="0">
      <alignment horizontal="right"/>
      <protection locked="0"/>
    </xf>
    <xf numFmtId="0" fontId="19" fillId="0" borderId="192" applyNumberFormat="0" applyAlignment="0">
      <alignment horizontal="right"/>
      <protection locked="0"/>
    </xf>
    <xf numFmtId="0" fontId="19" fillId="0" borderId="192" applyNumberFormat="0" applyAlignment="0">
      <alignment horizontal="right"/>
      <protection locked="0"/>
    </xf>
    <xf numFmtId="0" fontId="19" fillId="0" borderId="192" applyNumberFormat="0" applyAlignment="0">
      <alignment horizontal="right"/>
      <protection locked="0"/>
    </xf>
    <xf numFmtId="0" fontId="2" fillId="69" borderId="192" applyNumberFormat="0" applyFont="0" applyBorder="0" applyProtection="0">
      <alignment horizontal="center" vertical="center"/>
    </xf>
    <xf numFmtId="0" fontId="37" fillId="0" borderId="191">
      <alignment horizontal="left" vertical="center"/>
    </xf>
    <xf numFmtId="0" fontId="37" fillId="0" borderId="191">
      <alignment horizontal="left" vertical="center"/>
    </xf>
    <xf numFmtId="168" fontId="37" fillId="0" borderId="191">
      <alignment horizontal="left" vertical="center"/>
    </xf>
    <xf numFmtId="0" fontId="45" fillId="70" borderId="193" applyFont="0" applyBorder="0">
      <alignment horizontal="center" wrapText="1"/>
    </xf>
    <xf numFmtId="3" fontId="2" fillId="71" borderId="192" applyFont="0" applyProtection="0">
      <alignment horizontal="right" vertical="center"/>
    </xf>
    <xf numFmtId="9" fontId="2" fillId="71" borderId="192" applyFont="0" applyProtection="0">
      <alignment horizontal="right" vertical="center"/>
    </xf>
    <xf numFmtId="0" fontId="2" fillId="71" borderId="193" applyNumberFormat="0" applyFont="0" applyBorder="0" applyProtection="0">
      <alignment horizontal="left" vertical="center"/>
    </xf>
    <xf numFmtId="3" fontId="2" fillId="72" borderId="192" applyFont="0">
      <alignment horizontal="right" vertical="center"/>
      <protection locked="0"/>
    </xf>
    <xf numFmtId="168" fontId="37" fillId="0" borderId="191">
      <alignment horizontal="left" vertical="center"/>
    </xf>
    <xf numFmtId="0" fontId="37" fillId="0" borderId="191">
      <alignment horizontal="left" vertical="center"/>
    </xf>
    <xf numFmtId="0" fontId="37" fillId="0" borderId="191">
      <alignment horizontal="left" vertical="center"/>
    </xf>
    <xf numFmtId="0" fontId="30" fillId="0" borderId="212" applyNumberFormat="0" applyFill="0" applyAlignment="0" applyProtection="0"/>
    <xf numFmtId="0" fontId="49" fillId="43" borderId="209" applyNumberFormat="0" applyAlignment="0" applyProtection="0"/>
    <xf numFmtId="0" fontId="10" fillId="74" borderId="210" applyNumberFormat="0" applyFont="0" applyAlignment="0" applyProtection="0"/>
    <xf numFmtId="0" fontId="49" fillId="43" borderId="209" applyNumberFormat="0" applyAlignment="0" applyProtection="0"/>
    <xf numFmtId="0" fontId="19" fillId="0" borderId="207" applyNumberFormat="0" applyAlignment="0">
      <alignment horizontal="right"/>
      <protection locked="0"/>
    </xf>
    <xf numFmtId="0" fontId="19" fillId="0" borderId="207" applyNumberFormat="0" applyAlignment="0">
      <alignment horizontal="right"/>
      <protection locked="0"/>
    </xf>
    <xf numFmtId="169" fontId="51" fillId="43" borderId="209" applyNumberFormat="0" applyAlignment="0" applyProtection="0"/>
    <xf numFmtId="168" fontId="77" fillId="0" borderId="212" applyNumberFormat="0" applyFill="0" applyAlignment="0" applyProtection="0"/>
    <xf numFmtId="0" fontId="10" fillId="74" borderId="210" applyNumberFormat="0" applyFont="0" applyAlignment="0" applyProtection="0"/>
    <xf numFmtId="0" fontId="10" fillId="74" borderId="210" applyNumberFormat="0" applyFont="0" applyAlignment="0" applyProtection="0"/>
    <xf numFmtId="0" fontId="66" fillId="64" borderId="211" applyNumberFormat="0" applyAlignment="0" applyProtection="0"/>
    <xf numFmtId="0" fontId="49" fillId="43" borderId="209" applyNumberFormat="0" applyAlignment="0" applyProtection="0"/>
    <xf numFmtId="0" fontId="21" fillId="64" borderId="209" applyNumberFormat="0" applyAlignment="0" applyProtection="0"/>
    <xf numFmtId="188" fontId="2" fillId="70" borderId="194" applyFont="0">
      <alignment horizontal="right" vertical="center"/>
    </xf>
    <xf numFmtId="0" fontId="66" fillId="64" borderId="211" applyNumberFormat="0" applyAlignment="0" applyProtection="0"/>
    <xf numFmtId="0" fontId="66" fillId="64" borderId="211" applyNumberFormat="0" applyAlignment="0" applyProtection="0"/>
    <xf numFmtId="0" fontId="2" fillId="74" borderId="210" applyNumberFormat="0" applyFont="0" applyAlignment="0" applyProtection="0"/>
    <xf numFmtId="0" fontId="66" fillId="64" borderId="211" applyNumberFormat="0" applyAlignment="0" applyProtection="0"/>
    <xf numFmtId="169" fontId="23" fillId="64" borderId="209" applyNumberFormat="0" applyAlignment="0" applyProtection="0"/>
    <xf numFmtId="0" fontId="2" fillId="74" borderId="203" applyNumberFormat="0" applyFont="0" applyAlignment="0" applyProtection="0"/>
    <xf numFmtId="0" fontId="30" fillId="0" borderId="212" applyNumberFormat="0" applyFill="0" applyAlignment="0" applyProtection="0"/>
    <xf numFmtId="169" fontId="77" fillId="0" borderId="212" applyNumberFormat="0" applyFill="0" applyAlignment="0" applyProtection="0"/>
    <xf numFmtId="0" fontId="30" fillId="0" borderId="212" applyNumberFormat="0" applyFill="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8" fontId="23" fillId="64" borderId="202" applyNumberFormat="0" applyAlignment="0" applyProtection="0"/>
    <xf numFmtId="168" fontId="23" fillId="64" borderId="202" applyNumberFormat="0" applyAlignment="0" applyProtection="0"/>
    <xf numFmtId="169" fontId="51"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9" fontId="51" fillId="43" borderId="202" applyNumberFormat="0" applyAlignment="0" applyProtection="0"/>
    <xf numFmtId="168" fontId="51" fillId="43" borderId="202" applyNumberForma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66" fillId="64" borderId="204" applyNumberFormat="0" applyAlignment="0" applyProtection="0"/>
    <xf numFmtId="0" fontId="66" fillId="64" borderId="204" applyNumberFormat="0" applyAlignment="0" applyProtection="0"/>
    <xf numFmtId="0" fontId="30" fillId="0" borderId="205" applyNumberFormat="0" applyFill="0" applyAlignment="0" applyProtection="0"/>
    <xf numFmtId="0" fontId="30"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9" fontId="68" fillId="64" borderId="204" applyNumberFormat="0" applyAlignment="0" applyProtection="0"/>
    <xf numFmtId="0" fontId="66" fillId="64" borderId="204" applyNumberForma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168" fontId="51"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21" fillId="64" borderId="202" applyNumberFormat="0" applyAlignment="0" applyProtection="0"/>
    <xf numFmtId="169" fontId="23" fillId="64" borderId="202" applyNumberFormat="0" applyAlignment="0" applyProtection="0"/>
    <xf numFmtId="0" fontId="21" fillId="64" borderId="202" applyNumberFormat="0" applyAlignment="0" applyProtection="0"/>
    <xf numFmtId="168"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3" fontId="2" fillId="75" borderId="192" applyFont="0">
      <alignment horizontal="right" vertical="center"/>
      <protection locked="0"/>
    </xf>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9"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0" fontId="66" fillId="64" borderId="189" applyNumberFormat="0" applyAlignment="0" applyProtection="0"/>
    <xf numFmtId="3" fontId="2" fillId="70" borderId="192" applyFont="0">
      <alignment horizontal="right" vertical="center"/>
    </xf>
    <xf numFmtId="188" fontId="2" fillId="70" borderId="192" applyFont="0">
      <alignment horizontal="right" vertical="center"/>
    </xf>
    <xf numFmtId="169" fontId="23" fillId="64"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9" fontId="51"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168" fontId="51" fillId="43" borderId="202" applyNumberFormat="0" applyAlignment="0" applyProtection="0"/>
    <xf numFmtId="0" fontId="49" fillId="43" borderId="202" applyNumberFormat="0" applyAlignment="0" applyProtection="0"/>
    <xf numFmtId="0" fontId="49" fillId="43" borderId="202" applyNumberFormat="0" applyAlignment="0" applyProtection="0"/>
    <xf numFmtId="168" fontId="37" fillId="0" borderId="206">
      <alignment horizontal="left" vertical="center"/>
    </xf>
    <xf numFmtId="0" fontId="21" fillId="64" borderId="202" applyNumberFormat="0" applyAlignment="0" applyProtection="0"/>
    <xf numFmtId="168" fontId="23" fillId="64" borderId="202" applyNumberFormat="0" applyAlignment="0" applyProtection="0"/>
    <xf numFmtId="168" fontId="23" fillId="64" borderId="202" applyNumberFormat="0" applyAlignment="0" applyProtection="0"/>
    <xf numFmtId="0" fontId="21" fillId="64" borderId="202" applyNumberFormat="0" applyAlignment="0" applyProtection="0"/>
    <xf numFmtId="169"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9"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8" fontId="23" fillId="64" borderId="202" applyNumberFormat="0" applyAlignment="0" applyProtection="0"/>
    <xf numFmtId="0" fontId="21" fillId="64" borderId="202" applyNumberForma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66" fillId="64" borderId="204" applyNumberFormat="0" applyAlignment="0" applyProtection="0"/>
    <xf numFmtId="0" fontId="2" fillId="74" borderId="203" applyNumberFormat="0" applyFon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21" fillId="64" borderId="202" applyNumberFormat="0" applyAlignment="0" applyProtection="0"/>
    <xf numFmtId="0" fontId="21" fillId="64" borderId="202"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9"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21" fillId="64"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37" fillId="0" borderId="206">
      <alignment horizontal="left" vertical="center"/>
    </xf>
    <xf numFmtId="168" fontId="23" fillId="64" borderId="202" applyNumberFormat="0" applyAlignment="0" applyProtection="0"/>
    <xf numFmtId="168" fontId="23" fillId="64" borderId="202" applyNumberFormat="0" applyAlignment="0" applyProtection="0"/>
    <xf numFmtId="169" fontId="23" fillId="64" borderId="202" applyNumberFormat="0" applyAlignment="0" applyProtection="0"/>
    <xf numFmtId="0" fontId="21" fillId="64" borderId="202" applyNumberFormat="0" applyAlignment="0" applyProtection="0"/>
    <xf numFmtId="168"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168" fontId="23"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21" fillId="64" borderId="202" applyNumberForma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66" fillId="64" borderId="204" applyNumberFormat="0" applyAlignment="0" applyProtection="0"/>
    <xf numFmtId="0" fontId="2" fillId="74" borderId="203" applyNumberFormat="0" applyFon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8"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3" fontId="2" fillId="72" borderId="207" applyFont="0">
      <alignment horizontal="right" vertical="center"/>
      <protection locked="0"/>
    </xf>
    <xf numFmtId="0" fontId="19" fillId="0" borderId="207" applyNumberFormat="0" applyAlignment="0">
      <alignment horizontal="right"/>
      <protection locked="0"/>
    </xf>
    <xf numFmtId="0" fontId="49" fillId="43" borderId="209" applyNumberFormat="0" applyAlignment="0" applyProtection="0"/>
    <xf numFmtId="168" fontId="51" fillId="43" borderId="209" applyNumberFormat="0" applyAlignment="0" applyProtection="0"/>
    <xf numFmtId="0" fontId="2" fillId="74" borderId="210" applyNumberFormat="0" applyFont="0" applyAlignment="0" applyProtection="0"/>
    <xf numFmtId="0" fontId="10" fillId="74" borderId="210" applyNumberFormat="0" applyFont="0" applyAlignment="0" applyProtection="0"/>
    <xf numFmtId="169" fontId="77"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8" fontId="68" fillId="64" borderId="211" applyNumberFormat="0" applyAlignment="0" applyProtection="0"/>
    <xf numFmtId="0" fontId="10" fillId="74" borderId="210" applyNumberFormat="0" applyFont="0" applyAlignment="0" applyProtection="0"/>
    <xf numFmtId="0" fontId="10" fillId="74" borderId="210" applyNumberFormat="0" applyFont="0" applyAlignment="0" applyProtection="0"/>
    <xf numFmtId="168" fontId="51" fillId="43" borderId="209" applyNumberFormat="0" applyAlignment="0" applyProtection="0"/>
    <xf numFmtId="0" fontId="49" fillId="43" borderId="209" applyNumberFormat="0" applyAlignment="0" applyProtection="0"/>
    <xf numFmtId="0" fontId="10" fillId="74" borderId="210" applyNumberFormat="0" applyFont="0" applyAlignment="0" applyProtection="0"/>
    <xf numFmtId="0" fontId="49" fillId="43" borderId="209" applyNumberFormat="0" applyAlignment="0" applyProtection="0"/>
    <xf numFmtId="168" fontId="23" fillId="64" borderId="209" applyNumberFormat="0" applyAlignment="0" applyProtection="0"/>
    <xf numFmtId="168" fontId="51" fillId="43"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 fillId="74" borderId="210" applyNumberFormat="0" applyFont="0" applyAlignment="0" applyProtection="0"/>
    <xf numFmtId="188" fontId="2" fillId="70" borderId="194" applyFont="0">
      <alignment horizontal="right" vertical="center"/>
    </xf>
    <xf numFmtId="3" fontId="2" fillId="70" borderId="194" applyFont="0">
      <alignment horizontal="right" vertical="center"/>
    </xf>
    <xf numFmtId="0" fontId="66"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168" fontId="68" fillId="64" borderId="189" applyNumberFormat="0" applyAlignment="0" applyProtection="0"/>
    <xf numFmtId="169" fontId="68"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9"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168" fontId="68"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0" fontId="66" fillId="64" borderId="189" applyNumberFormat="0" applyAlignment="0" applyProtection="0"/>
    <xf numFmtId="3" fontId="2" fillId="75" borderId="194" applyFont="0">
      <alignment horizontal="right" vertical="center"/>
      <protection locked="0"/>
    </xf>
    <xf numFmtId="3" fontId="2" fillId="72" borderId="194" applyFont="0">
      <alignment horizontal="right" vertical="center"/>
      <protection locked="0"/>
    </xf>
    <xf numFmtId="0" fontId="2" fillId="71" borderId="195" applyNumberFormat="0" applyFont="0" applyBorder="0" applyProtection="0">
      <alignment horizontal="left" vertical="center"/>
    </xf>
    <xf numFmtId="9" fontId="2" fillId="71" borderId="194" applyFont="0" applyProtection="0">
      <alignment horizontal="right" vertical="center"/>
    </xf>
    <xf numFmtId="3" fontId="2" fillId="71" borderId="194" applyFont="0" applyProtection="0">
      <alignment horizontal="right" vertical="center"/>
    </xf>
    <xf numFmtId="0" fontId="45" fillId="70" borderId="195" applyFont="0" applyBorder="0">
      <alignment horizontal="center" wrapText="1"/>
    </xf>
    <xf numFmtId="168" fontId="37" fillId="0" borderId="199">
      <alignment horizontal="left" vertical="center"/>
    </xf>
    <xf numFmtId="0" fontId="37" fillId="0" borderId="199">
      <alignment horizontal="left" vertical="center"/>
    </xf>
    <xf numFmtId="0" fontId="37" fillId="0" borderId="199">
      <alignment horizontal="left" vertical="center"/>
    </xf>
    <xf numFmtId="0" fontId="2" fillId="69" borderId="194" applyNumberFormat="0" applyFont="0" applyBorder="0" applyProtection="0">
      <alignment horizontal="center" vertical="center"/>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19" fillId="0" borderId="194" applyNumberFormat="0" applyAlignment="0">
      <alignment horizontal="right"/>
      <protection locked="0"/>
    </xf>
    <xf numFmtId="0" fontId="2" fillId="74" borderId="203" applyNumberFormat="0" applyFon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8" fontId="68" fillId="64" borderId="204" applyNumberFormat="0" applyAlignment="0" applyProtection="0"/>
    <xf numFmtId="168" fontId="68" fillId="64" borderId="204" applyNumberFormat="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9" fontId="77" fillId="0" borderId="205" applyNumberFormat="0" applyFill="0" applyAlignment="0" applyProtection="0"/>
    <xf numFmtId="169" fontId="77"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66" fillId="64" borderId="204" applyNumberFormat="0" applyAlignment="0" applyProtection="0"/>
    <xf numFmtId="168" fontId="68" fillId="64" borderId="204" applyNumberFormat="0" applyAlignment="0" applyProtection="0"/>
    <xf numFmtId="168"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2"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168" fontId="51" fillId="43" borderId="202" applyNumberFormat="0" applyAlignment="0" applyProtection="0"/>
    <xf numFmtId="168" fontId="51" fillId="43" borderId="202" applyNumberFormat="0" applyAlignment="0" applyProtection="0"/>
    <xf numFmtId="0" fontId="49" fillId="43" borderId="202" applyNumberFormat="0" applyAlignment="0" applyProtection="0"/>
    <xf numFmtId="0" fontId="10" fillId="74" borderId="203" applyNumberFormat="0" applyFon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10" fillId="74" borderId="203" applyNumberFormat="0" applyFont="0" applyAlignment="0" applyProtection="0"/>
    <xf numFmtId="0" fontId="10" fillId="74" borderId="203" applyNumberFormat="0" applyFon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10" fillId="74" borderId="203" applyNumberFormat="0" applyFont="0" applyAlignment="0" applyProtection="0"/>
    <xf numFmtId="169" fontId="51" fillId="43" borderId="202" applyNumberFormat="0" applyAlignment="0" applyProtection="0"/>
    <xf numFmtId="169" fontId="51" fillId="43" borderId="202" applyNumberForma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2" fillId="74" borderId="203" applyNumberFormat="0" applyFon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8" fontId="68" fillId="64" borderId="204" applyNumberFormat="0" applyAlignment="0" applyProtection="0"/>
    <xf numFmtId="168" fontId="68" fillId="64" borderId="204" applyNumberFormat="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9" fontId="77" fillId="0" borderId="205" applyNumberFormat="0" applyFill="0" applyAlignment="0" applyProtection="0"/>
    <xf numFmtId="169" fontId="77"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9" fontId="68" fillId="64" borderId="204" applyNumberFormat="0" applyAlignment="0" applyProtection="0"/>
    <xf numFmtId="169"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8" fontId="68" fillId="64" borderId="204" applyNumberFormat="0" applyAlignment="0" applyProtection="0"/>
    <xf numFmtId="0" fontId="2" fillId="74" borderId="203" applyNumberFormat="0" applyFont="0" applyAlignment="0" applyProtection="0"/>
    <xf numFmtId="0" fontId="19" fillId="0" borderId="200" applyNumberFormat="0" applyAlignment="0">
      <alignment horizontal="right"/>
      <protection locked="0"/>
    </xf>
    <xf numFmtId="0" fontId="19" fillId="0" borderId="200" applyNumberFormat="0" applyAlignment="0">
      <alignment horizontal="right"/>
      <protection locked="0"/>
    </xf>
    <xf numFmtId="0" fontId="19" fillId="0" borderId="200" applyNumberFormat="0" applyAlignment="0">
      <alignment horizontal="right"/>
      <protection locked="0"/>
    </xf>
    <xf numFmtId="0" fontId="19" fillId="0" borderId="200" applyNumberFormat="0" applyAlignment="0">
      <alignment horizontal="right"/>
      <protection locked="0"/>
    </xf>
    <xf numFmtId="0" fontId="19" fillId="0" borderId="200" applyNumberFormat="0" applyAlignment="0">
      <alignment horizontal="right"/>
      <protection locked="0"/>
    </xf>
    <xf numFmtId="0" fontId="19" fillId="0" borderId="200" applyNumberFormat="0" applyAlignment="0">
      <alignment horizontal="right"/>
      <protection locked="0"/>
    </xf>
    <xf numFmtId="0" fontId="19" fillId="0" borderId="200" applyNumberFormat="0" applyAlignment="0">
      <alignment horizontal="right"/>
      <protection locked="0"/>
    </xf>
    <xf numFmtId="0" fontId="19" fillId="0" borderId="200" applyNumberFormat="0" applyAlignment="0">
      <alignment horizontal="right"/>
      <protection locked="0"/>
    </xf>
    <xf numFmtId="0" fontId="19" fillId="0" borderId="200" applyNumberFormat="0" applyAlignment="0">
      <alignment horizontal="right"/>
      <protection locked="0"/>
    </xf>
    <xf numFmtId="0" fontId="19" fillId="0" borderId="200" applyNumberFormat="0" applyAlignment="0">
      <alignment horizontal="right"/>
      <protection locked="0"/>
    </xf>
    <xf numFmtId="0" fontId="2" fillId="69" borderId="200" applyNumberFormat="0" applyFont="0" applyBorder="0" applyProtection="0">
      <alignment horizontal="center" vertical="center"/>
    </xf>
    <xf numFmtId="0" fontId="37" fillId="0" borderId="199">
      <alignment horizontal="left" vertical="center"/>
    </xf>
    <xf numFmtId="0" fontId="37" fillId="0" borderId="199">
      <alignment horizontal="left" vertical="center"/>
    </xf>
    <xf numFmtId="168" fontId="37" fillId="0" borderId="199">
      <alignment horizontal="left" vertical="center"/>
    </xf>
    <xf numFmtId="0" fontId="45" fillId="70" borderId="201" applyFont="0" applyBorder="0">
      <alignment horizontal="center" wrapText="1"/>
    </xf>
    <xf numFmtId="3" fontId="2" fillId="71" borderId="200" applyFont="0" applyProtection="0">
      <alignment horizontal="right" vertical="center"/>
    </xf>
    <xf numFmtId="9" fontId="2" fillId="71" borderId="200" applyFont="0" applyProtection="0">
      <alignment horizontal="right" vertical="center"/>
    </xf>
    <xf numFmtId="0" fontId="2" fillId="71" borderId="201" applyNumberFormat="0" applyFont="0" applyBorder="0" applyProtection="0">
      <alignment horizontal="left" vertical="center"/>
    </xf>
    <xf numFmtId="3" fontId="2" fillId="72" borderId="200" applyFont="0">
      <alignment horizontal="right" vertical="center"/>
      <protection locked="0"/>
    </xf>
    <xf numFmtId="168" fontId="37" fillId="0" borderId="199">
      <alignment horizontal="left" vertical="center"/>
    </xf>
    <xf numFmtId="0" fontId="37" fillId="0" borderId="199">
      <alignment horizontal="left" vertical="center"/>
    </xf>
    <xf numFmtId="0" fontId="37" fillId="0" borderId="199">
      <alignment horizontal="left" vertical="center"/>
    </xf>
    <xf numFmtId="0" fontId="2" fillId="74" borderId="203" applyNumberFormat="0" applyFont="0" applyAlignment="0" applyProtection="0"/>
    <xf numFmtId="0" fontId="66" fillId="64" borderId="204" applyNumberFormat="0" applyAlignment="0" applyProtection="0"/>
    <xf numFmtId="168" fontId="68" fillId="64" borderId="204" applyNumberFormat="0" applyAlignment="0" applyProtection="0"/>
    <xf numFmtId="169"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8" fontId="68" fillId="64" borderId="204" applyNumberFormat="0" applyAlignment="0" applyProtection="0"/>
    <xf numFmtId="168" fontId="68" fillId="64" borderId="204" applyNumberFormat="0" applyAlignment="0" applyProtection="0"/>
    <xf numFmtId="0" fontId="66" fillId="64" borderId="204" applyNumberFormat="0" applyAlignment="0" applyProtection="0"/>
    <xf numFmtId="0" fontId="30"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169"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9" fontId="77" fillId="0" borderId="205" applyNumberFormat="0" applyFill="0" applyAlignment="0" applyProtection="0"/>
    <xf numFmtId="169" fontId="77"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8" fontId="68" fillId="64" borderId="204" applyNumberFormat="0" applyAlignment="0" applyProtection="0"/>
    <xf numFmtId="168"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2"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2"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0" fontId="10" fillId="74" borderId="203" applyNumberFormat="0" applyFont="0" applyAlignment="0" applyProtection="0"/>
    <xf numFmtId="168" fontId="51" fillId="43" borderId="202" applyNumberFormat="0" applyAlignment="0" applyProtection="0"/>
    <xf numFmtId="168" fontId="51" fillId="43" borderId="202" applyNumberFormat="0" applyAlignment="0" applyProtection="0"/>
    <xf numFmtId="0" fontId="10" fillId="74" borderId="203" applyNumberFormat="0" applyFon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49" fillId="43" borderId="202" applyNumberFormat="0" applyAlignment="0" applyProtection="0"/>
    <xf numFmtId="0" fontId="30" fillId="0" borderId="205" applyNumberFormat="0" applyFill="0" applyAlignment="0" applyProtection="0"/>
    <xf numFmtId="3" fontId="2" fillId="75" borderId="200" applyFont="0">
      <alignment horizontal="right" vertical="center"/>
      <protection locked="0"/>
    </xf>
    <xf numFmtId="0" fontId="49" fillId="43" borderId="209" applyNumberFormat="0" applyAlignment="0" applyProtection="0"/>
    <xf numFmtId="0" fontId="10" fillId="74" borderId="210" applyNumberFormat="0" applyFont="0" applyAlignment="0" applyProtection="0"/>
    <xf numFmtId="168" fontId="51" fillId="43" borderId="209" applyNumberForma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169"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3" fontId="2" fillId="70" borderId="200" applyFont="0">
      <alignment horizontal="right" vertical="center"/>
    </xf>
    <xf numFmtId="188" fontId="2" fillId="70" borderId="200" applyFont="0">
      <alignment horizontal="right" vertical="center"/>
    </xf>
    <xf numFmtId="0" fontId="10" fillId="74" borderId="210" applyNumberFormat="0" applyFon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49" fillId="43" borderId="209" applyNumberFormat="0" applyAlignment="0" applyProtection="0"/>
    <xf numFmtId="168" fontId="23" fillId="64" borderId="209" applyNumberFormat="0" applyAlignment="0" applyProtection="0"/>
    <xf numFmtId="0" fontId="10" fillId="74" borderId="210" applyNumberFormat="0" applyFont="0" applyAlignment="0" applyProtection="0"/>
    <xf numFmtId="0" fontId="49" fillId="43" borderId="209" applyNumberFormat="0" applyAlignment="0" applyProtection="0"/>
    <xf numFmtId="169" fontId="51" fillId="43" borderId="209" applyNumberFormat="0" applyAlignment="0" applyProtection="0"/>
    <xf numFmtId="0" fontId="2" fillId="74" borderId="210" applyNumberFormat="0" applyFont="0" applyAlignment="0" applyProtection="0"/>
    <xf numFmtId="0" fontId="10" fillId="74" borderId="210" applyNumberFormat="0" applyFon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30" fillId="0" borderId="212" applyNumberFormat="0" applyFill="0" applyAlignment="0" applyProtection="0"/>
    <xf numFmtId="0" fontId="30" fillId="0" borderId="212" applyNumberFormat="0" applyFill="0" applyAlignment="0" applyProtection="0"/>
    <xf numFmtId="0" fontId="2" fillId="74" borderId="210" applyNumberFormat="0" applyFont="0" applyAlignment="0" applyProtection="0"/>
    <xf numFmtId="0" fontId="10" fillId="74" borderId="210" applyNumberFormat="0" applyFont="0" applyAlignment="0" applyProtection="0"/>
    <xf numFmtId="0" fontId="21" fillId="64" borderId="209" applyNumberFormat="0" applyAlignment="0" applyProtection="0"/>
    <xf numFmtId="0" fontId="10" fillId="74" borderId="210" applyNumberFormat="0" applyFont="0" applyAlignment="0" applyProtection="0"/>
    <xf numFmtId="0" fontId="49" fillId="43" borderId="209" applyNumberFormat="0" applyAlignment="0" applyProtection="0"/>
    <xf numFmtId="0" fontId="49" fillId="43" borderId="209" applyNumberFormat="0" applyAlignment="0" applyProtection="0"/>
    <xf numFmtId="0" fontId="21" fillId="64" borderId="209" applyNumberFormat="0" applyAlignment="0" applyProtection="0"/>
    <xf numFmtId="0" fontId="49" fillId="43" borderId="209" applyNumberFormat="0" applyAlignment="0" applyProtection="0"/>
    <xf numFmtId="168" fontId="23" fillId="64" borderId="209" applyNumberFormat="0" applyAlignment="0" applyProtection="0"/>
    <xf numFmtId="0" fontId="37" fillId="0" borderId="206">
      <alignment horizontal="left" vertical="center"/>
    </xf>
    <xf numFmtId="0" fontId="21" fillId="64" borderId="209" applyNumberFormat="0" applyAlignment="0" applyProtection="0"/>
    <xf numFmtId="0" fontId="49" fillId="43" borderId="209" applyNumberFormat="0" applyAlignment="0" applyProtection="0"/>
    <xf numFmtId="0" fontId="10" fillId="74" borderId="210" applyNumberFormat="0" applyFont="0" applyAlignment="0" applyProtection="0"/>
    <xf numFmtId="169" fontId="51" fillId="43" borderId="209" applyNumberFormat="0" applyAlignment="0" applyProtection="0"/>
    <xf numFmtId="0" fontId="10" fillId="74" borderId="210" applyNumberFormat="0" applyFont="0" applyAlignment="0" applyProtection="0"/>
    <xf numFmtId="0" fontId="66" fillId="64" borderId="211" applyNumberFormat="0" applyAlignment="0" applyProtection="0"/>
    <xf numFmtId="0" fontId="2" fillId="74" borderId="210" applyNumberFormat="0" applyFont="0" applyAlignment="0" applyProtection="0"/>
    <xf numFmtId="0" fontId="2" fillId="74" borderId="210" applyNumberFormat="0" applyFont="0" applyAlignment="0" applyProtection="0"/>
    <xf numFmtId="0" fontId="66" fillId="64" borderId="211" applyNumberFormat="0" applyAlignment="0" applyProtection="0"/>
    <xf numFmtId="168"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49" fillId="43" borderId="209" applyNumberFormat="0" applyAlignment="0" applyProtection="0"/>
    <xf numFmtId="0" fontId="49" fillId="43" borderId="209" applyNumberFormat="0" applyAlignment="0" applyProtection="0"/>
    <xf numFmtId="0" fontId="2" fillId="74" borderId="210" applyNumberFormat="0" applyFont="0" applyAlignment="0" applyProtection="0"/>
    <xf numFmtId="0" fontId="49" fillId="43" borderId="209" applyNumberForma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66" fillId="64" borderId="211" applyNumberFormat="0" applyAlignment="0" applyProtection="0"/>
    <xf numFmtId="0" fontId="2" fillId="74" borderId="210" applyNumberFormat="0" applyFont="0" applyAlignment="0" applyProtection="0"/>
    <xf numFmtId="0" fontId="66" fillId="64" borderId="211" applyNumberFormat="0" applyAlignment="0" applyProtection="0"/>
    <xf numFmtId="0" fontId="66" fillId="64" borderId="211" applyNumberFormat="0" applyAlignment="0" applyProtection="0"/>
    <xf numFmtId="0" fontId="30" fillId="0" borderId="212" applyNumberFormat="0" applyFill="0" applyAlignment="0" applyProtection="0"/>
    <xf numFmtId="0" fontId="30" fillId="0" borderId="212" applyNumberFormat="0" applyFill="0" applyAlignment="0" applyProtection="0"/>
    <xf numFmtId="0" fontId="10" fillId="74" borderId="210" applyNumberFormat="0" applyFont="0" applyAlignment="0" applyProtection="0"/>
    <xf numFmtId="0" fontId="10" fillId="74" borderId="210" applyNumberFormat="0" applyFont="0" applyAlignment="0" applyProtection="0"/>
    <xf numFmtId="0" fontId="21" fillId="64" borderId="209" applyNumberFormat="0" applyAlignment="0" applyProtection="0"/>
    <xf numFmtId="0" fontId="10" fillId="74" borderId="210" applyNumberFormat="0" applyFont="0" applyAlignment="0" applyProtection="0"/>
    <xf numFmtId="0" fontId="49" fillId="43" borderId="209" applyNumberFormat="0" applyAlignment="0" applyProtection="0"/>
    <xf numFmtId="0" fontId="49" fillId="43" borderId="209" applyNumberFormat="0" applyAlignment="0" applyProtection="0"/>
    <xf numFmtId="0" fontId="21" fillId="64" borderId="209" applyNumberFormat="0" applyAlignment="0" applyProtection="0"/>
    <xf numFmtId="0" fontId="49" fillId="43" borderId="209" applyNumberFormat="0" applyAlignment="0" applyProtection="0"/>
    <xf numFmtId="0" fontId="21" fillId="64" borderId="209" applyNumberFormat="0" applyAlignment="0" applyProtection="0"/>
    <xf numFmtId="3" fontId="2" fillId="71" borderId="207" applyFont="0" applyProtection="0">
      <alignment horizontal="right" vertical="center"/>
    </xf>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8" fontId="68" fillId="64" borderId="204" applyNumberFormat="0" applyAlignment="0" applyProtection="0"/>
    <xf numFmtId="169" fontId="68" fillId="64" borderId="204" applyNumberFormat="0" applyAlignment="0" applyProtection="0"/>
    <xf numFmtId="168" fontId="68" fillId="64" borderId="204" applyNumberFormat="0" applyAlignment="0" applyProtection="0"/>
    <xf numFmtId="168" fontId="68" fillId="64" borderId="204" applyNumberFormat="0" applyAlignment="0" applyProtection="0"/>
    <xf numFmtId="169" fontId="68" fillId="64" borderId="204" applyNumberFormat="0" applyAlignment="0" applyProtection="0"/>
    <xf numFmtId="168" fontId="68" fillId="64" borderId="204" applyNumberFormat="0" applyAlignment="0" applyProtection="0"/>
    <xf numFmtId="168" fontId="68" fillId="64" borderId="204" applyNumberFormat="0" applyAlignment="0" applyProtection="0"/>
    <xf numFmtId="169" fontId="68" fillId="64" borderId="204" applyNumberFormat="0" applyAlignment="0" applyProtection="0"/>
    <xf numFmtId="168" fontId="68" fillId="64" borderId="204" applyNumberFormat="0" applyAlignment="0" applyProtection="0"/>
    <xf numFmtId="168" fontId="68" fillId="64" borderId="204" applyNumberFormat="0" applyAlignment="0" applyProtection="0"/>
    <xf numFmtId="169" fontId="68" fillId="64" borderId="204" applyNumberFormat="0" applyAlignment="0" applyProtection="0"/>
    <xf numFmtId="168" fontId="68" fillId="64" borderId="204" applyNumberFormat="0" applyAlignment="0" applyProtection="0"/>
    <xf numFmtId="0" fontId="66" fillId="64" borderId="204" applyNumberFormat="0" applyAlignment="0" applyProtection="0"/>
    <xf numFmtId="3" fontId="2" fillId="70" borderId="207" applyFont="0">
      <alignment horizontal="right" vertical="center"/>
    </xf>
    <xf numFmtId="188" fontId="2" fillId="70" borderId="207" applyFont="0">
      <alignment horizontal="right" vertical="center"/>
    </xf>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9"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8" fontId="77" fillId="0" borderId="205" applyNumberFormat="0" applyFill="0" applyAlignment="0" applyProtection="0"/>
    <xf numFmtId="169" fontId="77"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169" fontId="77"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169" fontId="77"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169" fontId="77"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2" fillId="74" borderId="203" applyNumberFormat="0" applyFont="0" applyAlignment="0" applyProtection="0"/>
    <xf numFmtId="0" fontId="2" fillId="74" borderId="203" applyNumberFormat="0" applyFon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8"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8"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9" fontId="68"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0" fontId="66" fillId="64" borderId="204" applyNumberFormat="0" applyAlignment="0" applyProtection="0"/>
    <xf numFmtId="168" fontId="68" fillId="64" borderId="204" applyNumberFormat="0" applyAlignment="0" applyProtection="0"/>
    <xf numFmtId="169" fontId="68" fillId="64" borderId="204" applyNumberFormat="0" applyAlignment="0" applyProtection="0"/>
    <xf numFmtId="168" fontId="68" fillId="64" borderId="204" applyNumberFormat="0" applyAlignment="0" applyProtection="0"/>
    <xf numFmtId="168" fontId="68" fillId="64" borderId="204" applyNumberFormat="0" applyAlignment="0" applyProtection="0"/>
    <xf numFmtId="169" fontId="68" fillId="64" borderId="204" applyNumberFormat="0" applyAlignment="0" applyProtection="0"/>
    <xf numFmtId="168" fontId="68" fillId="64" borderId="204" applyNumberFormat="0" applyAlignment="0" applyProtection="0"/>
    <xf numFmtId="168" fontId="68" fillId="64" borderId="204" applyNumberFormat="0" applyAlignment="0" applyProtection="0"/>
    <xf numFmtId="169" fontId="68" fillId="64" borderId="204" applyNumberFormat="0" applyAlignment="0" applyProtection="0"/>
    <xf numFmtId="168" fontId="68" fillId="64" borderId="204" applyNumberFormat="0" applyAlignment="0" applyProtection="0"/>
    <xf numFmtId="168" fontId="68" fillId="64" borderId="204" applyNumberFormat="0" applyAlignment="0" applyProtection="0"/>
    <xf numFmtId="169" fontId="68" fillId="64" borderId="204" applyNumberFormat="0" applyAlignment="0" applyProtection="0"/>
    <xf numFmtId="168" fontId="68" fillId="64" borderId="204" applyNumberFormat="0" applyAlignment="0" applyProtection="0"/>
    <xf numFmtId="0" fontId="66" fillId="64" borderId="204" applyNumberFormat="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9" fontId="77"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0" fontId="30" fillId="0" borderId="205" applyNumberFormat="0" applyFill="0" applyAlignment="0" applyProtection="0"/>
    <xf numFmtId="168" fontId="77" fillId="0" borderId="205" applyNumberFormat="0" applyFill="0" applyAlignment="0" applyProtection="0"/>
    <xf numFmtId="169" fontId="77"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169" fontId="77"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169" fontId="77" fillId="0" borderId="205" applyNumberFormat="0" applyFill="0" applyAlignment="0" applyProtection="0"/>
    <xf numFmtId="168" fontId="77" fillId="0" borderId="205" applyNumberFormat="0" applyFill="0" applyAlignment="0" applyProtection="0"/>
    <xf numFmtId="168" fontId="77" fillId="0" borderId="205" applyNumberFormat="0" applyFill="0" applyAlignment="0" applyProtection="0"/>
    <xf numFmtId="169" fontId="77" fillId="0" borderId="205" applyNumberFormat="0" applyFill="0" applyAlignment="0" applyProtection="0"/>
    <xf numFmtId="168" fontId="77" fillId="0" borderId="205" applyNumberFormat="0" applyFill="0" applyAlignment="0" applyProtection="0"/>
    <xf numFmtId="0" fontId="30" fillId="0" borderId="205" applyNumberFormat="0" applyFill="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9" fontId="23" fillId="64"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8" fontId="51" fillId="43" borderId="209" applyNumberFormat="0" applyAlignment="0" applyProtection="0"/>
    <xf numFmtId="169" fontId="51" fillId="43" borderId="209" applyNumberFormat="0" applyAlignment="0" applyProtection="0"/>
    <xf numFmtId="0" fontId="49" fillId="43" borderId="209" applyNumberForma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169" fontId="77" fillId="0" borderId="212" applyNumberFormat="0" applyFill="0" applyAlignment="0" applyProtection="0"/>
    <xf numFmtId="168" fontId="77" fillId="0" borderId="212" applyNumberFormat="0" applyFill="0" applyAlignment="0" applyProtection="0"/>
    <xf numFmtId="0" fontId="66" fillId="64" borderId="211" applyNumberFormat="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9" fontId="68" fillId="64" borderId="211" applyNumberFormat="0" applyAlignment="0" applyProtection="0"/>
    <xf numFmtId="0" fontId="30" fillId="0" borderId="212" applyNumberFormat="0" applyFill="0" applyAlignment="0" applyProtection="0"/>
    <xf numFmtId="0" fontId="30" fillId="0" borderId="212" applyNumberFormat="0" applyFill="0" applyAlignment="0" applyProtection="0"/>
    <xf numFmtId="169" fontId="68" fillId="64" borderId="211" applyNumberFormat="0" applyAlignment="0" applyProtection="0"/>
    <xf numFmtId="0" fontId="66" fillId="64" borderId="211" applyNumberFormat="0" applyAlignment="0" applyProtection="0"/>
    <xf numFmtId="168"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9"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2" fillId="74" borderId="210" applyNumberFormat="0" applyFont="0" applyAlignment="0" applyProtection="0"/>
    <xf numFmtId="0" fontId="66" fillId="64" borderId="211" applyNumberFormat="0" applyAlignment="0" applyProtection="0"/>
    <xf numFmtId="0" fontId="66" fillId="64" borderId="211" applyNumberFormat="0" applyAlignment="0" applyProtection="0"/>
    <xf numFmtId="0" fontId="2"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49" fillId="43" borderId="209" applyNumberFormat="0" applyAlignment="0" applyProtection="0"/>
    <xf numFmtId="168" fontId="51" fillId="43" borderId="209" applyNumberFormat="0" applyAlignment="0" applyProtection="0"/>
    <xf numFmtId="169" fontId="51" fillId="43" borderId="209" applyNumberFormat="0" applyAlignment="0" applyProtection="0"/>
    <xf numFmtId="168" fontId="51"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8" fontId="23" fillId="64" borderId="209" applyNumberFormat="0" applyAlignment="0" applyProtection="0"/>
    <xf numFmtId="169" fontId="23" fillId="64" borderId="209" applyNumberFormat="0" applyAlignment="0" applyProtection="0"/>
    <xf numFmtId="168" fontId="23" fillId="64" borderId="209" applyNumberFormat="0" applyAlignment="0" applyProtection="0"/>
    <xf numFmtId="0" fontId="21" fillId="64" borderId="209" applyNumberFormat="0" applyAlignment="0" applyProtection="0"/>
    <xf numFmtId="168" fontId="23" fillId="64" borderId="209" applyNumberFormat="0" applyAlignment="0" applyProtection="0"/>
    <xf numFmtId="169" fontId="23" fillId="64" borderId="209" applyNumberFormat="0" applyAlignment="0" applyProtection="0"/>
    <xf numFmtId="168" fontId="23" fillId="64" borderId="209" applyNumberFormat="0" applyAlignment="0" applyProtection="0"/>
    <xf numFmtId="169" fontId="23" fillId="64"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9" fontId="51" fillId="43" borderId="209" applyNumberFormat="0" applyAlignment="0" applyProtection="0"/>
    <xf numFmtId="168" fontId="51" fillId="43" borderId="209" applyNumberFormat="0" applyAlignment="0" applyProtection="0"/>
    <xf numFmtId="168" fontId="51" fillId="43" borderId="209" applyNumberForma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66" fillId="64" borderId="211" applyNumberFormat="0" applyAlignment="0" applyProtection="0"/>
    <xf numFmtId="0" fontId="66" fillId="64" borderId="211" applyNumberFormat="0" applyAlignment="0" applyProtection="0"/>
    <xf numFmtId="0" fontId="2" fillId="74" borderId="210" applyNumberFormat="0" applyFon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8" fontId="68" fillId="64" borderId="211" applyNumberFormat="0" applyAlignment="0" applyProtection="0"/>
    <xf numFmtId="0" fontId="66" fillId="64" borderId="211" applyNumberFormat="0" applyAlignment="0" applyProtection="0"/>
    <xf numFmtId="168" fontId="68" fillId="64" borderId="211" applyNumberFormat="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8" fontId="68" fillId="64" borderId="211" applyNumberFormat="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66" fillId="64" borderId="211" applyNumberFormat="0" applyAlignment="0" applyProtection="0"/>
    <xf numFmtId="168" fontId="77" fillId="0" borderId="212" applyNumberFormat="0" applyFill="0" applyAlignment="0" applyProtection="0"/>
    <xf numFmtId="168" fontId="77" fillId="0" borderId="212" applyNumberFormat="0" applyFill="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168" fontId="51" fillId="43" borderId="209" applyNumberFormat="0" applyAlignment="0" applyProtection="0"/>
    <xf numFmtId="168" fontId="51" fillId="43" borderId="209" applyNumberFormat="0" applyAlignment="0" applyProtection="0"/>
    <xf numFmtId="168" fontId="51"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8"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9"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169" fontId="23" fillId="64"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21" fillId="64" borderId="209" applyNumberFormat="0" applyAlignment="0" applyProtection="0"/>
    <xf numFmtId="0" fontId="49" fillId="43" borderId="209" applyNumberFormat="0" applyAlignment="0" applyProtection="0"/>
    <xf numFmtId="0" fontId="49" fillId="43"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19" fillId="0" borderId="207" applyNumberFormat="0" applyAlignment="0">
      <alignment horizontal="right"/>
      <protection locked="0"/>
    </xf>
    <xf numFmtId="0" fontId="2" fillId="69" borderId="207" applyNumberFormat="0" applyFont="0" applyBorder="0" applyProtection="0">
      <alignment horizontal="center" vertical="center"/>
    </xf>
    <xf numFmtId="0" fontId="45" fillId="70" borderId="208" applyFont="0" applyBorder="0">
      <alignment horizontal="center" wrapText="1"/>
    </xf>
    <xf numFmtId="0" fontId="19" fillId="0" borderId="207" applyNumberFormat="0" applyAlignment="0">
      <alignment horizontal="right"/>
      <protection locked="0"/>
    </xf>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9"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169" fontId="23" fillId="64" borderId="209" applyNumberFormat="0" applyAlignment="0" applyProtection="0"/>
    <xf numFmtId="168" fontId="23" fillId="64" borderId="209" applyNumberFormat="0" applyAlignment="0" applyProtection="0"/>
    <xf numFmtId="168" fontId="23" fillId="64" borderId="209" applyNumberFormat="0" applyAlignment="0" applyProtection="0"/>
    <xf numFmtId="169" fontId="23" fillId="64" borderId="209" applyNumberFormat="0" applyAlignment="0" applyProtection="0"/>
    <xf numFmtId="168" fontId="23" fillId="64" borderId="209" applyNumberFormat="0" applyAlignment="0" applyProtection="0"/>
    <xf numFmtId="168" fontId="23" fillId="64" borderId="209" applyNumberFormat="0" applyAlignment="0" applyProtection="0"/>
    <xf numFmtId="169" fontId="23" fillId="64" borderId="209" applyNumberFormat="0" applyAlignment="0" applyProtection="0"/>
    <xf numFmtId="168" fontId="23" fillId="64" borderId="209" applyNumberFormat="0" applyAlignment="0" applyProtection="0"/>
    <xf numFmtId="168" fontId="23" fillId="64" borderId="209" applyNumberFormat="0" applyAlignment="0" applyProtection="0"/>
    <xf numFmtId="169" fontId="23" fillId="64" borderId="209" applyNumberFormat="0" applyAlignment="0" applyProtection="0"/>
    <xf numFmtId="168" fontId="23" fillId="64" borderId="209" applyNumberFormat="0" applyAlignment="0" applyProtection="0"/>
    <xf numFmtId="0" fontId="21" fillId="64"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8" fontId="51"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8" fontId="51"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9" fontId="51"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8" fontId="51" fillId="43" borderId="209" applyNumberFormat="0" applyAlignment="0" applyProtection="0"/>
    <xf numFmtId="169" fontId="51" fillId="43" borderId="209" applyNumberFormat="0" applyAlignment="0" applyProtection="0"/>
    <xf numFmtId="168" fontId="51" fillId="43" borderId="209" applyNumberFormat="0" applyAlignment="0" applyProtection="0"/>
    <xf numFmtId="168" fontId="51" fillId="43" borderId="209" applyNumberFormat="0" applyAlignment="0" applyProtection="0"/>
    <xf numFmtId="169" fontId="51" fillId="43" borderId="209" applyNumberFormat="0" applyAlignment="0" applyProtection="0"/>
    <xf numFmtId="168" fontId="51" fillId="43" borderId="209" applyNumberFormat="0" applyAlignment="0" applyProtection="0"/>
    <xf numFmtId="168" fontId="51" fillId="43" borderId="209" applyNumberFormat="0" applyAlignment="0" applyProtection="0"/>
    <xf numFmtId="169" fontId="51" fillId="43" borderId="209" applyNumberFormat="0" applyAlignment="0" applyProtection="0"/>
    <xf numFmtId="168" fontId="51" fillId="43" borderId="209" applyNumberFormat="0" applyAlignment="0" applyProtection="0"/>
    <xf numFmtId="168" fontId="51" fillId="43" borderId="209" applyNumberFormat="0" applyAlignment="0" applyProtection="0"/>
    <xf numFmtId="169" fontId="51" fillId="43" borderId="209" applyNumberFormat="0" applyAlignment="0" applyProtection="0"/>
    <xf numFmtId="168" fontId="51" fillId="43" borderId="209" applyNumberFormat="0" applyAlignment="0" applyProtection="0"/>
    <xf numFmtId="0" fontId="49" fillId="43" borderId="209" applyNumberFormat="0" applyAlignment="0" applyProtection="0"/>
    <xf numFmtId="0" fontId="49" fillId="43" borderId="209" applyNumberFormat="0" applyAlignment="0" applyProtection="0"/>
    <xf numFmtId="168" fontId="51" fillId="43" borderId="209" applyNumberFormat="0" applyAlignment="0" applyProtection="0"/>
    <xf numFmtId="169" fontId="51" fillId="43" borderId="209" applyNumberFormat="0" applyAlignment="0" applyProtection="0"/>
    <xf numFmtId="168" fontId="51" fillId="43" borderId="209" applyNumberFormat="0" applyAlignment="0" applyProtection="0"/>
    <xf numFmtId="168" fontId="51" fillId="43" borderId="209" applyNumberFormat="0" applyAlignment="0" applyProtection="0"/>
    <xf numFmtId="169" fontId="51" fillId="43" borderId="209" applyNumberFormat="0" applyAlignment="0" applyProtection="0"/>
    <xf numFmtId="168" fontId="51" fillId="43" borderId="209" applyNumberFormat="0" applyAlignment="0" applyProtection="0"/>
    <xf numFmtId="168" fontId="51" fillId="43" borderId="209" applyNumberFormat="0" applyAlignment="0" applyProtection="0"/>
    <xf numFmtId="169" fontId="51" fillId="43" borderId="209" applyNumberFormat="0" applyAlignment="0" applyProtection="0"/>
    <xf numFmtId="168" fontId="51" fillId="43" borderId="209" applyNumberFormat="0" applyAlignment="0" applyProtection="0"/>
    <xf numFmtId="168" fontId="51" fillId="43" borderId="209" applyNumberFormat="0" applyAlignment="0" applyProtection="0"/>
    <xf numFmtId="169" fontId="51" fillId="43" borderId="209" applyNumberFormat="0" applyAlignment="0" applyProtection="0"/>
    <xf numFmtId="168" fontId="51"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9" fontId="51"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8" fontId="51"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8" fontId="51"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0" fontId="49" fillId="43" borderId="209" applyNumberFormat="0" applyAlignment="0" applyProtection="0"/>
    <xf numFmtId="168" fontId="37" fillId="0" borderId="213">
      <alignment horizontal="left" vertical="center"/>
    </xf>
    <xf numFmtId="0" fontId="37" fillId="0" borderId="213">
      <alignment horizontal="left" vertical="center"/>
    </xf>
    <xf numFmtId="0" fontId="37" fillId="0" borderId="213">
      <alignment horizontal="left" vertical="center"/>
    </xf>
    <xf numFmtId="0" fontId="21" fillId="64" borderId="209" applyNumberFormat="0" applyAlignment="0" applyProtection="0"/>
    <xf numFmtId="168" fontId="23" fillId="64" borderId="209" applyNumberFormat="0" applyAlignment="0" applyProtection="0"/>
    <xf numFmtId="169" fontId="23" fillId="64" borderId="209" applyNumberFormat="0" applyAlignment="0" applyProtection="0"/>
    <xf numFmtId="168" fontId="23" fillId="64" borderId="209" applyNumberFormat="0" applyAlignment="0" applyProtection="0"/>
    <xf numFmtId="168" fontId="23" fillId="64" borderId="209" applyNumberFormat="0" applyAlignment="0" applyProtection="0"/>
    <xf numFmtId="169" fontId="23" fillId="64" borderId="209" applyNumberFormat="0" applyAlignment="0" applyProtection="0"/>
    <xf numFmtId="168" fontId="23" fillId="64" borderId="209" applyNumberFormat="0" applyAlignment="0" applyProtection="0"/>
    <xf numFmtId="168" fontId="23" fillId="64" borderId="209" applyNumberFormat="0" applyAlignment="0" applyProtection="0"/>
    <xf numFmtId="169" fontId="23" fillId="64" borderId="209" applyNumberFormat="0" applyAlignment="0" applyProtection="0"/>
    <xf numFmtId="168" fontId="23" fillId="64" borderId="209" applyNumberFormat="0" applyAlignment="0" applyProtection="0"/>
    <xf numFmtId="168" fontId="23" fillId="64" borderId="209" applyNumberFormat="0" applyAlignment="0" applyProtection="0"/>
    <xf numFmtId="169" fontId="23" fillId="64" borderId="209" applyNumberFormat="0" applyAlignment="0" applyProtection="0"/>
    <xf numFmtId="168"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9"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10"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8"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8"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9"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8" fontId="68" fillId="64" borderId="211" applyNumberFormat="0" applyAlignment="0" applyProtection="0"/>
    <xf numFmtId="169" fontId="68" fillId="64" borderId="211" applyNumberFormat="0" applyAlignment="0" applyProtection="0"/>
    <xf numFmtId="168" fontId="68" fillId="64" borderId="211" applyNumberFormat="0" applyAlignment="0" applyProtection="0"/>
    <xf numFmtId="168" fontId="68" fillId="64" borderId="211" applyNumberFormat="0" applyAlignment="0" applyProtection="0"/>
    <xf numFmtId="169" fontId="68" fillId="64" borderId="211" applyNumberFormat="0" applyAlignment="0" applyProtection="0"/>
    <xf numFmtId="168" fontId="68" fillId="64" borderId="211" applyNumberFormat="0" applyAlignment="0" applyProtection="0"/>
    <xf numFmtId="168" fontId="68" fillId="64" borderId="211" applyNumberFormat="0" applyAlignment="0" applyProtection="0"/>
    <xf numFmtId="169" fontId="68" fillId="64" borderId="211" applyNumberFormat="0" applyAlignment="0" applyProtection="0"/>
    <xf numFmtId="168" fontId="68" fillId="64" borderId="211" applyNumberFormat="0" applyAlignment="0" applyProtection="0"/>
    <xf numFmtId="168" fontId="68" fillId="64" borderId="211" applyNumberFormat="0" applyAlignment="0" applyProtection="0"/>
    <xf numFmtId="169" fontId="68" fillId="64" borderId="211" applyNumberFormat="0" applyAlignment="0" applyProtection="0"/>
    <xf numFmtId="168" fontId="68" fillId="64" borderId="211" applyNumberFormat="0" applyAlignment="0" applyProtection="0"/>
    <xf numFmtId="0" fontId="66" fillId="64" borderId="211" applyNumberFormat="0" applyAlignment="0" applyProtection="0"/>
    <xf numFmtId="168" fontId="77" fillId="0" borderId="212" applyNumberFormat="0" applyFill="0" applyAlignment="0" applyProtection="0"/>
    <xf numFmtId="169" fontId="77"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8" fontId="77"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8" fontId="77"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9" fontId="77"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8" fontId="77" fillId="0" borderId="212" applyNumberFormat="0" applyFill="0" applyAlignment="0" applyProtection="0"/>
    <xf numFmtId="169" fontId="77" fillId="0" borderId="212" applyNumberFormat="0" applyFill="0" applyAlignment="0" applyProtection="0"/>
    <xf numFmtId="168" fontId="77" fillId="0" borderId="212" applyNumberFormat="0" applyFill="0" applyAlignment="0" applyProtection="0"/>
    <xf numFmtId="168" fontId="77" fillId="0" borderId="212" applyNumberFormat="0" applyFill="0" applyAlignment="0" applyProtection="0"/>
    <xf numFmtId="169" fontId="77" fillId="0" borderId="212" applyNumberFormat="0" applyFill="0" applyAlignment="0" applyProtection="0"/>
    <xf numFmtId="168" fontId="77" fillId="0" borderId="212" applyNumberFormat="0" applyFill="0" applyAlignment="0" applyProtection="0"/>
    <xf numFmtId="168" fontId="77" fillId="0" borderId="212" applyNumberFormat="0" applyFill="0" applyAlignment="0" applyProtection="0"/>
    <xf numFmtId="169" fontId="77" fillId="0" borderId="212" applyNumberFormat="0" applyFill="0" applyAlignment="0" applyProtection="0"/>
    <xf numFmtId="168" fontId="77" fillId="0" borderId="212" applyNumberFormat="0" applyFill="0" applyAlignment="0" applyProtection="0"/>
    <xf numFmtId="168" fontId="77" fillId="0" borderId="212" applyNumberFormat="0" applyFill="0" applyAlignment="0" applyProtection="0"/>
    <xf numFmtId="169" fontId="77" fillId="0" borderId="212" applyNumberFormat="0" applyFill="0" applyAlignment="0" applyProtection="0"/>
    <xf numFmtId="168" fontId="77" fillId="0" borderId="212" applyNumberFormat="0" applyFill="0" applyAlignment="0" applyProtection="0"/>
    <xf numFmtId="0" fontId="30" fillId="0" borderId="212" applyNumberFormat="0" applyFill="0" applyAlignment="0" applyProtection="0"/>
    <xf numFmtId="0" fontId="2" fillId="74" borderId="210" applyNumberFormat="0" applyFont="0" applyAlignment="0" applyProtection="0"/>
    <xf numFmtId="0" fontId="2" fillId="74" borderId="210" applyNumberFormat="0" applyFon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8"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8"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9" fontId="68"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0" fontId="66" fillId="64" borderId="211" applyNumberFormat="0" applyAlignment="0" applyProtection="0"/>
    <xf numFmtId="168" fontId="68" fillId="64" borderId="211" applyNumberFormat="0" applyAlignment="0" applyProtection="0"/>
    <xf numFmtId="169" fontId="68" fillId="64" borderId="211" applyNumberFormat="0" applyAlignment="0" applyProtection="0"/>
    <xf numFmtId="168" fontId="68" fillId="64" borderId="211" applyNumberFormat="0" applyAlignment="0" applyProtection="0"/>
    <xf numFmtId="168" fontId="68" fillId="64" borderId="211" applyNumberFormat="0" applyAlignment="0" applyProtection="0"/>
    <xf numFmtId="169" fontId="68" fillId="64" borderId="211" applyNumberFormat="0" applyAlignment="0" applyProtection="0"/>
    <xf numFmtId="168" fontId="68" fillId="64" borderId="211" applyNumberFormat="0" applyAlignment="0" applyProtection="0"/>
    <xf numFmtId="168" fontId="68" fillId="64" borderId="211" applyNumberFormat="0" applyAlignment="0" applyProtection="0"/>
    <xf numFmtId="169" fontId="68" fillId="64" borderId="211" applyNumberFormat="0" applyAlignment="0" applyProtection="0"/>
    <xf numFmtId="168" fontId="68" fillId="64" borderId="211" applyNumberFormat="0" applyAlignment="0" applyProtection="0"/>
    <xf numFmtId="168" fontId="68" fillId="64" borderId="211" applyNumberFormat="0" applyAlignment="0" applyProtection="0"/>
    <xf numFmtId="169" fontId="68" fillId="64" borderId="211" applyNumberFormat="0" applyAlignment="0" applyProtection="0"/>
    <xf numFmtId="168" fontId="68" fillId="64" borderId="211" applyNumberFormat="0" applyAlignment="0" applyProtection="0"/>
    <xf numFmtId="0" fontId="66" fillId="64" borderId="211" applyNumberFormat="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8" fontId="77"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8" fontId="77"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9" fontId="77"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168" fontId="77" fillId="0" borderId="212" applyNumberFormat="0" applyFill="0" applyAlignment="0" applyProtection="0"/>
    <xf numFmtId="169" fontId="77" fillId="0" borderId="212" applyNumberFormat="0" applyFill="0" applyAlignment="0" applyProtection="0"/>
    <xf numFmtId="168" fontId="77" fillId="0" borderId="212" applyNumberFormat="0" applyFill="0" applyAlignment="0" applyProtection="0"/>
    <xf numFmtId="168" fontId="77" fillId="0" borderId="212" applyNumberFormat="0" applyFill="0" applyAlignment="0" applyProtection="0"/>
    <xf numFmtId="169" fontId="77" fillId="0" borderId="212" applyNumberFormat="0" applyFill="0" applyAlignment="0" applyProtection="0"/>
    <xf numFmtId="168" fontId="77" fillId="0" borderId="212" applyNumberFormat="0" applyFill="0" applyAlignment="0" applyProtection="0"/>
    <xf numFmtId="168" fontId="77" fillId="0" borderId="212" applyNumberFormat="0" applyFill="0" applyAlignment="0" applyProtection="0"/>
    <xf numFmtId="169" fontId="77" fillId="0" borderId="212" applyNumberFormat="0" applyFill="0" applyAlignment="0" applyProtection="0"/>
    <xf numFmtId="168" fontId="77" fillId="0" borderId="212" applyNumberFormat="0" applyFill="0" applyAlignment="0" applyProtection="0"/>
    <xf numFmtId="168" fontId="77" fillId="0" borderId="212" applyNumberFormat="0" applyFill="0" applyAlignment="0" applyProtection="0"/>
    <xf numFmtId="169" fontId="77" fillId="0" borderId="212" applyNumberFormat="0" applyFill="0" applyAlignment="0" applyProtection="0"/>
    <xf numFmtId="168" fontId="77" fillId="0" borderId="212" applyNumberFormat="0" applyFill="0" applyAlignment="0" applyProtection="0"/>
    <xf numFmtId="0" fontId="30" fillId="0" borderId="212" applyNumberFormat="0" applyFill="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2"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2" fillId="74" borderId="215" applyNumberFormat="0" applyFont="0" applyAlignment="0" applyProtection="0"/>
    <xf numFmtId="0" fontId="10"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2"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168" fontId="23"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168" fontId="23"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169" fontId="23"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168" fontId="23" fillId="64" borderId="214" applyNumberFormat="0" applyAlignment="0" applyProtection="0"/>
    <xf numFmtId="169" fontId="23" fillId="64" borderId="214" applyNumberFormat="0" applyAlignment="0" applyProtection="0"/>
    <xf numFmtId="168" fontId="23" fillId="64" borderId="214" applyNumberFormat="0" applyAlignment="0" applyProtection="0"/>
    <xf numFmtId="168" fontId="23" fillId="64" borderId="214" applyNumberFormat="0" applyAlignment="0" applyProtection="0"/>
    <xf numFmtId="169" fontId="23" fillId="64" borderId="214" applyNumberFormat="0" applyAlignment="0" applyProtection="0"/>
    <xf numFmtId="168" fontId="23" fillId="64" borderId="214" applyNumberFormat="0" applyAlignment="0" applyProtection="0"/>
    <xf numFmtId="168" fontId="23" fillId="64" borderId="214" applyNumberFormat="0" applyAlignment="0" applyProtection="0"/>
    <xf numFmtId="169" fontId="23" fillId="64" borderId="214" applyNumberFormat="0" applyAlignment="0" applyProtection="0"/>
    <xf numFmtId="168" fontId="23" fillId="64" borderId="214" applyNumberFormat="0" applyAlignment="0" applyProtection="0"/>
    <xf numFmtId="168" fontId="23" fillId="64" borderId="214" applyNumberFormat="0" applyAlignment="0" applyProtection="0"/>
    <xf numFmtId="169" fontId="23" fillId="64" borderId="214" applyNumberFormat="0" applyAlignment="0" applyProtection="0"/>
    <xf numFmtId="168" fontId="23" fillId="64" borderId="214" applyNumberFormat="0" applyAlignment="0" applyProtection="0"/>
    <xf numFmtId="0" fontId="21" fillId="64"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168" fontId="51"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168" fontId="51"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169" fontId="51"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168" fontId="51" fillId="43" borderId="214" applyNumberFormat="0" applyAlignment="0" applyProtection="0"/>
    <xf numFmtId="169" fontId="51" fillId="43" borderId="214" applyNumberFormat="0" applyAlignment="0" applyProtection="0"/>
    <xf numFmtId="168" fontId="51" fillId="43" borderId="214" applyNumberFormat="0" applyAlignment="0" applyProtection="0"/>
    <xf numFmtId="168" fontId="51" fillId="43" borderId="214" applyNumberFormat="0" applyAlignment="0" applyProtection="0"/>
    <xf numFmtId="169" fontId="51" fillId="43" borderId="214" applyNumberFormat="0" applyAlignment="0" applyProtection="0"/>
    <xf numFmtId="168" fontId="51" fillId="43" borderId="214" applyNumberFormat="0" applyAlignment="0" applyProtection="0"/>
    <xf numFmtId="168" fontId="51" fillId="43" borderId="214" applyNumberFormat="0" applyAlignment="0" applyProtection="0"/>
    <xf numFmtId="169" fontId="51" fillId="43" borderId="214" applyNumberFormat="0" applyAlignment="0" applyProtection="0"/>
    <xf numFmtId="168" fontId="51" fillId="43" borderId="214" applyNumberFormat="0" applyAlignment="0" applyProtection="0"/>
    <xf numFmtId="168" fontId="51" fillId="43" borderId="214" applyNumberFormat="0" applyAlignment="0" applyProtection="0"/>
    <xf numFmtId="169" fontId="51" fillId="43" borderId="214" applyNumberFormat="0" applyAlignment="0" applyProtection="0"/>
    <xf numFmtId="168" fontId="51" fillId="43" borderId="214" applyNumberFormat="0" applyAlignment="0" applyProtection="0"/>
    <xf numFmtId="0" fontId="49" fillId="43" borderId="214" applyNumberFormat="0" applyAlignment="0" applyProtection="0"/>
    <xf numFmtId="0" fontId="49" fillId="43" borderId="214" applyNumberFormat="0" applyAlignment="0" applyProtection="0"/>
    <xf numFmtId="168" fontId="51" fillId="43" borderId="214" applyNumberFormat="0" applyAlignment="0" applyProtection="0"/>
    <xf numFmtId="169" fontId="51" fillId="43" borderId="214" applyNumberFormat="0" applyAlignment="0" applyProtection="0"/>
    <xf numFmtId="168" fontId="51" fillId="43" borderId="214" applyNumberFormat="0" applyAlignment="0" applyProtection="0"/>
    <xf numFmtId="168" fontId="51" fillId="43" borderId="214" applyNumberFormat="0" applyAlignment="0" applyProtection="0"/>
    <xf numFmtId="169" fontId="51" fillId="43" borderId="214" applyNumberFormat="0" applyAlignment="0" applyProtection="0"/>
    <xf numFmtId="168" fontId="51" fillId="43" borderId="214" applyNumberFormat="0" applyAlignment="0" applyProtection="0"/>
    <xf numFmtId="168" fontId="51" fillId="43" borderId="214" applyNumberFormat="0" applyAlignment="0" applyProtection="0"/>
    <xf numFmtId="169" fontId="51" fillId="43" borderId="214" applyNumberFormat="0" applyAlignment="0" applyProtection="0"/>
    <xf numFmtId="168" fontId="51" fillId="43" borderId="214" applyNumberFormat="0" applyAlignment="0" applyProtection="0"/>
    <xf numFmtId="168" fontId="51" fillId="43" borderId="214" applyNumberFormat="0" applyAlignment="0" applyProtection="0"/>
    <xf numFmtId="169" fontId="51" fillId="43" borderId="214" applyNumberFormat="0" applyAlignment="0" applyProtection="0"/>
    <xf numFmtId="168" fontId="51"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169" fontId="51"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168" fontId="51"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168" fontId="51"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0" fontId="49" fillId="43" borderId="214" applyNumberFormat="0" applyAlignment="0" applyProtection="0"/>
    <xf numFmtId="168" fontId="37" fillId="0" borderId="218">
      <alignment horizontal="left" vertical="center"/>
    </xf>
    <xf numFmtId="0" fontId="37" fillId="0" borderId="218">
      <alignment horizontal="left" vertical="center"/>
    </xf>
    <xf numFmtId="0" fontId="37" fillId="0" borderId="218">
      <alignment horizontal="left" vertical="center"/>
    </xf>
    <xf numFmtId="0" fontId="21" fillId="64" borderId="214" applyNumberFormat="0" applyAlignment="0" applyProtection="0"/>
    <xf numFmtId="168" fontId="23" fillId="64" borderId="214" applyNumberFormat="0" applyAlignment="0" applyProtection="0"/>
    <xf numFmtId="169" fontId="23" fillId="64" borderId="214" applyNumberFormat="0" applyAlignment="0" applyProtection="0"/>
    <xf numFmtId="168" fontId="23" fillId="64" borderId="214" applyNumberFormat="0" applyAlignment="0" applyProtection="0"/>
    <xf numFmtId="168" fontId="23" fillId="64" borderId="214" applyNumberFormat="0" applyAlignment="0" applyProtection="0"/>
    <xf numFmtId="169" fontId="23" fillId="64" borderId="214" applyNumberFormat="0" applyAlignment="0" applyProtection="0"/>
    <xf numFmtId="168" fontId="23" fillId="64" borderId="214" applyNumberFormat="0" applyAlignment="0" applyProtection="0"/>
    <xf numFmtId="168" fontId="23" fillId="64" borderId="214" applyNumberFormat="0" applyAlignment="0" applyProtection="0"/>
    <xf numFmtId="169" fontId="23" fillId="64" borderId="214" applyNumberFormat="0" applyAlignment="0" applyProtection="0"/>
    <xf numFmtId="168" fontId="23" fillId="64" borderId="214" applyNumberFormat="0" applyAlignment="0" applyProtection="0"/>
    <xf numFmtId="168" fontId="23" fillId="64" borderId="214" applyNumberFormat="0" applyAlignment="0" applyProtection="0"/>
    <xf numFmtId="169" fontId="23" fillId="64" borderId="214" applyNumberFormat="0" applyAlignment="0" applyProtection="0"/>
    <xf numFmtId="168" fontId="23"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169" fontId="23"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168" fontId="23"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168" fontId="23"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21" fillId="64" borderId="214" applyNumberForma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2"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10" fillId="74" borderId="215" applyNumberFormat="0" applyFont="0" applyAlignment="0" applyProtection="0"/>
    <xf numFmtId="0" fontId="2"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2"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10"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2" fillId="74" borderId="215" applyNumberFormat="0" applyFon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168" fontId="68"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168" fontId="68"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169" fontId="68"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168" fontId="68" fillId="64" borderId="216" applyNumberFormat="0" applyAlignment="0" applyProtection="0"/>
    <xf numFmtId="169" fontId="68" fillId="64" borderId="216" applyNumberFormat="0" applyAlignment="0" applyProtection="0"/>
    <xf numFmtId="168" fontId="68" fillId="64" borderId="216" applyNumberFormat="0" applyAlignment="0" applyProtection="0"/>
    <xf numFmtId="168" fontId="68" fillId="64" borderId="216" applyNumberFormat="0" applyAlignment="0" applyProtection="0"/>
    <xf numFmtId="169" fontId="68" fillId="64" borderId="216" applyNumberFormat="0" applyAlignment="0" applyProtection="0"/>
    <xf numFmtId="168" fontId="68" fillId="64" borderId="216" applyNumberFormat="0" applyAlignment="0" applyProtection="0"/>
    <xf numFmtId="168" fontId="68" fillId="64" borderId="216" applyNumberFormat="0" applyAlignment="0" applyProtection="0"/>
    <xf numFmtId="169" fontId="68" fillId="64" borderId="216" applyNumberFormat="0" applyAlignment="0" applyProtection="0"/>
    <xf numFmtId="168" fontId="68" fillId="64" borderId="216" applyNumberFormat="0" applyAlignment="0" applyProtection="0"/>
    <xf numFmtId="168" fontId="68" fillId="64" borderId="216" applyNumberFormat="0" applyAlignment="0" applyProtection="0"/>
    <xf numFmtId="169" fontId="68" fillId="64" borderId="216" applyNumberFormat="0" applyAlignment="0" applyProtection="0"/>
    <xf numFmtId="168" fontId="68" fillId="64" borderId="216" applyNumberFormat="0" applyAlignment="0" applyProtection="0"/>
    <xf numFmtId="0" fontId="66" fillId="64" borderId="216" applyNumberFormat="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68" fontId="77"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68" fontId="77"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69" fontId="77"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68" fontId="77" fillId="0" borderId="217" applyNumberFormat="0" applyFill="0" applyAlignment="0" applyProtection="0"/>
    <xf numFmtId="169" fontId="77" fillId="0" borderId="217" applyNumberFormat="0" applyFill="0" applyAlignment="0" applyProtection="0"/>
    <xf numFmtId="168" fontId="77" fillId="0" borderId="217" applyNumberFormat="0" applyFill="0" applyAlignment="0" applyProtection="0"/>
    <xf numFmtId="168" fontId="77" fillId="0" borderId="217" applyNumberFormat="0" applyFill="0" applyAlignment="0" applyProtection="0"/>
    <xf numFmtId="169" fontId="77" fillId="0" borderId="217" applyNumberFormat="0" applyFill="0" applyAlignment="0" applyProtection="0"/>
    <xf numFmtId="168" fontId="77" fillId="0" borderId="217" applyNumberFormat="0" applyFill="0" applyAlignment="0" applyProtection="0"/>
    <xf numFmtId="168" fontId="77" fillId="0" borderId="217" applyNumberFormat="0" applyFill="0" applyAlignment="0" applyProtection="0"/>
    <xf numFmtId="169" fontId="77" fillId="0" borderId="217" applyNumberFormat="0" applyFill="0" applyAlignment="0" applyProtection="0"/>
    <xf numFmtId="168" fontId="77" fillId="0" borderId="217" applyNumberFormat="0" applyFill="0" applyAlignment="0" applyProtection="0"/>
    <xf numFmtId="168" fontId="77" fillId="0" borderId="217" applyNumberFormat="0" applyFill="0" applyAlignment="0" applyProtection="0"/>
    <xf numFmtId="169" fontId="77" fillId="0" borderId="217" applyNumberFormat="0" applyFill="0" applyAlignment="0" applyProtection="0"/>
    <xf numFmtId="168" fontId="77" fillId="0" borderId="217" applyNumberFormat="0" applyFill="0" applyAlignment="0" applyProtection="0"/>
    <xf numFmtId="0" fontId="30" fillId="0" borderId="217" applyNumberFormat="0" applyFill="0" applyAlignment="0" applyProtection="0"/>
    <xf numFmtId="0" fontId="2" fillId="74" borderId="215" applyNumberFormat="0" applyFont="0" applyAlignment="0" applyProtection="0"/>
    <xf numFmtId="0" fontId="2" fillId="74" borderId="215" applyNumberFormat="0" applyFon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168" fontId="68"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168" fontId="68"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169" fontId="68"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0" fontId="66" fillId="64" borderId="216" applyNumberFormat="0" applyAlignment="0" applyProtection="0"/>
    <xf numFmtId="168" fontId="68" fillId="64" borderId="216" applyNumberFormat="0" applyAlignment="0" applyProtection="0"/>
    <xf numFmtId="169" fontId="68" fillId="64" borderId="216" applyNumberFormat="0" applyAlignment="0" applyProtection="0"/>
    <xf numFmtId="168" fontId="68" fillId="64" borderId="216" applyNumberFormat="0" applyAlignment="0" applyProtection="0"/>
    <xf numFmtId="168" fontId="68" fillId="64" borderId="216" applyNumberFormat="0" applyAlignment="0" applyProtection="0"/>
    <xf numFmtId="169" fontId="68" fillId="64" borderId="216" applyNumberFormat="0" applyAlignment="0" applyProtection="0"/>
    <xf numFmtId="168" fontId="68" fillId="64" borderId="216" applyNumberFormat="0" applyAlignment="0" applyProtection="0"/>
    <xf numFmtId="168" fontId="68" fillId="64" borderId="216" applyNumberFormat="0" applyAlignment="0" applyProtection="0"/>
    <xf numFmtId="169" fontId="68" fillId="64" borderId="216" applyNumberFormat="0" applyAlignment="0" applyProtection="0"/>
    <xf numFmtId="168" fontId="68" fillId="64" borderId="216" applyNumberFormat="0" applyAlignment="0" applyProtection="0"/>
    <xf numFmtId="168" fontId="68" fillId="64" borderId="216" applyNumberFormat="0" applyAlignment="0" applyProtection="0"/>
    <xf numFmtId="169" fontId="68" fillId="64" borderId="216" applyNumberFormat="0" applyAlignment="0" applyProtection="0"/>
    <xf numFmtId="168" fontId="68" fillId="64" borderId="216" applyNumberFormat="0" applyAlignment="0" applyProtection="0"/>
    <xf numFmtId="0" fontId="66" fillId="64" borderId="216" applyNumberFormat="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68" fontId="77"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68" fontId="77"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69" fontId="77"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68" fontId="77" fillId="0" borderId="217" applyNumberFormat="0" applyFill="0" applyAlignment="0" applyProtection="0"/>
    <xf numFmtId="169" fontId="77" fillId="0" borderId="217" applyNumberFormat="0" applyFill="0" applyAlignment="0" applyProtection="0"/>
    <xf numFmtId="168" fontId="77" fillId="0" borderId="217" applyNumberFormat="0" applyFill="0" applyAlignment="0" applyProtection="0"/>
    <xf numFmtId="168" fontId="77" fillId="0" borderId="217" applyNumberFormat="0" applyFill="0" applyAlignment="0" applyProtection="0"/>
    <xf numFmtId="169" fontId="77" fillId="0" borderId="217" applyNumberFormat="0" applyFill="0" applyAlignment="0" applyProtection="0"/>
    <xf numFmtId="168" fontId="77" fillId="0" borderId="217" applyNumberFormat="0" applyFill="0" applyAlignment="0" applyProtection="0"/>
    <xf numFmtId="168" fontId="77" fillId="0" borderId="217" applyNumberFormat="0" applyFill="0" applyAlignment="0" applyProtection="0"/>
    <xf numFmtId="169" fontId="77" fillId="0" borderId="217" applyNumberFormat="0" applyFill="0" applyAlignment="0" applyProtection="0"/>
    <xf numFmtId="168" fontId="77" fillId="0" borderId="217" applyNumberFormat="0" applyFill="0" applyAlignment="0" applyProtection="0"/>
    <xf numFmtId="168" fontId="77" fillId="0" borderId="217" applyNumberFormat="0" applyFill="0" applyAlignment="0" applyProtection="0"/>
    <xf numFmtId="169" fontId="77" fillId="0" borderId="217" applyNumberFormat="0" applyFill="0" applyAlignment="0" applyProtection="0"/>
    <xf numFmtId="168" fontId="77" fillId="0" borderId="217" applyNumberFormat="0" applyFill="0" applyAlignment="0" applyProtection="0"/>
    <xf numFmtId="0" fontId="30" fillId="0" borderId="217" applyNumberFormat="0" applyFill="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9"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168" fontId="23"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1" fillId="64" borderId="209" applyNumberForma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2"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2" fillId="74" borderId="222" applyNumberFormat="0" applyFont="0" applyAlignment="0" applyProtection="0"/>
    <xf numFmtId="0" fontId="10"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2"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168" fontId="23"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168" fontId="23"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169" fontId="23"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168" fontId="23" fillId="64" borderId="221" applyNumberFormat="0" applyAlignment="0" applyProtection="0"/>
    <xf numFmtId="169" fontId="23" fillId="64" borderId="221" applyNumberFormat="0" applyAlignment="0" applyProtection="0"/>
    <xf numFmtId="168" fontId="23" fillId="64" borderId="221" applyNumberFormat="0" applyAlignment="0" applyProtection="0"/>
    <xf numFmtId="168" fontId="23" fillId="64" borderId="221" applyNumberFormat="0" applyAlignment="0" applyProtection="0"/>
    <xf numFmtId="169" fontId="23" fillId="64" borderId="221" applyNumberFormat="0" applyAlignment="0" applyProtection="0"/>
    <xf numFmtId="168" fontId="23" fillId="64" borderId="221" applyNumberFormat="0" applyAlignment="0" applyProtection="0"/>
    <xf numFmtId="168" fontId="23" fillId="64" borderId="221" applyNumberFormat="0" applyAlignment="0" applyProtection="0"/>
    <xf numFmtId="169" fontId="23" fillId="64" borderId="221" applyNumberFormat="0" applyAlignment="0" applyProtection="0"/>
    <xf numFmtId="168" fontId="23" fillId="64" borderId="221" applyNumberFormat="0" applyAlignment="0" applyProtection="0"/>
    <xf numFmtId="168" fontId="23" fillId="64" borderId="221" applyNumberFormat="0" applyAlignment="0" applyProtection="0"/>
    <xf numFmtId="169" fontId="23" fillId="64" borderId="221" applyNumberFormat="0" applyAlignment="0" applyProtection="0"/>
    <xf numFmtId="168" fontId="23" fillId="64" borderId="221" applyNumberFormat="0" applyAlignment="0" applyProtection="0"/>
    <xf numFmtId="0" fontId="21" fillId="64" borderId="221" applyNumberFormat="0" applyAlignment="0" applyProtection="0"/>
    <xf numFmtId="0" fontId="19" fillId="0" borderId="219" applyNumberFormat="0" applyAlignment="0">
      <alignment horizontal="right"/>
      <protection locked="0"/>
    </xf>
    <xf numFmtId="0" fontId="19" fillId="0" borderId="219" applyNumberFormat="0" applyAlignment="0">
      <alignment horizontal="right"/>
      <protection locked="0"/>
    </xf>
    <xf numFmtId="0" fontId="19" fillId="0" borderId="219" applyNumberFormat="0" applyAlignment="0">
      <alignment horizontal="right"/>
      <protection locked="0"/>
    </xf>
    <xf numFmtId="0" fontId="19" fillId="0" borderId="219" applyNumberFormat="0" applyAlignment="0">
      <alignment horizontal="right"/>
      <protection locked="0"/>
    </xf>
    <xf numFmtId="0" fontId="19" fillId="0" borderId="219" applyNumberFormat="0" applyAlignment="0">
      <alignment horizontal="right"/>
      <protection locked="0"/>
    </xf>
    <xf numFmtId="0" fontId="19" fillId="0" borderId="219" applyNumberFormat="0" applyAlignment="0">
      <alignment horizontal="right"/>
      <protection locked="0"/>
    </xf>
    <xf numFmtId="0" fontId="19" fillId="0" borderId="219" applyNumberFormat="0" applyAlignment="0">
      <alignment horizontal="right"/>
      <protection locked="0"/>
    </xf>
    <xf numFmtId="0" fontId="19" fillId="0" borderId="219" applyNumberFormat="0" applyAlignment="0">
      <alignment horizontal="right"/>
      <protection locked="0"/>
    </xf>
    <xf numFmtId="0" fontId="19" fillId="0" borderId="219" applyNumberFormat="0" applyAlignment="0">
      <alignment horizontal="right"/>
      <protection locked="0"/>
    </xf>
    <xf numFmtId="0" fontId="19" fillId="0" borderId="219" applyNumberFormat="0" applyAlignment="0">
      <alignment horizontal="right"/>
      <protection locked="0"/>
    </xf>
    <xf numFmtId="0" fontId="2" fillId="69" borderId="219" applyNumberFormat="0" applyFont="0" applyBorder="0" applyProtection="0">
      <alignment horizontal="center" vertical="center"/>
    </xf>
    <xf numFmtId="0" fontId="37" fillId="0" borderId="213">
      <alignment horizontal="left" vertical="center"/>
    </xf>
    <xf numFmtId="0" fontId="37" fillId="0" borderId="213">
      <alignment horizontal="left" vertical="center"/>
    </xf>
    <xf numFmtId="168" fontId="37" fillId="0" borderId="213">
      <alignment horizontal="left" vertical="center"/>
    </xf>
    <xf numFmtId="0" fontId="45" fillId="70" borderId="220" applyFont="0" applyBorder="0">
      <alignment horizontal="center" wrapText="1"/>
    </xf>
    <xf numFmtId="3" fontId="2" fillId="71" borderId="219" applyFont="0" applyProtection="0">
      <alignment horizontal="right" vertical="center"/>
    </xf>
    <xf numFmtId="9" fontId="2" fillId="71" borderId="219" applyFont="0" applyProtection="0">
      <alignment horizontal="right" vertical="center"/>
    </xf>
    <xf numFmtId="0" fontId="2" fillId="71" borderId="220" applyNumberFormat="0" applyFont="0" applyBorder="0" applyProtection="0">
      <alignment horizontal="left" vertical="center"/>
    </xf>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168" fontId="51"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168" fontId="51"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169" fontId="51"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168" fontId="51" fillId="43" borderId="221" applyNumberFormat="0" applyAlignment="0" applyProtection="0"/>
    <xf numFmtId="169" fontId="51" fillId="43" borderId="221" applyNumberFormat="0" applyAlignment="0" applyProtection="0"/>
    <xf numFmtId="168" fontId="51" fillId="43" borderId="221" applyNumberFormat="0" applyAlignment="0" applyProtection="0"/>
    <xf numFmtId="168" fontId="51" fillId="43" borderId="221" applyNumberFormat="0" applyAlignment="0" applyProtection="0"/>
    <xf numFmtId="169" fontId="51" fillId="43" borderId="221" applyNumberFormat="0" applyAlignment="0" applyProtection="0"/>
    <xf numFmtId="168" fontId="51" fillId="43" borderId="221" applyNumberFormat="0" applyAlignment="0" applyProtection="0"/>
    <xf numFmtId="168" fontId="51" fillId="43" borderId="221" applyNumberFormat="0" applyAlignment="0" applyProtection="0"/>
    <xf numFmtId="169" fontId="51" fillId="43" borderId="221" applyNumberFormat="0" applyAlignment="0" applyProtection="0"/>
    <xf numFmtId="168" fontId="51" fillId="43" borderId="221" applyNumberFormat="0" applyAlignment="0" applyProtection="0"/>
    <xf numFmtId="168" fontId="51" fillId="43" borderId="221" applyNumberFormat="0" applyAlignment="0" applyProtection="0"/>
    <xf numFmtId="169" fontId="51" fillId="43" borderId="221" applyNumberFormat="0" applyAlignment="0" applyProtection="0"/>
    <xf numFmtId="168" fontId="51" fillId="43" borderId="221" applyNumberFormat="0" applyAlignment="0" applyProtection="0"/>
    <xf numFmtId="0" fontId="49" fillId="43" borderId="221" applyNumberFormat="0" applyAlignment="0" applyProtection="0"/>
    <xf numFmtId="3" fontId="2" fillId="72" borderId="219" applyFont="0">
      <alignment horizontal="right" vertical="center"/>
      <protection locked="0"/>
    </xf>
    <xf numFmtId="0" fontId="49" fillId="43" borderId="221" applyNumberFormat="0" applyAlignment="0" applyProtection="0"/>
    <xf numFmtId="168" fontId="51" fillId="43" borderId="221" applyNumberFormat="0" applyAlignment="0" applyProtection="0"/>
    <xf numFmtId="169" fontId="51" fillId="43" borderId="221" applyNumberFormat="0" applyAlignment="0" applyProtection="0"/>
    <xf numFmtId="168" fontId="51" fillId="43" borderId="221" applyNumberFormat="0" applyAlignment="0" applyProtection="0"/>
    <xf numFmtId="168" fontId="51" fillId="43" borderId="221" applyNumberFormat="0" applyAlignment="0" applyProtection="0"/>
    <xf numFmtId="169" fontId="51" fillId="43" borderId="221" applyNumberFormat="0" applyAlignment="0" applyProtection="0"/>
    <xf numFmtId="168" fontId="51" fillId="43" borderId="221" applyNumberFormat="0" applyAlignment="0" applyProtection="0"/>
    <xf numFmtId="168" fontId="51" fillId="43" borderId="221" applyNumberFormat="0" applyAlignment="0" applyProtection="0"/>
    <xf numFmtId="169" fontId="51" fillId="43" borderId="221" applyNumberFormat="0" applyAlignment="0" applyProtection="0"/>
    <xf numFmtId="168" fontId="51" fillId="43" borderId="221" applyNumberFormat="0" applyAlignment="0" applyProtection="0"/>
    <xf numFmtId="168" fontId="51" fillId="43" borderId="221" applyNumberFormat="0" applyAlignment="0" applyProtection="0"/>
    <xf numFmtId="169" fontId="51" fillId="43" borderId="221" applyNumberFormat="0" applyAlignment="0" applyProtection="0"/>
    <xf numFmtId="168" fontId="51"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169" fontId="51"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168" fontId="51"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168" fontId="51"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0" fontId="49" fillId="43" borderId="221" applyNumberFormat="0" applyAlignment="0" applyProtection="0"/>
    <xf numFmtId="168" fontId="37" fillId="0" borderId="225">
      <alignment horizontal="left" vertical="center"/>
    </xf>
    <xf numFmtId="0" fontId="37" fillId="0" borderId="225">
      <alignment horizontal="left" vertical="center"/>
    </xf>
    <xf numFmtId="0" fontId="37" fillId="0" borderId="225">
      <alignment horizontal="left" vertical="center"/>
    </xf>
    <xf numFmtId="0" fontId="21" fillId="64" borderId="221" applyNumberFormat="0" applyAlignment="0" applyProtection="0"/>
    <xf numFmtId="168" fontId="23" fillId="64" borderId="221" applyNumberFormat="0" applyAlignment="0" applyProtection="0"/>
    <xf numFmtId="169" fontId="23" fillId="64" borderId="221" applyNumberFormat="0" applyAlignment="0" applyProtection="0"/>
    <xf numFmtId="168" fontId="23" fillId="64" borderId="221" applyNumberFormat="0" applyAlignment="0" applyProtection="0"/>
    <xf numFmtId="168" fontId="23" fillId="64" borderId="221" applyNumberFormat="0" applyAlignment="0" applyProtection="0"/>
    <xf numFmtId="169" fontId="23" fillId="64" borderId="221" applyNumberFormat="0" applyAlignment="0" applyProtection="0"/>
    <xf numFmtId="168" fontId="23" fillId="64" borderId="221" applyNumberFormat="0" applyAlignment="0" applyProtection="0"/>
    <xf numFmtId="168" fontId="23" fillId="64" borderId="221" applyNumberFormat="0" applyAlignment="0" applyProtection="0"/>
    <xf numFmtId="169" fontId="23" fillId="64" borderId="221" applyNumberFormat="0" applyAlignment="0" applyProtection="0"/>
    <xf numFmtId="168" fontId="23" fillId="64" borderId="221" applyNumberFormat="0" applyAlignment="0" applyProtection="0"/>
    <xf numFmtId="168" fontId="23" fillId="64" borderId="221" applyNumberFormat="0" applyAlignment="0" applyProtection="0"/>
    <xf numFmtId="169" fontId="23" fillId="64" borderId="221" applyNumberFormat="0" applyAlignment="0" applyProtection="0"/>
    <xf numFmtId="168" fontId="23"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169" fontId="23"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168" fontId="23"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168" fontId="23"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21" fillId="64" borderId="221" applyNumberForma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2"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10" fillId="74" borderId="222" applyNumberFormat="0" applyFont="0" applyAlignment="0" applyProtection="0"/>
    <xf numFmtId="0" fontId="2"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2"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10"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0" fontId="2" fillId="74" borderId="222" applyNumberFormat="0" applyFont="0" applyAlignment="0" applyProtection="0"/>
    <xf numFmtId="3" fontId="2" fillId="75" borderId="219" applyFont="0">
      <alignment horizontal="right" vertical="center"/>
      <protection locked="0"/>
    </xf>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168" fontId="68"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168" fontId="68"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169" fontId="68"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168" fontId="68" fillId="64" borderId="223" applyNumberFormat="0" applyAlignment="0" applyProtection="0"/>
    <xf numFmtId="169" fontId="68" fillId="64" borderId="223" applyNumberFormat="0" applyAlignment="0" applyProtection="0"/>
    <xf numFmtId="168" fontId="68" fillId="64" borderId="223" applyNumberFormat="0" applyAlignment="0" applyProtection="0"/>
    <xf numFmtId="168" fontId="68" fillId="64" borderId="223" applyNumberFormat="0" applyAlignment="0" applyProtection="0"/>
    <xf numFmtId="169" fontId="68" fillId="64" borderId="223" applyNumberFormat="0" applyAlignment="0" applyProtection="0"/>
    <xf numFmtId="168" fontId="68" fillId="64" borderId="223" applyNumberFormat="0" applyAlignment="0" applyProtection="0"/>
    <xf numFmtId="168" fontId="68" fillId="64" borderId="223" applyNumberFormat="0" applyAlignment="0" applyProtection="0"/>
    <xf numFmtId="169" fontId="68" fillId="64" borderId="223" applyNumberFormat="0" applyAlignment="0" applyProtection="0"/>
    <xf numFmtId="168" fontId="68" fillId="64" borderId="223" applyNumberFormat="0" applyAlignment="0" applyProtection="0"/>
    <xf numFmtId="168" fontId="68" fillId="64" borderId="223" applyNumberFormat="0" applyAlignment="0" applyProtection="0"/>
    <xf numFmtId="169" fontId="68" fillId="64" borderId="223" applyNumberFormat="0" applyAlignment="0" applyProtection="0"/>
    <xf numFmtId="168" fontId="68" fillId="64" borderId="223" applyNumberFormat="0" applyAlignment="0" applyProtection="0"/>
    <xf numFmtId="0" fontId="66" fillId="64" borderId="223" applyNumberFormat="0" applyAlignment="0" applyProtection="0"/>
    <xf numFmtId="3" fontId="2" fillId="70" borderId="219" applyFont="0">
      <alignment horizontal="right" vertical="center"/>
    </xf>
    <xf numFmtId="188" fontId="2" fillId="70" borderId="219" applyFont="0">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68" fontId="77"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68" fontId="77"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69" fontId="77"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68" fontId="77" fillId="0" borderId="224" applyNumberFormat="0" applyFill="0" applyAlignment="0" applyProtection="0"/>
    <xf numFmtId="169" fontId="77" fillId="0" borderId="224" applyNumberFormat="0" applyFill="0" applyAlignment="0" applyProtection="0"/>
    <xf numFmtId="168" fontId="77" fillId="0" borderId="224" applyNumberFormat="0" applyFill="0" applyAlignment="0" applyProtection="0"/>
    <xf numFmtId="168" fontId="77" fillId="0" borderId="224" applyNumberFormat="0" applyFill="0" applyAlignment="0" applyProtection="0"/>
    <xf numFmtId="169" fontId="77" fillId="0" borderId="224" applyNumberFormat="0" applyFill="0" applyAlignment="0" applyProtection="0"/>
    <xf numFmtId="168" fontId="77" fillId="0" borderId="224" applyNumberFormat="0" applyFill="0" applyAlignment="0" applyProtection="0"/>
    <xf numFmtId="168" fontId="77" fillId="0" borderId="224" applyNumberFormat="0" applyFill="0" applyAlignment="0" applyProtection="0"/>
    <xf numFmtId="169" fontId="77" fillId="0" borderId="224" applyNumberFormat="0" applyFill="0" applyAlignment="0" applyProtection="0"/>
    <xf numFmtId="168" fontId="77" fillId="0" borderId="224" applyNumberFormat="0" applyFill="0" applyAlignment="0" applyProtection="0"/>
    <xf numFmtId="168" fontId="77" fillId="0" borderId="224" applyNumberFormat="0" applyFill="0" applyAlignment="0" applyProtection="0"/>
    <xf numFmtId="169" fontId="77" fillId="0" borderId="224" applyNumberFormat="0" applyFill="0" applyAlignment="0" applyProtection="0"/>
    <xf numFmtId="168" fontId="77" fillId="0" borderId="224" applyNumberFormat="0" applyFill="0" applyAlignment="0" applyProtection="0"/>
    <xf numFmtId="0" fontId="30" fillId="0" borderId="224" applyNumberFormat="0" applyFill="0" applyAlignment="0" applyProtection="0"/>
    <xf numFmtId="0" fontId="2" fillId="74" borderId="222" applyNumberFormat="0" applyFont="0" applyAlignment="0" applyProtection="0"/>
    <xf numFmtId="0" fontId="2" fillId="74" borderId="222" applyNumberFormat="0" applyFon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168" fontId="68"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168" fontId="68"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169" fontId="68"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0" fontId="66" fillId="64" borderId="223" applyNumberFormat="0" applyAlignment="0" applyProtection="0"/>
    <xf numFmtId="168" fontId="68" fillId="64" borderId="223" applyNumberFormat="0" applyAlignment="0" applyProtection="0"/>
    <xf numFmtId="169" fontId="68" fillId="64" borderId="223" applyNumberFormat="0" applyAlignment="0" applyProtection="0"/>
    <xf numFmtId="168" fontId="68" fillId="64" borderId="223" applyNumberFormat="0" applyAlignment="0" applyProtection="0"/>
    <xf numFmtId="168" fontId="68" fillId="64" borderId="223" applyNumberFormat="0" applyAlignment="0" applyProtection="0"/>
    <xf numFmtId="169" fontId="68" fillId="64" borderId="223" applyNumberFormat="0" applyAlignment="0" applyProtection="0"/>
    <xf numFmtId="168" fontId="68" fillId="64" borderId="223" applyNumberFormat="0" applyAlignment="0" applyProtection="0"/>
    <xf numFmtId="168" fontId="68" fillId="64" borderId="223" applyNumberFormat="0" applyAlignment="0" applyProtection="0"/>
    <xf numFmtId="169" fontId="68" fillId="64" borderId="223" applyNumberFormat="0" applyAlignment="0" applyProtection="0"/>
    <xf numFmtId="168" fontId="68" fillId="64" borderId="223" applyNumberFormat="0" applyAlignment="0" applyProtection="0"/>
    <xf numFmtId="168" fontId="68" fillId="64" borderId="223" applyNumberFormat="0" applyAlignment="0" applyProtection="0"/>
    <xf numFmtId="169" fontId="68" fillId="64" borderId="223" applyNumberFormat="0" applyAlignment="0" applyProtection="0"/>
    <xf numFmtId="168" fontId="68" fillId="64" borderId="223" applyNumberFormat="0" applyAlignment="0" applyProtection="0"/>
    <xf numFmtId="0" fontId="66" fillId="64" borderId="223" applyNumberFormat="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68" fontId="77"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68" fontId="77"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69" fontId="77"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68" fontId="77" fillId="0" borderId="224" applyNumberFormat="0" applyFill="0" applyAlignment="0" applyProtection="0"/>
    <xf numFmtId="169" fontId="77" fillId="0" borderId="224" applyNumberFormat="0" applyFill="0" applyAlignment="0" applyProtection="0"/>
    <xf numFmtId="168" fontId="77" fillId="0" borderId="224" applyNumberFormat="0" applyFill="0" applyAlignment="0" applyProtection="0"/>
    <xf numFmtId="168" fontId="77" fillId="0" borderId="224" applyNumberFormat="0" applyFill="0" applyAlignment="0" applyProtection="0"/>
    <xf numFmtId="169" fontId="77" fillId="0" borderId="224" applyNumberFormat="0" applyFill="0" applyAlignment="0" applyProtection="0"/>
    <xf numFmtId="168" fontId="77" fillId="0" borderId="224" applyNumberFormat="0" applyFill="0" applyAlignment="0" applyProtection="0"/>
    <xf numFmtId="168" fontId="77" fillId="0" borderId="224" applyNumberFormat="0" applyFill="0" applyAlignment="0" applyProtection="0"/>
    <xf numFmtId="169" fontId="77" fillId="0" borderId="224" applyNumberFormat="0" applyFill="0" applyAlignment="0" applyProtection="0"/>
    <xf numFmtId="168" fontId="77" fillId="0" borderId="224" applyNumberFormat="0" applyFill="0" applyAlignment="0" applyProtection="0"/>
    <xf numFmtId="168" fontId="77" fillId="0" borderId="224" applyNumberFormat="0" applyFill="0" applyAlignment="0" applyProtection="0"/>
    <xf numFmtId="169" fontId="77" fillId="0" borderId="224" applyNumberFormat="0" applyFill="0" applyAlignment="0" applyProtection="0"/>
    <xf numFmtId="168" fontId="77" fillId="0" borderId="224" applyNumberFormat="0" applyFill="0" applyAlignment="0" applyProtection="0"/>
    <xf numFmtId="0" fontId="30" fillId="0" borderId="224" applyNumberFormat="0" applyFill="0" applyAlignment="0" applyProtection="0"/>
  </cellStyleXfs>
  <cellXfs count="789">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87"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85" fillId="0" borderId="0" xfId="0" applyFont="1" applyAlignment="1">
      <alignment wrapText="1"/>
    </xf>
    <xf numFmtId="0" fontId="2" fillId="0" borderId="21" xfId="0" applyFont="1" applyBorder="1"/>
    <xf numFmtId="0" fontId="2" fillId="0" borderId="24" xfId="0" applyFont="1" applyBorder="1" applyAlignment="1">
      <alignment wrapText="1"/>
    </xf>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5" fillId="0" borderId="0" xfId="0" applyNumberFormat="1" applyFont="1" applyAlignment="1">
      <alignment horizontal="center"/>
    </xf>
    <xf numFmtId="167" fontId="90" fillId="0" borderId="0" xfId="0" applyNumberFormat="1" applyFont="1" applyAlignment="1">
      <alignment horizontal="center"/>
    </xf>
    <xf numFmtId="167" fontId="88" fillId="0" borderId="0" xfId="0" applyNumberFormat="1" applyFont="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8" xfId="0" applyNumberFormat="1" applyFont="1" applyBorder="1"/>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16" xfId="0" applyFont="1" applyBorder="1"/>
    <xf numFmtId="0" fontId="87" fillId="0" borderId="0" xfId="0" applyFont="1" applyAlignment="1">
      <alignment wrapText="1"/>
    </xf>
    <xf numFmtId="0" fontId="84" fillId="0" borderId="18" xfId="0" applyFont="1" applyBorder="1"/>
    <xf numFmtId="0" fontId="84" fillId="0" borderId="3" xfId="0" applyFont="1" applyBorder="1"/>
    <xf numFmtId="0" fontId="84" fillId="0" borderId="62"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7"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1" fillId="3" borderId="3" xfId="11" applyFont="1" applyFill="1" applyBorder="1" applyAlignment="1">
      <alignment horizontal="left" vertical="center"/>
    </xf>
    <xf numFmtId="0" fontId="89"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1"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1"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89" fillId="0" borderId="3" xfId="11" applyFont="1" applyBorder="1" applyAlignment="1">
      <alignment wrapText="1"/>
    </xf>
    <xf numFmtId="193" fontId="2" fillId="0" borderId="3" xfId="1" applyNumberFormat="1" applyFont="1" applyFill="1" applyBorder="1" applyProtection="1">
      <protection locked="0"/>
    </xf>
    <xf numFmtId="0" fontId="91" fillId="3" borderId="3" xfId="9" applyFont="1" applyFill="1" applyBorder="1" applyAlignment="1" applyProtection="1">
      <alignment horizontal="left" vertical="center"/>
      <protection locked="0"/>
    </xf>
    <xf numFmtId="0" fontId="89"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89"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2"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3" fillId="0" borderId="0" xfId="11" applyFont="1"/>
    <xf numFmtId="0" fontId="94"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6" fillId="0" borderId="0" xfId="0" applyFont="1"/>
    <xf numFmtId="0" fontId="3" fillId="0" borderId="62" xfId="0" applyFont="1" applyBorder="1"/>
    <xf numFmtId="193"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7"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0" fontId="95" fillId="0" borderId="0" xfId="0" applyFont="1" applyAlignment="1">
      <alignment wrapText="1"/>
    </xf>
    <xf numFmtId="0" fontId="2" fillId="0" borderId="0" xfId="0" applyFont="1" applyAlignment="1">
      <alignment wrapText="1"/>
    </xf>
    <xf numFmtId="0" fontId="98" fillId="3" borderId="77" xfId="0" applyFont="1" applyFill="1" applyBorder="1" applyAlignment="1">
      <alignment horizontal="left"/>
    </xf>
    <xf numFmtId="0" fontId="98"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3" borderId="83" xfId="0" applyFont="1" applyFill="1" applyBorder="1" applyAlignment="1">
      <alignment vertical="center"/>
    </xf>
    <xf numFmtId="0" fontId="3" fillId="0" borderId="66"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79" xfId="0" applyFont="1" applyBorder="1" applyAlignment="1">
      <alignment vertical="center"/>
    </xf>
    <xf numFmtId="0" fontId="3" fillId="0" borderId="80" xfId="0" applyFont="1" applyBorder="1" applyAlignment="1">
      <alignment vertical="center"/>
    </xf>
    <xf numFmtId="0" fontId="4" fillId="0" borderId="79"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2"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5" xfId="0" applyFont="1" applyBorder="1" applyAlignment="1">
      <alignment horizontal="center" vertical="center"/>
    </xf>
    <xf numFmtId="0" fontId="3" fillId="0" borderId="86" xfId="0" applyFont="1" applyBorder="1" applyAlignment="1">
      <alignment vertical="center"/>
    </xf>
    <xf numFmtId="169" fontId="9" fillId="37" borderId="24" xfId="20" applyBorder="1"/>
    <xf numFmtId="169" fontId="9" fillId="37" borderId="87" xfId="20" applyBorder="1"/>
    <xf numFmtId="169" fontId="9" fillId="37" borderId="25" xfId="20" applyBorder="1"/>
    <xf numFmtId="0" fontId="3" fillId="0" borderId="89" xfId="0" applyFont="1" applyBorder="1" applyAlignment="1">
      <alignment horizontal="center" vertical="center"/>
    </xf>
    <xf numFmtId="0" fontId="3" fillId="0" borderId="90"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8" xfId="0" applyFont="1" applyBorder="1" applyAlignment="1">
      <alignment horizontal="right" vertical="center" wrapText="1"/>
    </xf>
    <xf numFmtId="0" fontId="99"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99" fillId="0" borderId="0" xfId="0" applyFont="1" applyAlignment="1">
      <alignment horizontal="left" vertical="center"/>
    </xf>
    <xf numFmtId="49" fontId="100" fillId="0" borderId="21" xfId="5" applyNumberFormat="1" applyFont="1" applyBorder="1" applyAlignment="1" applyProtection="1">
      <alignment horizontal="left" vertical="center"/>
      <protection locked="0"/>
    </xf>
    <xf numFmtId="0" fontId="101" fillId="0" borderId="22" xfId="9" applyFont="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2" fillId="36" borderId="80" xfId="0" applyNumberFormat="1" applyFont="1" applyFill="1" applyBorder="1" applyAlignment="1">
      <alignment vertical="center" wrapText="1"/>
    </xf>
    <xf numFmtId="3" fontId="102" fillId="36" borderId="22" xfId="0" applyNumberFormat="1" applyFont="1" applyFill="1" applyBorder="1" applyAlignment="1">
      <alignment vertical="center" wrapText="1"/>
    </xf>
    <xf numFmtId="3" fontId="102" fillId="36" borderId="23"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7" xfId="20964" applyFont="1" applyFill="1" applyBorder="1">
      <alignment vertical="center"/>
    </xf>
    <xf numFmtId="0" fontId="45" fillId="76" borderId="98" xfId="20964" applyFont="1" applyFill="1" applyBorder="1">
      <alignment vertical="center"/>
    </xf>
    <xf numFmtId="0" fontId="45" fillId="76" borderId="95" xfId="20964" applyFont="1" applyFill="1" applyBorder="1">
      <alignment vertical="center"/>
    </xf>
    <xf numFmtId="0" fontId="104" fillId="70" borderId="94" xfId="20964" applyFont="1" applyFill="1" applyBorder="1" applyAlignment="1">
      <alignment horizontal="center" vertical="center"/>
    </xf>
    <xf numFmtId="0" fontId="104" fillId="70" borderId="95" xfId="20964" applyFont="1" applyFill="1" applyBorder="1" applyAlignment="1">
      <alignment horizontal="left" vertical="center" wrapText="1"/>
    </xf>
    <xf numFmtId="164" fontId="104" fillId="0" borderId="96" xfId="7" applyNumberFormat="1" applyFont="1" applyFill="1" applyBorder="1" applyAlignment="1" applyProtection="1">
      <alignment horizontal="right" vertical="center"/>
      <protection locked="0"/>
    </xf>
    <xf numFmtId="0" fontId="103" fillId="77" borderId="96" xfId="20964" applyFont="1" applyFill="1" applyBorder="1" applyAlignment="1">
      <alignment horizontal="center" vertical="center"/>
    </xf>
    <xf numFmtId="0" fontId="103" fillId="77" borderId="98" xfId="20964" applyFont="1" applyFill="1" applyBorder="1" applyAlignment="1">
      <alignment vertical="top" wrapText="1"/>
    </xf>
    <xf numFmtId="164" fontId="45" fillId="76" borderId="95" xfId="7" applyNumberFormat="1" applyFont="1" applyFill="1" applyBorder="1" applyAlignment="1">
      <alignment horizontal="right" vertical="center"/>
    </xf>
    <xf numFmtId="0" fontId="105" fillId="70" borderId="94" xfId="20964" applyFont="1" applyFill="1" applyBorder="1" applyAlignment="1">
      <alignment horizontal="center" vertical="center"/>
    </xf>
    <xf numFmtId="0" fontId="104" fillId="70" borderId="98" xfId="20964" applyFont="1" applyFill="1" applyBorder="1" applyAlignment="1">
      <alignment vertical="center" wrapText="1"/>
    </xf>
    <xf numFmtId="0" fontId="104" fillId="70" borderId="95" xfId="20964" applyFont="1" applyFill="1" applyBorder="1" applyAlignment="1">
      <alignment horizontal="left" vertical="center"/>
    </xf>
    <xf numFmtId="0" fontId="105" fillId="3" borderId="94" xfId="20964" applyFont="1" applyFill="1" applyBorder="1" applyAlignment="1">
      <alignment horizontal="center" vertical="center"/>
    </xf>
    <xf numFmtId="0" fontId="104" fillId="3" borderId="95" xfId="20964" applyFont="1" applyFill="1" applyBorder="1" applyAlignment="1">
      <alignment horizontal="left" vertical="center"/>
    </xf>
    <xf numFmtId="0" fontId="105" fillId="0" borderId="94" xfId="20964" applyFont="1" applyBorder="1" applyAlignment="1">
      <alignment horizontal="center" vertical="center"/>
    </xf>
    <xf numFmtId="0" fontId="104" fillId="0" borderId="95" xfId="20964" applyFont="1" applyBorder="1" applyAlignment="1">
      <alignment horizontal="left" vertical="center"/>
    </xf>
    <xf numFmtId="0" fontId="106" fillId="77" borderId="96" xfId="20964" applyFont="1" applyFill="1" applyBorder="1" applyAlignment="1">
      <alignment horizontal="center" vertical="center"/>
    </xf>
    <xf numFmtId="0" fontId="103" fillId="77" borderId="98" xfId="20964" applyFont="1" applyFill="1" applyBorder="1">
      <alignment vertical="center"/>
    </xf>
    <xf numFmtId="164" fontId="104" fillId="77" borderId="96" xfId="7" applyNumberFormat="1" applyFont="1" applyFill="1" applyBorder="1" applyAlignment="1" applyProtection="1">
      <alignment horizontal="right" vertical="center"/>
      <protection locked="0"/>
    </xf>
    <xf numFmtId="0" fontId="103" fillId="76" borderId="97" xfId="20964" applyFont="1" applyFill="1" applyBorder="1">
      <alignment vertical="center"/>
    </xf>
    <xf numFmtId="0" fontId="103" fillId="76" borderId="98" xfId="20964" applyFont="1" applyFill="1" applyBorder="1">
      <alignment vertical="center"/>
    </xf>
    <xf numFmtId="164" fontId="103" fillId="76" borderId="95" xfId="7" applyNumberFormat="1" applyFont="1" applyFill="1" applyBorder="1" applyAlignment="1">
      <alignment horizontal="right" vertical="center"/>
    </xf>
    <xf numFmtId="0" fontId="108" fillId="3" borderId="94" xfId="20964" applyFont="1" applyFill="1" applyBorder="1" applyAlignment="1">
      <alignment horizontal="center" vertical="center"/>
    </xf>
    <xf numFmtId="0" fontId="109" fillId="77" borderId="96" xfId="20964" applyFont="1" applyFill="1" applyBorder="1" applyAlignment="1">
      <alignment horizontal="center" vertical="center"/>
    </xf>
    <xf numFmtId="0" fontId="45" fillId="77" borderId="98" xfId="20964" applyFont="1" applyFill="1" applyBorder="1">
      <alignment vertical="center"/>
    </xf>
    <xf numFmtId="0" fontId="108" fillId="70" borderId="94" xfId="20964" applyFont="1" applyFill="1" applyBorder="1" applyAlignment="1">
      <alignment horizontal="center" vertical="center"/>
    </xf>
    <xf numFmtId="164" fontId="104" fillId="3" borderId="96" xfId="7" applyNumberFormat="1" applyFont="1" applyFill="1" applyBorder="1" applyAlignment="1" applyProtection="1">
      <alignment horizontal="right" vertical="center"/>
      <protection locked="0"/>
    </xf>
    <xf numFmtId="0" fontId="109" fillId="3" borderId="96" xfId="20964" applyFont="1" applyFill="1" applyBorder="1" applyAlignment="1">
      <alignment horizontal="center" vertical="center"/>
    </xf>
    <xf numFmtId="0" fontId="45" fillId="3" borderId="98" xfId="20964" applyFont="1" applyFill="1" applyBorder="1">
      <alignment vertical="center"/>
    </xf>
    <xf numFmtId="0" fontId="105" fillId="70" borderId="96" xfId="20964" applyFont="1" applyFill="1" applyBorder="1" applyAlignment="1">
      <alignment horizontal="center" vertical="center"/>
    </xf>
    <xf numFmtId="0" fontId="19" fillId="70" borderId="96" xfId="20964" applyFont="1" applyFill="1" applyBorder="1" applyAlignment="1">
      <alignment horizontal="center" vertical="center"/>
    </xf>
    <xf numFmtId="0" fontId="99" fillId="0" borderId="96" xfId="0" applyFont="1" applyBorder="1" applyAlignment="1">
      <alignment horizontal="left" vertical="center" wrapText="1"/>
    </xf>
    <xf numFmtId="10" fontId="95" fillId="0" borderId="96" xfId="20962" applyNumberFormat="1" applyFont="1" applyFill="1" applyBorder="1" applyAlignment="1">
      <alignment horizontal="left" vertical="center" wrapText="1"/>
    </xf>
    <xf numFmtId="10" fontId="3" fillId="0"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left" vertical="center" wrapText="1"/>
    </xf>
    <xf numFmtId="10" fontId="99" fillId="0" borderId="96" xfId="20962" applyNumberFormat="1" applyFont="1" applyFill="1" applyBorder="1" applyAlignment="1">
      <alignment horizontal="left" vertical="center" wrapText="1"/>
    </xf>
    <xf numFmtId="10" fontId="4" fillId="36"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center" vertical="center" wrapText="1"/>
    </xf>
    <xf numFmtId="10" fontId="101" fillId="0" borderId="22" xfId="20962" applyNumberFormat="1" applyFont="1" applyFill="1" applyBorder="1" applyAlignment="1" applyProtection="1">
      <alignment horizontal="left" vertical="center"/>
    </xf>
    <xf numFmtId="0" fontId="4" fillId="36" borderId="96" xfId="0" applyFont="1" applyFill="1" applyBorder="1" applyAlignment="1">
      <alignment horizontal="left" vertical="center" wrapText="1"/>
    </xf>
    <xf numFmtId="0" fontId="3" fillId="0" borderId="96" xfId="0" applyFont="1" applyBorder="1" applyAlignment="1">
      <alignment horizontal="left" vertical="center" wrapText="1"/>
    </xf>
    <xf numFmtId="0" fontId="4" fillId="36" borderId="80" xfId="0" applyFont="1" applyFill="1" applyBorder="1" applyAlignment="1">
      <alignment horizontal="center" vertical="center" wrapText="1"/>
    </xf>
    <xf numFmtId="0" fontId="4" fillId="36" borderId="81" xfId="0" applyFont="1" applyFill="1" applyBorder="1" applyAlignment="1">
      <alignment vertical="center" wrapText="1"/>
    </xf>
    <xf numFmtId="0" fontId="4" fillId="36" borderId="95" xfId="0" applyFont="1" applyFill="1" applyBorder="1" applyAlignment="1">
      <alignment vertical="center" wrapText="1"/>
    </xf>
    <xf numFmtId="0" fontId="4" fillId="36" borderId="68" xfId="0" applyFont="1" applyFill="1" applyBorder="1" applyAlignment="1">
      <alignment vertical="center" wrapText="1"/>
    </xf>
    <xf numFmtId="0" fontId="4" fillId="36" borderId="29" xfId="0" applyFont="1" applyFill="1" applyBorder="1" applyAlignment="1">
      <alignment vertical="center" wrapText="1"/>
    </xf>
    <xf numFmtId="0" fontId="84" fillId="0" borderId="96" xfId="0" applyFont="1" applyBorder="1"/>
    <xf numFmtId="0" fontId="6" fillId="0" borderId="96" xfId="17" applyFill="1" applyBorder="1" applyAlignment="1" applyProtection="1">
      <alignment horizontal="left" vertical="center"/>
    </xf>
    <xf numFmtId="0" fontId="6" fillId="0" borderId="96" xfId="17" applyBorder="1" applyAlignment="1" applyProtection="1"/>
    <xf numFmtId="0" fontId="6" fillId="0" borderId="96" xfId="17" applyFill="1" applyBorder="1" applyAlignment="1" applyProtection="1">
      <alignment horizontal="left" vertical="center" wrapText="1"/>
    </xf>
    <xf numFmtId="0" fontId="6" fillId="0" borderId="96"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3" fontId="102" fillId="36" borderId="96" xfId="0" applyNumberFormat="1" applyFont="1" applyFill="1" applyBorder="1" applyAlignment="1">
      <alignment vertical="center" wrapText="1"/>
    </xf>
    <xf numFmtId="3" fontId="102" fillId="0" borderId="96" xfId="0" applyNumberFormat="1" applyFont="1" applyBorder="1" applyAlignment="1">
      <alignment vertical="center" wrapText="1"/>
    </xf>
    <xf numFmtId="3" fontId="102" fillId="36" borderId="97" xfId="0" applyNumberFormat="1" applyFont="1" applyFill="1" applyBorder="1" applyAlignment="1">
      <alignment vertical="center" wrapText="1"/>
    </xf>
    <xf numFmtId="3" fontId="102" fillId="0" borderId="97" xfId="0" applyNumberFormat="1" applyFont="1" applyBorder="1" applyAlignment="1">
      <alignment vertical="center" wrapText="1"/>
    </xf>
    <xf numFmtId="3" fontId="102" fillId="36" borderId="24" xfId="0" applyNumberFormat="1" applyFont="1" applyFill="1" applyBorder="1" applyAlignment="1">
      <alignment vertical="center" wrapText="1"/>
    </xf>
    <xf numFmtId="3" fontId="102" fillId="36" borderId="83" xfId="0" applyNumberFormat="1" applyFont="1" applyFill="1" applyBorder="1" applyAlignment="1">
      <alignment vertical="center" wrapText="1"/>
    </xf>
    <xf numFmtId="3" fontId="102" fillId="0" borderId="83" xfId="0" applyNumberFormat="1" applyFont="1" applyBorder="1" applyAlignment="1">
      <alignment vertical="center" wrapText="1"/>
    </xf>
    <xf numFmtId="3" fontId="102"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3"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99" xfId="0" applyFont="1" applyFill="1" applyBorder="1" applyAlignment="1">
      <alignment wrapText="1"/>
    </xf>
    <xf numFmtId="0" fontId="3" fillId="3" borderId="100" xfId="0" applyFont="1" applyFill="1" applyBorder="1"/>
    <xf numFmtId="0" fontId="4" fillId="3" borderId="74" xfId="0" applyFont="1" applyFill="1" applyBorder="1" applyAlignment="1">
      <alignment horizontal="center" wrapText="1"/>
    </xf>
    <xf numFmtId="0" fontId="3" fillId="0" borderId="96" xfId="0" applyFont="1" applyBorder="1" applyAlignment="1">
      <alignment horizontal="center"/>
    </xf>
    <xf numFmtId="0" fontId="3" fillId="3" borderId="62"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3" xfId="0" applyFont="1" applyFill="1" applyBorder="1" applyAlignment="1">
      <alignment horizontal="center" vertical="center" wrapText="1"/>
    </xf>
    <xf numFmtId="0" fontId="3" fillId="0" borderId="18" xfId="0" applyFont="1" applyBorder="1"/>
    <xf numFmtId="0" fontId="3" fillId="0" borderId="96" xfId="0" applyFont="1" applyBorder="1" applyAlignment="1">
      <alignment wrapText="1"/>
    </xf>
    <xf numFmtId="0" fontId="98" fillId="0" borderId="96" xfId="0" applyFont="1" applyBorder="1" applyAlignment="1">
      <alignment horizontal="left" wrapText="1" indent="2"/>
    </xf>
    <xf numFmtId="0" fontId="4" fillId="0" borderId="18" xfId="0" applyFont="1" applyBorder="1"/>
    <xf numFmtId="0" fontId="4" fillId="0" borderId="96" xfId="0" applyFont="1" applyBorder="1" applyAlignment="1">
      <alignment wrapText="1"/>
    </xf>
    <xf numFmtId="0" fontId="110" fillId="3" borderId="62" xfId="0" applyFont="1" applyFill="1" applyBorder="1" applyAlignment="1">
      <alignment horizontal="left"/>
    </xf>
    <xf numFmtId="0" fontId="110" fillId="3" borderId="0" xfId="0" applyFont="1" applyFill="1" applyAlignment="1">
      <alignment horizontal="center"/>
    </xf>
    <xf numFmtId="0" fontId="98" fillId="0" borderId="9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3" xfId="0" applyFont="1" applyFill="1" applyBorder="1"/>
    <xf numFmtId="0" fontId="4" fillId="0" borderId="21" xfId="0" applyFont="1" applyBorder="1"/>
    <xf numFmtId="0" fontId="4" fillId="0" borderId="22" xfId="0" applyFont="1" applyBorder="1" applyAlignment="1">
      <alignment wrapText="1"/>
    </xf>
    <xf numFmtId="0" fontId="2" fillId="2" borderId="85" xfId="0" applyFont="1" applyFill="1" applyBorder="1" applyAlignment="1">
      <alignment horizontal="right" vertical="center"/>
    </xf>
    <xf numFmtId="0" fontId="2" fillId="0" borderId="94" xfId="0" applyFont="1" applyBorder="1" applyAlignment="1">
      <alignment vertical="center" wrapText="1"/>
    </xf>
    <xf numFmtId="0" fontId="111" fillId="0" borderId="0" xfId="11" applyFont="1"/>
    <xf numFmtId="0" fontId="113" fillId="0" borderId="0" xfId="11" applyFont="1"/>
    <xf numFmtId="0" fontId="112" fillId="0" borderId="0" xfId="0" applyFont="1"/>
    <xf numFmtId="0" fontId="114" fillId="0" borderId="67" xfId="0" applyFont="1" applyBorder="1" applyAlignment="1">
      <alignment horizontal="left" vertical="center" wrapText="1"/>
    </xf>
    <xf numFmtId="0" fontId="6" fillId="0" borderId="111" xfId="17" applyBorder="1" applyAlignment="1" applyProtection="1"/>
    <xf numFmtId="0" fontId="112" fillId="0" borderId="0" xfId="0" applyFont="1" applyAlignment="1">
      <alignment horizontal="left" vertical="top" wrapText="1"/>
    </xf>
    <xf numFmtId="0" fontId="124" fillId="3" borderId="117" xfId="20966" applyFont="1" applyFill="1" applyBorder="1" applyAlignment="1">
      <alignment horizontal="left" vertical="center" wrapText="1" indent="1"/>
    </xf>
    <xf numFmtId="0" fontId="124" fillId="0" borderId="117" xfId="20966" applyFont="1" applyBorder="1" applyAlignment="1">
      <alignment horizontal="left" vertical="center" wrapText="1" indent="1"/>
    </xf>
    <xf numFmtId="0" fontId="125" fillId="0" borderId="117" xfId="20966" applyFont="1" applyBorder="1" applyAlignment="1">
      <alignment horizontal="left" vertical="center" wrapText="1"/>
    </xf>
    <xf numFmtId="0" fontId="125" fillId="0" borderId="117" xfId="0" applyFont="1" applyBorder="1" applyAlignment="1">
      <alignment vertical="center" wrapText="1"/>
    </xf>
    <xf numFmtId="0" fontId="127" fillId="0" borderId="117" xfId="20966" applyFont="1" applyBorder="1" applyAlignment="1">
      <alignment horizontal="center" vertical="center" wrapText="1"/>
    </xf>
    <xf numFmtId="0" fontId="125" fillId="3" borderId="117" xfId="20966" applyFont="1" applyFill="1" applyBorder="1" applyAlignment="1">
      <alignment horizontal="left" vertical="center" wrapText="1"/>
    </xf>
    <xf numFmtId="0" fontId="125" fillId="0" borderId="117"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7" xfId="0" applyFont="1" applyBorder="1" applyAlignment="1">
      <alignment horizontal="center" vertical="center" wrapText="1"/>
    </xf>
    <xf numFmtId="0" fontId="103" fillId="0" borderId="120" xfId="0" applyFont="1" applyBorder="1" applyAlignment="1">
      <alignment vertical="center" wrapText="1"/>
    </xf>
    <xf numFmtId="193" fontId="93" fillId="0" borderId="117" xfId="0" applyNumberFormat="1" applyFont="1" applyBorder="1" applyAlignment="1">
      <alignment horizontal="right"/>
    </xf>
    <xf numFmtId="193" fontId="93" fillId="36" borderId="117" xfId="0" applyNumberFormat="1" applyFont="1" applyFill="1" applyBorder="1" applyAlignment="1">
      <alignment horizontal="right"/>
    </xf>
    <xf numFmtId="193" fontId="93" fillId="36" borderId="80" xfId="0" applyNumberFormat="1" applyFont="1" applyFill="1" applyBorder="1" applyAlignment="1">
      <alignment horizontal="right"/>
    </xf>
    <xf numFmtId="0" fontId="2" fillId="0" borderId="120" xfId="0" applyFont="1" applyBorder="1" applyAlignment="1">
      <alignment horizontal="left" vertical="center" wrapText="1" indent="4"/>
    </xf>
    <xf numFmtId="0" fontId="45" fillId="0" borderId="120" xfId="0" applyFont="1" applyBorder="1" applyAlignment="1">
      <alignment vertical="center" wrapText="1"/>
    </xf>
    <xf numFmtId="0" fontId="2" fillId="0" borderId="117" xfId="0" applyFont="1" applyBorder="1" applyAlignment="1" applyProtection="1">
      <alignment horizontal="left" vertical="center" indent="11"/>
      <protection locked="0"/>
    </xf>
    <xf numFmtId="0" fontId="46" fillId="0" borderId="117" xfId="0" applyFont="1" applyBorder="1" applyAlignment="1" applyProtection="1">
      <alignment horizontal="left" vertical="center" indent="17"/>
      <protection locked="0"/>
    </xf>
    <xf numFmtId="0" fontId="110" fillId="0" borderId="117" xfId="0" applyFont="1" applyBorder="1" applyAlignment="1">
      <alignment vertical="center"/>
    </xf>
    <xf numFmtId="0" fontId="94" fillId="0" borderId="117" xfId="0" applyFont="1" applyBorder="1" applyAlignment="1">
      <alignment vertical="center" wrapText="1"/>
    </xf>
    <xf numFmtId="0" fontId="95" fillId="0" borderId="120" xfId="0" applyFont="1" applyBorder="1" applyAlignment="1">
      <alignment horizontal="left" vertical="center" wrapText="1"/>
    </xf>
    <xf numFmtId="0" fontId="2" fillId="0" borderId="120" xfId="0" applyFont="1" applyBorder="1" applyAlignment="1">
      <alignment horizontal="left" vertical="center" wrapText="1"/>
    </xf>
    <xf numFmtId="193" fontId="93" fillId="0" borderId="0" xfId="0" applyNumberFormat="1" applyFont="1" applyAlignment="1">
      <alignment horizontal="right"/>
    </xf>
    <xf numFmtId="0" fontId="124" fillId="3" borderId="117" xfId="0" applyFont="1" applyFill="1" applyBorder="1" applyAlignment="1">
      <alignment horizontal="left" vertical="center" wrapText="1" indent="1"/>
    </xf>
    <xf numFmtId="0" fontId="124" fillId="0" borderId="117" xfId="0" applyFont="1" applyBorder="1" applyAlignment="1">
      <alignment horizontal="left" vertical="center" wrapText="1" indent="1"/>
    </xf>
    <xf numFmtId="0" fontId="125" fillId="3" borderId="117" xfId="0" applyFont="1" applyFill="1" applyBorder="1" applyAlignment="1">
      <alignment horizontal="left" vertical="center" wrapText="1"/>
    </xf>
    <xf numFmtId="0" fontId="126" fillId="3" borderId="117" xfId="0" applyFont="1" applyFill="1" applyBorder="1" applyAlignment="1">
      <alignment horizontal="left" vertical="center" wrapText="1" indent="1"/>
    </xf>
    <xf numFmtId="0" fontId="128" fillId="0" borderId="117" xfId="0" applyFont="1" applyBorder="1" applyAlignment="1">
      <alignment horizontal="justify"/>
    </xf>
    <xf numFmtId="0" fontId="115" fillId="0" borderId="117" xfId="0" applyFont="1" applyBorder="1"/>
    <xf numFmtId="49" fontId="117" fillId="0" borderId="117" xfId="5" applyNumberFormat="1" applyFont="1" applyBorder="1" applyAlignment="1" applyProtection="1">
      <alignment horizontal="right" vertical="center"/>
      <protection locked="0"/>
    </xf>
    <xf numFmtId="0" fontId="116" fillId="3" borderId="117" xfId="13" applyFont="1" applyFill="1" applyBorder="1" applyAlignment="1" applyProtection="1">
      <alignment horizontal="left" vertical="center" wrapText="1"/>
      <protection locked="0"/>
    </xf>
    <xf numFmtId="49" fontId="116" fillId="3" borderId="117" xfId="5" applyNumberFormat="1" applyFont="1" applyFill="1" applyBorder="1" applyAlignment="1" applyProtection="1">
      <alignment horizontal="right" vertical="center"/>
      <protection locked="0"/>
    </xf>
    <xf numFmtId="0" fontId="116" fillId="0" borderId="117" xfId="13" applyFont="1" applyBorder="1" applyAlignment="1" applyProtection="1">
      <alignment horizontal="left" vertical="center" wrapText="1"/>
      <protection locked="0"/>
    </xf>
    <xf numFmtId="49" fontId="116" fillId="0" borderId="117" xfId="5" applyNumberFormat="1" applyFont="1" applyBorder="1" applyAlignment="1" applyProtection="1">
      <alignment horizontal="right" vertical="center"/>
      <protection locked="0"/>
    </xf>
    <xf numFmtId="0" fontId="118" fillId="0" borderId="117" xfId="13" applyFont="1" applyBorder="1" applyAlignment="1" applyProtection="1">
      <alignment horizontal="left" vertical="center" wrapText="1"/>
      <protection locked="0"/>
    </xf>
    <xf numFmtId="0" fontId="115" fillId="0" borderId="117" xfId="0" applyFont="1" applyBorder="1" applyAlignment="1">
      <alignment horizontal="center" vertical="center" wrapText="1"/>
    </xf>
    <xf numFmtId="14" fontId="112" fillId="0" borderId="0" xfId="0" applyNumberFormat="1" applyFont="1"/>
    <xf numFmtId="43" fontId="95" fillId="0" borderId="0" xfId="7" applyFont="1"/>
    <xf numFmtId="0" fontId="112" fillId="0" borderId="0" xfId="0" applyFont="1" applyAlignment="1">
      <alignment wrapText="1"/>
    </xf>
    <xf numFmtId="0" fontId="111" fillId="0" borderId="117" xfId="0" applyFont="1" applyBorder="1"/>
    <xf numFmtId="0" fontId="111" fillId="0" borderId="117" xfId="0" applyFont="1" applyBorder="1" applyAlignment="1">
      <alignment horizontal="left" indent="8"/>
    </xf>
    <xf numFmtId="0" fontId="111" fillId="0" borderId="117" xfId="0" applyFont="1" applyBorder="1" applyAlignment="1">
      <alignment wrapText="1"/>
    </xf>
    <xf numFmtId="0" fontId="115" fillId="0" borderId="0" xfId="0" applyFont="1"/>
    <xf numFmtId="0" fontId="114" fillId="0" borderId="117" xfId="0" applyFont="1" applyBorder="1"/>
    <xf numFmtId="49" fontId="117" fillId="0" borderId="117" xfId="5" applyNumberFormat="1" applyFont="1" applyBorder="1" applyAlignment="1" applyProtection="1">
      <alignment horizontal="right" vertical="center" wrapText="1"/>
      <protection locked="0"/>
    </xf>
    <xf numFmtId="49" fontId="116" fillId="3" borderId="117" xfId="5" applyNumberFormat="1" applyFont="1" applyFill="1" applyBorder="1" applyAlignment="1" applyProtection="1">
      <alignment horizontal="right" vertical="center" wrapText="1"/>
      <protection locked="0"/>
    </xf>
    <xf numFmtId="49" fontId="116" fillId="0" borderId="117" xfId="5" applyNumberFormat="1" applyFont="1" applyBorder="1" applyAlignment="1" applyProtection="1">
      <alignment horizontal="right" vertical="center" wrapText="1"/>
      <protection locked="0"/>
    </xf>
    <xf numFmtId="0" fontId="111" fillId="0" borderId="117" xfId="0" applyFont="1" applyBorder="1" applyAlignment="1">
      <alignment horizontal="center" vertical="center" wrapText="1"/>
    </xf>
    <xf numFmtId="0" fontId="111" fillId="0" borderId="121" xfId="0" applyFont="1" applyBorder="1" applyAlignment="1">
      <alignment horizontal="center" vertical="center" wrapText="1"/>
    </xf>
    <xf numFmtId="0" fontId="111" fillId="0" borderId="117"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2" fillId="0" borderId="0" xfId="0" applyFont="1" applyAlignment="1">
      <alignment horizontal="left"/>
    </xf>
    <xf numFmtId="0" fontId="111" fillId="0" borderId="117" xfId="0" applyFont="1" applyBorder="1" applyAlignment="1">
      <alignment horizontal="left" vertical="center" wrapText="1"/>
    </xf>
    <xf numFmtId="0" fontId="114" fillId="0" borderId="117" xfId="0" applyFont="1" applyBorder="1" applyAlignment="1">
      <alignment horizontal="left" wrapText="1" indent="1"/>
    </xf>
    <xf numFmtId="0" fontId="114" fillId="0" borderId="117" xfId="0" applyFont="1" applyBorder="1" applyAlignment="1">
      <alignment horizontal="left" vertical="center" indent="1"/>
    </xf>
    <xf numFmtId="0" fontId="112" fillId="0" borderId="117" xfId="0" applyFont="1" applyBorder="1"/>
    <xf numFmtId="0" fontId="111" fillId="0" borderId="117" xfId="0" applyFont="1" applyBorder="1" applyAlignment="1">
      <alignment horizontal="left" wrapText="1" indent="1"/>
    </xf>
    <xf numFmtId="0" fontId="111" fillId="0" borderId="117" xfId="0" applyFont="1" applyBorder="1" applyAlignment="1">
      <alignment horizontal="left" indent="1"/>
    </xf>
    <xf numFmtId="0" fontId="111" fillId="0" borderId="117" xfId="0" applyFont="1" applyBorder="1" applyAlignment="1">
      <alignment horizontal="left" wrapText="1" indent="4"/>
    </xf>
    <xf numFmtId="0" fontId="111" fillId="0" borderId="117" xfId="0" applyFont="1" applyBorder="1" applyAlignment="1">
      <alignment horizontal="left" indent="3"/>
    </xf>
    <xf numFmtId="0" fontId="114" fillId="0" borderId="117" xfId="0" applyFont="1" applyBorder="1" applyAlignment="1">
      <alignment horizontal="left" indent="1"/>
    </xf>
    <xf numFmtId="0" fontId="112" fillId="78" borderId="117" xfId="0" applyFont="1" applyFill="1" applyBorder="1"/>
    <xf numFmtId="0" fontId="115" fillId="0" borderId="7" xfId="0" applyFont="1" applyBorder="1"/>
    <xf numFmtId="0" fontId="112" fillId="0" borderId="117" xfId="0" applyFont="1" applyBorder="1" applyAlignment="1">
      <alignment horizontal="left" wrapText="1" indent="2"/>
    </xf>
    <xf numFmtId="0" fontId="112" fillId="0" borderId="117" xfId="0" applyFont="1" applyBorder="1" applyAlignment="1">
      <alignment horizontal="left" wrapText="1"/>
    </xf>
    <xf numFmtId="0" fontId="111" fillId="0" borderId="117" xfId="0" applyFont="1" applyBorder="1" applyAlignment="1">
      <alignment horizontal="center"/>
    </xf>
    <xf numFmtId="0" fontId="111" fillId="0" borderId="0" xfId="0" applyFont="1" applyAlignment="1">
      <alignment horizontal="center" vertical="center"/>
    </xf>
    <xf numFmtId="0" fontId="111" fillId="0" borderId="7" xfId="0" applyFont="1" applyBorder="1" applyAlignment="1">
      <alignment horizontal="center" vertical="center" wrapText="1"/>
    </xf>
    <xf numFmtId="0" fontId="111" fillId="0" borderId="7" xfId="0" applyFont="1" applyBorder="1" applyAlignment="1">
      <alignment wrapText="1"/>
    </xf>
    <xf numFmtId="0" fontId="111" fillId="0" borderId="0" xfId="0" applyFont="1" applyAlignment="1">
      <alignment horizontal="center" vertical="center" wrapText="1"/>
    </xf>
    <xf numFmtId="0" fontId="111" fillId="0" borderId="103" xfId="0" applyFont="1" applyBorder="1" applyAlignment="1">
      <alignment horizontal="center" vertical="center" wrapText="1"/>
    </xf>
    <xf numFmtId="0" fontId="111" fillId="0" borderId="120" xfId="0" applyFont="1" applyBorder="1" applyAlignment="1">
      <alignment horizontal="center" vertical="center" wrapText="1"/>
    </xf>
    <xf numFmtId="0" fontId="111" fillId="0" borderId="104" xfId="0" applyFont="1" applyBorder="1" applyAlignment="1">
      <alignment horizontal="center" vertical="center" wrapText="1"/>
    </xf>
    <xf numFmtId="49" fontId="111" fillId="0" borderId="23" xfId="0" applyNumberFormat="1" applyFont="1" applyBorder="1" applyAlignment="1">
      <alignment horizontal="left" wrapText="1" indent="1"/>
    </xf>
    <xf numFmtId="0" fontId="111" fillId="0" borderId="21" xfId="0" applyFont="1" applyBorder="1" applyAlignment="1">
      <alignment horizontal="left" wrapText="1" indent="1"/>
    </xf>
    <xf numFmtId="49" fontId="111" fillId="0" borderId="80" xfId="0" applyNumberFormat="1" applyFont="1" applyBorder="1" applyAlignment="1">
      <alignment horizontal="left" wrapText="1" indent="1"/>
    </xf>
    <xf numFmtId="0" fontId="111" fillId="0" borderId="18" xfId="0" applyFont="1" applyBorder="1" applyAlignment="1">
      <alignment horizontal="left" wrapText="1" indent="1"/>
    </xf>
    <xf numFmtId="49" fontId="111" fillId="0" borderId="18" xfId="0" applyNumberFormat="1" applyFont="1" applyBorder="1" applyAlignment="1">
      <alignment horizontal="left" wrapText="1" indent="3"/>
    </xf>
    <xf numFmtId="49" fontId="111" fillId="0" borderId="80" xfId="0" applyNumberFormat="1" applyFont="1" applyBorder="1" applyAlignment="1">
      <alignment horizontal="left" wrapText="1" indent="3"/>
    </xf>
    <xf numFmtId="49" fontId="111" fillId="0" borderId="18" xfId="0" applyNumberFormat="1" applyFont="1" applyBorder="1" applyAlignment="1">
      <alignment horizontal="left" wrapText="1" indent="2"/>
    </xf>
    <xf numFmtId="49" fontId="111" fillId="0" borderId="80" xfId="0" applyNumberFormat="1" applyFont="1" applyBorder="1" applyAlignment="1">
      <alignment horizontal="left" wrapText="1" indent="2"/>
    </xf>
    <xf numFmtId="49" fontId="111" fillId="0" borderId="80" xfId="0" applyNumberFormat="1" applyFont="1" applyBorder="1" applyAlignment="1">
      <alignment horizontal="left" vertical="top" wrapText="1" indent="2"/>
    </xf>
    <xf numFmtId="49" fontId="111" fillId="0" borderId="80" xfId="0" applyNumberFormat="1" applyFont="1" applyBorder="1" applyAlignment="1">
      <alignment horizontal="left" indent="1"/>
    </xf>
    <xf numFmtId="0" fontId="111" fillId="0" borderId="18" xfId="0" applyFont="1" applyBorder="1" applyAlignment="1">
      <alignment horizontal="left" indent="1"/>
    </xf>
    <xf numFmtId="49" fontId="111" fillId="0" borderId="18" xfId="0" applyNumberFormat="1" applyFont="1" applyBorder="1" applyAlignment="1">
      <alignment horizontal="left" indent="1"/>
    </xf>
    <xf numFmtId="49" fontId="111" fillId="0" borderId="18" xfId="0" applyNumberFormat="1" applyFont="1" applyBorder="1" applyAlignment="1">
      <alignment horizontal="left" indent="3"/>
    </xf>
    <xf numFmtId="49" fontId="111" fillId="0" borderId="80" xfId="0" applyNumberFormat="1" applyFont="1" applyBorder="1" applyAlignment="1">
      <alignment horizontal="left" indent="3"/>
    </xf>
    <xf numFmtId="0" fontId="111" fillId="0" borderId="18" xfId="0" applyFont="1" applyBorder="1" applyAlignment="1">
      <alignment horizontal="left" indent="2"/>
    </xf>
    <xf numFmtId="0" fontId="111" fillId="0" borderId="80" xfId="0" applyFont="1" applyBorder="1" applyAlignment="1">
      <alignment horizontal="left" indent="2"/>
    </xf>
    <xf numFmtId="0" fontId="111" fillId="0" borderId="80" xfId="0" applyFont="1" applyBorder="1" applyAlignment="1">
      <alignment horizontal="left" indent="1"/>
    </xf>
    <xf numFmtId="0" fontId="114" fillId="0" borderId="63" xfId="0" applyFont="1" applyBorder="1"/>
    <xf numFmtId="0" fontId="111" fillId="0" borderId="66" xfId="0" applyFont="1" applyBorder="1"/>
    <xf numFmtId="0" fontId="111" fillId="0" borderId="74" xfId="0" applyFont="1" applyBorder="1" applyAlignment="1">
      <alignment horizontal="center" vertical="center" wrapText="1"/>
    </xf>
    <xf numFmtId="0" fontId="111" fillId="0" borderId="80" xfId="0" applyFont="1" applyBorder="1" applyAlignment="1">
      <alignment horizontal="center" vertical="center" wrapText="1"/>
    </xf>
    <xf numFmtId="0" fontId="111" fillId="0" borderId="0" xfId="0" applyFont="1" applyAlignment="1">
      <alignment horizontal="left"/>
    </xf>
    <xf numFmtId="0" fontId="114" fillId="0" borderId="117" xfId="0" applyFont="1" applyBorder="1" applyAlignment="1">
      <alignment horizontal="left" vertical="center" wrapText="1"/>
    </xf>
    <xf numFmtId="0" fontId="116" fillId="0" borderId="0" xfId="0" applyFont="1"/>
    <xf numFmtId="0" fontId="93" fillId="0" borderId="0" xfId="0" applyFont="1" applyAlignment="1">
      <alignment wrapText="1"/>
    </xf>
    <xf numFmtId="0" fontId="114" fillId="0" borderId="117" xfId="0" applyFont="1" applyBorder="1" applyAlignment="1">
      <alignment horizontal="center" vertical="center" wrapText="1"/>
    </xf>
    <xf numFmtId="0" fontId="116" fillId="0" borderId="0" xfId="0" applyFont="1" applyAlignment="1">
      <alignment horizontal="center" vertical="center"/>
    </xf>
    <xf numFmtId="0" fontId="132" fillId="0" borderId="0" xfId="0" applyFont="1"/>
    <xf numFmtId="0" fontId="111" fillId="0" borderId="115" xfId="0" applyFont="1" applyBorder="1" applyAlignment="1">
      <alignment horizontal="left" vertical="center" wrapText="1" indent="1" readingOrder="1"/>
    </xf>
    <xf numFmtId="0" fontId="132" fillId="0" borderId="117" xfId="0" applyFont="1" applyBorder="1" applyAlignment="1">
      <alignment horizontal="left" indent="3"/>
    </xf>
    <xf numFmtId="0" fontId="114" fillId="0" borderId="117" xfId="0" applyFont="1" applyBorder="1" applyAlignment="1">
      <alignment vertical="center" wrapText="1" readingOrder="1"/>
    </xf>
    <xf numFmtId="0" fontId="132" fillId="0" borderId="117" xfId="0" applyFont="1" applyBorder="1" applyAlignment="1">
      <alignment horizontal="left" indent="2"/>
    </xf>
    <xf numFmtId="0" fontId="111" fillId="0" borderId="116" xfId="0" applyFont="1" applyBorder="1" applyAlignment="1">
      <alignment vertical="center" wrapText="1" readingOrder="1"/>
    </xf>
    <xf numFmtId="0" fontId="132" fillId="0" borderId="121" xfId="0" applyFont="1" applyBorder="1" applyAlignment="1">
      <alignment horizontal="left" indent="2"/>
    </xf>
    <xf numFmtId="0" fontId="111" fillId="0" borderId="115" xfId="0" applyFont="1" applyBorder="1" applyAlignment="1">
      <alignment vertical="center" wrapText="1" readingOrder="1"/>
    </xf>
    <xf numFmtId="0" fontId="111" fillId="0" borderId="114" xfId="0" applyFont="1" applyBorder="1" applyAlignment="1">
      <alignment vertical="center" wrapText="1" readingOrder="1"/>
    </xf>
    <xf numFmtId="0" fontId="132" fillId="0" borderId="7" xfId="0" applyFont="1" applyBorder="1"/>
    <xf numFmtId="0" fontId="2" fillId="0" borderId="15" xfId="0" applyFont="1" applyBorder="1" applyAlignment="1">
      <alignment horizontal="left" vertical="center" wrapText="1" indent="1"/>
    </xf>
    <xf numFmtId="167" fontId="134"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193" fontId="95" fillId="0" borderId="117" xfId="0" applyNumberFormat="1" applyFont="1" applyBorder="1" applyAlignment="1" applyProtection="1">
      <alignment vertical="center" wrapText="1"/>
      <protection locked="0"/>
    </xf>
    <xf numFmtId="193" fontId="3" fillId="0" borderId="117" xfId="0" applyNumberFormat="1" applyFont="1" applyBorder="1" applyAlignment="1" applyProtection="1">
      <alignment vertical="center" wrapText="1"/>
      <protection locked="0"/>
    </xf>
    <xf numFmtId="193" fontId="3" fillId="0" borderId="80" xfId="0" applyNumberFormat="1" applyFont="1" applyBorder="1" applyAlignment="1" applyProtection="1">
      <alignment vertical="center" wrapText="1"/>
      <protection locked="0"/>
    </xf>
    <xf numFmtId="169" fontId="9" fillId="37" borderId="93" xfId="20" applyBorder="1"/>
    <xf numFmtId="193" fontId="95" fillId="0" borderId="117" xfId="0" applyNumberFormat="1" applyFont="1" applyBorder="1" applyAlignment="1" applyProtection="1">
      <alignment horizontal="right" vertical="center" wrapText="1"/>
      <protection locked="0"/>
    </xf>
    <xf numFmtId="165" fontId="3" fillId="0" borderId="117" xfId="20962" applyNumberFormat="1" applyFont="1" applyFill="1" applyBorder="1" applyAlignment="1" applyProtection="1">
      <alignment horizontal="right" vertical="center" wrapText="1"/>
      <protection locked="0"/>
    </xf>
    <xf numFmtId="165" fontId="3" fillId="0" borderId="117" xfId="20962" applyNumberFormat="1" applyFont="1" applyBorder="1" applyAlignment="1" applyProtection="1">
      <alignment vertical="center" wrapText="1"/>
      <protection locked="0"/>
    </xf>
    <xf numFmtId="165" fontId="3" fillId="0" borderId="80" xfId="20962" applyNumberFormat="1" applyFont="1" applyBorder="1" applyAlignment="1" applyProtection="1">
      <alignment vertical="center" wrapText="1"/>
      <protection locked="0"/>
    </xf>
    <xf numFmtId="165" fontId="9" fillId="37" borderId="0" xfId="20" applyNumberFormat="1"/>
    <xf numFmtId="165" fontId="9" fillId="37" borderId="93" xfId="20" applyNumberFormat="1" applyBorder="1"/>
    <xf numFmtId="165" fontId="93" fillId="2" borderId="117" xfId="20962" applyNumberFormat="1" applyFont="1" applyFill="1" applyBorder="1" applyAlignment="1" applyProtection="1">
      <alignment vertical="center"/>
      <protection locked="0"/>
    </xf>
    <xf numFmtId="165" fontId="135" fillId="2" borderId="117" xfId="20962" applyNumberFormat="1" applyFont="1" applyFill="1" applyBorder="1" applyAlignment="1" applyProtection="1">
      <alignment vertical="center"/>
      <protection locked="0"/>
    </xf>
    <xf numFmtId="165" fontId="135" fillId="2" borderId="80" xfId="20962" applyNumberFormat="1" applyFont="1" applyFill="1" applyBorder="1" applyAlignment="1" applyProtection="1">
      <alignment vertical="center"/>
      <protection locked="0"/>
    </xf>
    <xf numFmtId="165" fontId="93" fillId="2" borderId="80" xfId="20962" applyNumberFormat="1" applyFont="1" applyFill="1" applyBorder="1" applyAlignment="1" applyProtection="1">
      <alignment vertical="center"/>
      <protection locked="0"/>
    </xf>
    <xf numFmtId="193" fontId="93" fillId="2" borderId="117" xfId="0" applyNumberFormat="1" applyFont="1" applyFill="1" applyBorder="1" applyAlignment="1" applyProtection="1">
      <alignment vertical="center"/>
      <protection locked="0"/>
    </xf>
    <xf numFmtId="193" fontId="93" fillId="2" borderId="80" xfId="0" applyNumberFormat="1" applyFont="1" applyFill="1" applyBorder="1" applyAlignment="1" applyProtection="1">
      <alignment vertical="center"/>
      <protection locked="0"/>
    </xf>
    <xf numFmtId="193" fontId="135" fillId="2" borderId="117" xfId="0" applyNumberFormat="1" applyFont="1" applyFill="1" applyBorder="1" applyAlignment="1" applyProtection="1">
      <alignment vertical="center"/>
      <protection locked="0"/>
    </xf>
    <xf numFmtId="193" fontId="135" fillId="2" borderId="80" xfId="0" applyNumberFormat="1" applyFont="1" applyFill="1" applyBorder="1" applyAlignment="1" applyProtection="1">
      <alignment vertical="center"/>
      <protection locked="0"/>
    </xf>
    <xf numFmtId="193" fontId="93" fillId="2" borderId="121" xfId="0" applyNumberFormat="1" applyFont="1" applyFill="1" applyBorder="1" applyAlignment="1" applyProtection="1">
      <alignment vertical="center"/>
      <protection locked="0"/>
    </xf>
    <xf numFmtId="193" fontId="135" fillId="2" borderId="121" xfId="0" applyNumberFormat="1" applyFont="1" applyFill="1" applyBorder="1" applyAlignment="1" applyProtection="1">
      <alignment vertical="center"/>
      <protection locked="0"/>
    </xf>
    <xf numFmtId="193" fontId="135" fillId="2" borderId="88" xfId="0" applyNumberFormat="1" applyFont="1" applyFill="1" applyBorder="1" applyAlignment="1" applyProtection="1">
      <alignment vertical="center"/>
      <protection locked="0"/>
    </xf>
    <xf numFmtId="165" fontId="93" fillId="2" borderId="22" xfId="20962" applyNumberFormat="1" applyFont="1" applyFill="1" applyBorder="1" applyAlignment="1" applyProtection="1">
      <alignment vertical="center"/>
      <protection locked="0"/>
    </xf>
    <xf numFmtId="165" fontId="135" fillId="2" borderId="22" xfId="20962" applyNumberFormat="1" applyFont="1" applyFill="1" applyBorder="1" applyAlignment="1" applyProtection="1">
      <alignment vertical="center"/>
      <protection locked="0"/>
    </xf>
    <xf numFmtId="165" fontId="135" fillId="2" borderId="23" xfId="20962" applyNumberFormat="1" applyFont="1" applyFill="1" applyBorder="1" applyAlignment="1" applyProtection="1">
      <alignment vertical="center"/>
      <protection locked="0"/>
    </xf>
    <xf numFmtId="164" fontId="3" fillId="0" borderId="117" xfId="7" applyNumberFormat="1" applyFont="1" applyBorder="1" applyAlignment="1" applyProtection="1">
      <alignment vertical="center" wrapText="1"/>
      <protection locked="0"/>
    </xf>
    <xf numFmtId="164" fontId="3" fillId="0" borderId="80" xfId="7" applyNumberFormat="1" applyFont="1" applyBorder="1" applyAlignment="1" applyProtection="1">
      <alignment vertical="center" wrapText="1"/>
      <protection locked="0"/>
    </xf>
    <xf numFmtId="164" fontId="93" fillId="2" borderId="117" xfId="7" applyNumberFormat="1" applyFont="1" applyFill="1" applyBorder="1" applyAlignment="1" applyProtection="1">
      <alignment vertical="center"/>
      <protection locked="0"/>
    </xf>
    <xf numFmtId="164" fontId="93" fillId="2" borderId="80" xfId="7" applyNumberFormat="1" applyFont="1" applyFill="1" applyBorder="1" applyAlignment="1" applyProtection="1">
      <alignment vertical="center"/>
      <protection locked="0"/>
    </xf>
    <xf numFmtId="164" fontId="135" fillId="2" borderId="117" xfId="7" applyNumberFormat="1" applyFont="1" applyFill="1" applyBorder="1" applyAlignment="1" applyProtection="1">
      <alignment vertical="center"/>
      <protection locked="0"/>
    </xf>
    <xf numFmtId="164" fontId="135" fillId="2" borderId="80" xfId="7" applyNumberFormat="1" applyFont="1" applyFill="1" applyBorder="1" applyAlignment="1" applyProtection="1">
      <alignment vertical="center"/>
      <protection locked="0"/>
    </xf>
    <xf numFmtId="0" fontId="123" fillId="0" borderId="117" xfId="0" applyFont="1" applyBorder="1" applyAlignment="1">
      <alignment horizontal="left" vertical="center" wrapText="1"/>
    </xf>
    <xf numFmtId="0" fontId="126" fillId="0" borderId="117" xfId="0" applyFont="1" applyBorder="1" applyAlignment="1">
      <alignment horizontal="left" vertical="center" wrapText="1" indent="1"/>
    </xf>
    <xf numFmtId="0" fontId="126" fillId="0" borderId="117" xfId="20966" applyFont="1" applyBorder="1" applyAlignment="1">
      <alignment horizontal="left" vertical="center" wrapText="1" indent="1"/>
    </xf>
    <xf numFmtId="0" fontId="110" fillId="0" borderId="117" xfId="0" applyFont="1" applyBorder="1" applyAlignment="1">
      <alignment horizontal="center" vertical="center"/>
    </xf>
    <xf numFmtId="0" fontId="123" fillId="3" borderId="117" xfId="20966" applyFont="1" applyFill="1" applyBorder="1" applyAlignment="1">
      <alignment horizontal="left" vertical="center" wrapText="1"/>
    </xf>
    <xf numFmtId="0" fontId="0" fillId="0" borderId="18" xfId="0" applyBorder="1" applyAlignment="1">
      <alignment horizontal="center" vertical="center"/>
    </xf>
    <xf numFmtId="0" fontId="2" fillId="0" borderId="80" xfId="0" applyFont="1" applyBorder="1" applyAlignment="1">
      <alignment horizontal="center" vertical="center" wrapText="1"/>
    </xf>
    <xf numFmtId="0" fontId="0" fillId="0" borderId="18" xfId="0" applyBorder="1" applyAlignment="1">
      <alignment horizontal="center"/>
    </xf>
    <xf numFmtId="0" fontId="0" fillId="0" borderId="21" xfId="0" applyBorder="1" applyAlignment="1">
      <alignment horizontal="center"/>
    </xf>
    <xf numFmtId="0" fontId="125" fillId="0" borderId="22" xfId="0" applyFont="1" applyBorder="1" applyAlignment="1">
      <alignment horizontal="left" vertical="center" wrapText="1"/>
    </xf>
    <xf numFmtId="164" fontId="0" fillId="0" borderId="117" xfId="7" applyNumberFormat="1" applyFont="1" applyBorder="1"/>
    <xf numFmtId="164" fontId="0" fillId="36" borderId="117" xfId="7" applyNumberFormat="1" applyFont="1" applyFill="1" applyBorder="1"/>
    <xf numFmtId="164" fontId="0" fillId="36" borderId="80" xfId="7" applyNumberFormat="1" applyFont="1" applyFill="1" applyBorder="1"/>
    <xf numFmtId="164" fontId="0" fillId="0" borderId="117" xfId="7" applyNumberFormat="1" applyFont="1" applyBorder="1" applyAlignment="1">
      <alignment vertical="center"/>
    </xf>
    <xf numFmtId="164" fontId="0" fillId="36" borderId="117" xfId="7" applyNumberFormat="1" applyFont="1" applyFill="1" applyBorder="1" applyAlignment="1">
      <alignment vertical="center"/>
    </xf>
    <xf numFmtId="164" fontId="0" fillId="36" borderId="80" xfId="7" applyNumberFormat="1" applyFont="1" applyFill="1" applyBorder="1" applyAlignment="1">
      <alignment vertical="center"/>
    </xf>
    <xf numFmtId="164" fontId="0" fillId="0" borderId="22" xfId="7" applyNumberFormat="1" applyFont="1" applyBorder="1"/>
    <xf numFmtId="164" fontId="0" fillId="36" borderId="22" xfId="7" applyNumberFormat="1" applyFont="1" applyFill="1" applyBorder="1"/>
    <xf numFmtId="164" fontId="0" fillId="36" borderId="23" xfId="7" applyNumberFormat="1" applyFont="1" applyFill="1" applyBorder="1"/>
    <xf numFmtId="0" fontId="125" fillId="0" borderId="117" xfId="0" applyFont="1" applyBorder="1" applyAlignment="1">
      <alignment horizontal="justify" vertical="center" wrapText="1"/>
    </xf>
    <xf numFmtId="0" fontId="123" fillId="0" borderId="117" xfId="0" applyFont="1" applyBorder="1" applyAlignment="1">
      <alignment horizontal="justify" vertical="center" wrapText="1"/>
    </xf>
    <xf numFmtId="0" fontId="125" fillId="3" borderId="117" xfId="0" applyFont="1" applyFill="1" applyBorder="1" applyAlignment="1">
      <alignment horizontal="justify" vertical="center" wrapText="1"/>
    </xf>
    <xf numFmtId="0" fontId="123" fillId="0" borderId="117" xfId="0" applyFont="1" applyBorder="1" applyAlignment="1">
      <alignment vertical="center" wrapText="1"/>
    </xf>
    <xf numFmtId="0" fontId="124" fillId="0" borderId="117" xfId="0" applyFont="1" applyBorder="1" applyAlignment="1">
      <alignment horizontal="left" vertical="center" wrapText="1"/>
    </xf>
    <xf numFmtId="0" fontId="0" fillId="0" borderId="21" xfId="0" applyBorder="1" applyAlignment="1">
      <alignment horizontal="center" vertical="center"/>
    </xf>
    <xf numFmtId="0" fontId="125" fillId="3" borderId="22" xfId="0" applyFont="1" applyFill="1" applyBorder="1" applyAlignment="1">
      <alignment vertical="center" wrapText="1"/>
    </xf>
    <xf numFmtId="193" fontId="93" fillId="0" borderId="22" xfId="0" applyNumberFormat="1" applyFont="1" applyBorder="1" applyAlignment="1">
      <alignment horizontal="right"/>
    </xf>
    <xf numFmtId="193" fontId="93" fillId="36" borderId="22" xfId="0" applyNumberFormat="1" applyFont="1" applyFill="1" applyBorder="1" applyAlignment="1">
      <alignment horizontal="right"/>
    </xf>
    <xf numFmtId="193" fontId="93" fillId="36" borderId="23" xfId="0" applyNumberFormat="1" applyFont="1" applyFill="1" applyBorder="1" applyAlignment="1">
      <alignment horizontal="right"/>
    </xf>
    <xf numFmtId="164" fontId="93" fillId="0" borderId="117" xfId="7" applyNumberFormat="1" applyFont="1" applyBorder="1" applyAlignment="1">
      <alignment horizontal="right"/>
    </xf>
    <xf numFmtId="43" fontId="93" fillId="0" borderId="117" xfId="7" applyFont="1" applyBorder="1" applyAlignment="1">
      <alignment horizontal="right"/>
    </xf>
    <xf numFmtId="43" fontId="3" fillId="0" borderId="117" xfId="7" applyFont="1" applyFill="1" applyBorder="1" applyAlignment="1">
      <alignment vertical="center" wrapText="1"/>
    </xf>
    <xf numFmtId="43" fontId="3" fillId="0" borderId="80" xfId="7" applyFont="1" applyFill="1" applyBorder="1" applyAlignment="1">
      <alignment vertical="center" wrapText="1"/>
    </xf>
    <xf numFmtId="43" fontId="3" fillId="0" borderId="117" xfId="7" applyFont="1" applyBorder="1" applyAlignment="1">
      <alignment vertical="center"/>
    </xf>
    <xf numFmtId="43" fontId="3" fillId="0" borderId="80" xfId="7" applyFont="1" applyBorder="1" applyAlignment="1">
      <alignment vertical="center"/>
    </xf>
    <xf numFmtId="0" fontId="86" fillId="0" borderId="117" xfId="0" applyFont="1" applyBorder="1" applyAlignment="1">
      <alignment horizontal="center" vertical="center" wrapText="1"/>
    </xf>
    <xf numFmtId="193" fontId="86" fillId="36" borderId="23" xfId="0" applyNumberFormat="1" applyFont="1" applyFill="1" applyBorder="1" applyAlignment="1">
      <alignment horizontal="center" vertical="center"/>
    </xf>
    <xf numFmtId="193" fontId="95" fillId="36" borderId="80" xfId="2" applyNumberFormat="1" applyFont="1" applyFill="1" applyBorder="1" applyAlignment="1" applyProtection="1">
      <alignment vertical="top"/>
    </xf>
    <xf numFmtId="193" fontId="95" fillId="3" borderId="80" xfId="2" applyNumberFormat="1" applyFont="1" applyFill="1" applyBorder="1" applyAlignment="1" applyProtection="1">
      <alignment vertical="top"/>
      <protection locked="0"/>
    </xf>
    <xf numFmtId="193" fontId="95" fillId="36" borderId="80" xfId="2" applyNumberFormat="1" applyFont="1" applyFill="1" applyBorder="1" applyAlignment="1" applyProtection="1">
      <alignment vertical="top" wrapText="1"/>
    </xf>
    <xf numFmtId="193" fontId="95" fillId="3" borderId="80" xfId="2" applyNumberFormat="1" applyFont="1" applyFill="1" applyBorder="1" applyAlignment="1" applyProtection="1">
      <alignment vertical="top" wrapText="1"/>
      <protection locked="0"/>
    </xf>
    <xf numFmtId="193" fontId="95" fillId="36" borderId="80" xfId="2" applyNumberFormat="1" applyFont="1" applyFill="1" applyBorder="1" applyAlignment="1" applyProtection="1">
      <alignment vertical="top" wrapText="1"/>
      <protection locked="0"/>
    </xf>
    <xf numFmtId="193" fontId="95" fillId="36" borderId="23" xfId="2" applyNumberFormat="1" applyFont="1" applyFill="1" applyBorder="1" applyAlignment="1" applyProtection="1">
      <alignment vertical="top" wrapText="1"/>
    </xf>
    <xf numFmtId="10" fontId="99" fillId="0" borderId="117" xfId="20962" applyNumberFormat="1" applyFont="1" applyFill="1" applyBorder="1" applyAlignment="1">
      <alignment horizontal="left" vertical="center" wrapText="1"/>
    </xf>
    <xf numFmtId="164" fontId="3" fillId="0" borderId="80" xfId="7" applyNumberFormat="1" applyFont="1" applyBorder="1" applyAlignment="1">
      <alignment horizontal="right" vertical="center" wrapText="1"/>
    </xf>
    <xf numFmtId="164" fontId="4" fillId="36" borderId="80" xfId="7" applyNumberFormat="1" applyFont="1" applyFill="1" applyBorder="1" applyAlignment="1">
      <alignment horizontal="left" vertical="center" wrapText="1"/>
    </xf>
    <xf numFmtId="164" fontId="3" fillId="0" borderId="23" xfId="7" applyNumberFormat="1" applyFont="1" applyBorder="1" applyAlignment="1">
      <alignment horizontal="right" vertical="center" wrapText="1"/>
    </xf>
    <xf numFmtId="164" fontId="136" fillId="0" borderId="31" xfId="7" applyNumberFormat="1" applyFont="1" applyBorder="1" applyAlignment="1">
      <alignment horizontal="center" vertical="center"/>
    </xf>
    <xf numFmtId="164" fontId="137" fillId="0" borderId="11" xfId="7" applyNumberFormat="1" applyFont="1" applyBorder="1" applyAlignment="1">
      <alignment horizontal="center" vertical="center"/>
    </xf>
    <xf numFmtId="164" fontId="136" fillId="0" borderId="11" xfId="7" applyNumberFormat="1" applyFont="1" applyBorder="1" applyAlignment="1">
      <alignment horizontal="center" vertical="center"/>
    </xf>
    <xf numFmtId="164" fontId="134" fillId="0" borderId="11" xfId="7" applyNumberFormat="1" applyFont="1" applyBorder="1" applyAlignment="1">
      <alignment horizontal="center" vertical="center"/>
    </xf>
    <xf numFmtId="164" fontId="138" fillId="0" borderId="11" xfId="7" applyNumberFormat="1" applyFont="1" applyBorder="1" applyAlignment="1">
      <alignment horizontal="center" vertical="center"/>
    </xf>
    <xf numFmtId="164" fontId="137" fillId="0" borderId="12" xfId="7" applyNumberFormat="1" applyFont="1" applyBorder="1" applyAlignment="1">
      <alignment horizontal="center" vertical="center"/>
    </xf>
    <xf numFmtId="164" fontId="136" fillId="0" borderId="13" xfId="7" applyNumberFormat="1" applyFont="1" applyBorder="1" applyAlignment="1">
      <alignment horizontal="center" vertical="center"/>
    </xf>
    <xf numFmtId="164" fontId="136" fillId="0" borderId="14" xfId="7" applyNumberFormat="1" applyFont="1" applyBorder="1" applyAlignment="1">
      <alignment horizontal="center" vertical="center"/>
    </xf>
    <xf numFmtId="164" fontId="136" fillId="0" borderId="12" xfId="7" applyNumberFormat="1" applyFont="1" applyBorder="1" applyAlignment="1">
      <alignment horizontal="center" vertical="center"/>
    </xf>
    <xf numFmtId="164" fontId="134" fillId="0" borderId="12" xfId="7" applyNumberFormat="1" applyFont="1" applyBorder="1" applyAlignment="1">
      <alignment horizontal="center" vertical="center"/>
    </xf>
    <xf numFmtId="164" fontId="137" fillId="0" borderId="117" xfId="7" applyNumberFormat="1" applyFont="1" applyBorder="1" applyAlignment="1">
      <alignment horizontal="center" vertical="center"/>
    </xf>
    <xf numFmtId="164" fontId="136" fillId="0" borderId="117" xfId="7" applyNumberFormat="1" applyFont="1" applyBorder="1" applyAlignment="1">
      <alignment horizontal="center" vertical="center"/>
    </xf>
    <xf numFmtId="164" fontId="136" fillId="0" borderId="22" xfId="7" applyNumberFormat="1" applyFont="1" applyBorder="1" applyAlignment="1">
      <alignment horizontal="center" vertical="center"/>
    </xf>
    <xf numFmtId="0" fontId="84" fillId="0" borderId="80" xfId="0" applyFont="1" applyBorder="1"/>
    <xf numFmtId="167" fontId="137" fillId="0" borderId="60" xfId="0" applyNumberFormat="1" applyFont="1" applyBorder="1" applyAlignment="1">
      <alignment horizontal="center"/>
    </xf>
    <xf numFmtId="167" fontId="137" fillId="0" borderId="58" xfId="0" applyNumberFormat="1" applyFont="1" applyBorder="1" applyAlignment="1">
      <alignment horizontal="center"/>
    </xf>
    <xf numFmtId="167" fontId="134" fillId="0" borderId="58" xfId="0" applyNumberFormat="1" applyFont="1" applyBorder="1" applyAlignment="1">
      <alignment horizontal="center"/>
    </xf>
    <xf numFmtId="167" fontId="139" fillId="0" borderId="58" xfId="0" applyNumberFormat="1" applyFont="1" applyBorder="1" applyAlignment="1">
      <alignment horizontal="center"/>
    </xf>
    <xf numFmtId="167" fontId="137" fillId="0" borderId="61" xfId="0" applyNumberFormat="1" applyFont="1" applyBorder="1" applyAlignment="1">
      <alignment horizontal="center"/>
    </xf>
    <xf numFmtId="167" fontId="136" fillId="0" borderId="56" xfId="0" applyNumberFormat="1" applyFont="1" applyBorder="1" applyAlignment="1">
      <alignment horizontal="center"/>
    </xf>
    <xf numFmtId="167" fontId="137" fillId="0" borderId="80" xfId="0" applyNumberFormat="1" applyFont="1" applyBorder="1" applyAlignment="1">
      <alignment horizontal="center"/>
    </xf>
    <xf numFmtId="0" fontId="137" fillId="0" borderId="80" xfId="0" applyFont="1" applyBorder="1"/>
    <xf numFmtId="0" fontId="137" fillId="0" borderId="23" xfId="0" applyFont="1" applyBorder="1"/>
    <xf numFmtId="164" fontId="3" fillId="0" borderId="84" xfId="7" applyNumberFormat="1" applyFont="1" applyBorder="1" applyAlignment="1">
      <alignment vertical="center"/>
    </xf>
    <xf numFmtId="164" fontId="3" fillId="0" borderId="118" xfId="7" applyNumberFormat="1" applyFont="1" applyBorder="1" applyAlignment="1">
      <alignment vertical="center"/>
    </xf>
    <xf numFmtId="164" fontId="3" fillId="0" borderId="63" xfId="0" applyNumberFormat="1" applyFont="1" applyBorder="1" applyAlignment="1">
      <alignment vertical="center"/>
    </xf>
    <xf numFmtId="0" fontId="3" fillId="3" borderId="119" xfId="0" applyFont="1" applyFill="1" applyBorder="1" applyAlignment="1">
      <alignment vertical="center"/>
    </xf>
    <xf numFmtId="164" fontId="3" fillId="3" borderId="119" xfId="7" applyNumberFormat="1" applyFont="1" applyFill="1" applyBorder="1" applyAlignment="1">
      <alignment vertical="center"/>
    </xf>
    <xf numFmtId="164" fontId="3" fillId="0" borderId="117" xfId="7" applyNumberFormat="1" applyFont="1" applyBorder="1" applyAlignment="1">
      <alignment vertical="center"/>
    </xf>
    <xf numFmtId="164" fontId="3" fillId="0" borderId="80" xfId="0" applyNumberFormat="1" applyFont="1" applyBorder="1" applyAlignment="1">
      <alignment vertical="center"/>
    </xf>
    <xf numFmtId="164" fontId="3" fillId="0" borderId="117" xfId="7" applyNumberFormat="1" applyFont="1" applyFill="1" applyBorder="1" applyAlignment="1">
      <alignment vertical="center"/>
    </xf>
    <xf numFmtId="164" fontId="3" fillId="0" borderId="118" xfId="7" applyNumberFormat="1" applyFont="1" applyFill="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164" fontId="3" fillId="0" borderId="22"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4" xfId="7" applyNumberFormat="1" applyFont="1" applyBorder="1" applyAlignment="1">
      <alignment vertical="center"/>
    </xf>
    <xf numFmtId="164" fontId="3" fillId="0" borderId="24" xfId="0" applyNumberFormat="1" applyFont="1" applyBorder="1" applyAlignment="1">
      <alignment vertical="center"/>
    </xf>
    <xf numFmtId="164" fontId="3" fillId="0" borderId="23" xfId="0" applyNumberFormat="1" applyFont="1" applyBorder="1" applyAlignment="1">
      <alignment vertical="center"/>
    </xf>
    <xf numFmtId="164" fontId="3" fillId="0" borderId="26" xfId="7" applyNumberFormat="1" applyFont="1" applyBorder="1" applyAlignment="1">
      <alignment vertical="center"/>
    </xf>
    <xf numFmtId="43" fontId="3" fillId="0" borderId="26" xfId="7" applyFont="1" applyBorder="1" applyAlignment="1">
      <alignment vertical="center"/>
    </xf>
    <xf numFmtId="43" fontId="3" fillId="0" borderId="17" xfId="0" applyNumberFormat="1" applyFont="1" applyBorder="1" applyAlignment="1">
      <alignment vertical="center"/>
    </xf>
    <xf numFmtId="164" fontId="3" fillId="0" borderId="103" xfId="7" applyNumberFormat="1" applyFont="1" applyBorder="1" applyAlignment="1">
      <alignment vertical="center"/>
    </xf>
    <xf numFmtId="43" fontId="3" fillId="0" borderId="103" xfId="7" applyFont="1" applyBorder="1" applyAlignment="1">
      <alignment vertical="center"/>
    </xf>
    <xf numFmtId="43" fontId="3" fillId="0" borderId="88" xfId="7" applyFont="1" applyBorder="1" applyAlignment="1">
      <alignment vertical="center"/>
    </xf>
    <xf numFmtId="165" fontId="3" fillId="0" borderId="91" xfId="20962" applyNumberFormat="1" applyFont="1" applyBorder="1" applyAlignment="1">
      <alignment vertical="center"/>
    </xf>
    <xf numFmtId="10" fontId="104" fillId="0" borderId="96" xfId="20962" applyNumberFormat="1" applyFont="1" applyFill="1" applyBorder="1" applyAlignment="1" applyProtection="1">
      <alignment horizontal="right" vertical="center"/>
      <protection locked="0"/>
    </xf>
    <xf numFmtId="164" fontId="115" fillId="0" borderId="117" xfId="7" applyNumberFormat="1" applyFont="1" applyBorder="1"/>
    <xf numFmtId="164" fontId="112" fillId="0" borderId="117" xfId="7" applyNumberFormat="1" applyFont="1" applyBorder="1"/>
    <xf numFmtId="164" fontId="111" fillId="0" borderId="117" xfId="7" applyNumberFormat="1" applyFont="1" applyBorder="1"/>
    <xf numFmtId="164" fontId="114" fillId="0" borderId="117" xfId="7" applyNumberFormat="1" applyFont="1" applyBorder="1"/>
    <xf numFmtId="164" fontId="111" fillId="36" borderId="117" xfId="7" applyNumberFormat="1" applyFont="1" applyFill="1" applyBorder="1"/>
    <xf numFmtId="164" fontId="114" fillId="36" borderId="117" xfId="7" applyNumberFormat="1" applyFont="1" applyFill="1" applyBorder="1"/>
    <xf numFmtId="164" fontId="112" fillId="0" borderId="0" xfId="0" applyNumberFormat="1" applyFont="1"/>
    <xf numFmtId="0" fontId="2" fillId="0" borderId="118" xfId="0" applyFont="1" applyBorder="1" applyAlignment="1">
      <alignment wrapText="1"/>
    </xf>
    <xf numFmtId="0" fontId="84" fillId="0" borderId="83" xfId="0" applyFont="1" applyBorder="1"/>
    <xf numFmtId="0" fontId="2" fillId="0" borderId="117" xfId="0" applyFont="1" applyBorder="1" applyAlignment="1">
      <alignment wrapText="1"/>
    </xf>
    <xf numFmtId="0" fontId="45" fillId="0" borderId="117" xfId="0" applyFont="1" applyBorder="1" applyAlignment="1">
      <alignment horizontal="center" vertical="center" wrapText="1"/>
    </xf>
    <xf numFmtId="0" fontId="45" fillId="0" borderId="80" xfId="0" applyFont="1" applyBorder="1" applyAlignment="1">
      <alignment horizontal="center" vertical="center" wrapText="1"/>
    </xf>
    <xf numFmtId="0" fontId="2" fillId="0" borderId="83" xfId="0" applyFont="1" applyBorder="1"/>
    <xf numFmtId="0" fontId="2" fillId="0" borderId="83" xfId="0" applyFont="1" applyBorder="1" applyAlignment="1">
      <alignment wrapText="1"/>
    </xf>
    <xf numFmtId="10" fontId="3" fillId="0" borderId="80" xfId="20962" applyNumberFormat="1" applyFont="1" applyBorder="1"/>
    <xf numFmtId="10" fontId="3" fillId="0" borderId="88" xfId="20962" applyNumberFormat="1" applyFont="1" applyBorder="1"/>
    <xf numFmtId="10" fontId="3" fillId="0" borderId="23" xfId="20962" applyNumberFormat="1" applyFont="1" applyBorder="1"/>
    <xf numFmtId="10" fontId="3" fillId="0" borderId="83" xfId="20962" applyNumberFormat="1" applyFont="1" applyBorder="1"/>
    <xf numFmtId="169" fontId="9" fillId="37" borderId="62" xfId="20" applyBorder="1"/>
    <xf numFmtId="193" fontId="3" fillId="0" borderId="18" xfId="0" applyNumberFormat="1" applyFont="1" applyBorder="1" applyAlignment="1" applyProtection="1">
      <alignment vertical="center" wrapText="1"/>
      <protection locked="0"/>
    </xf>
    <xf numFmtId="165" fontId="3" fillId="0" borderId="18" xfId="20962" applyNumberFormat="1" applyFont="1" applyBorder="1" applyAlignment="1" applyProtection="1">
      <alignment vertical="center" wrapText="1"/>
      <protection locked="0"/>
    </xf>
    <xf numFmtId="165" fontId="9" fillId="37" borderId="62" xfId="20" applyNumberFormat="1" applyBorder="1"/>
    <xf numFmtId="165" fontId="135" fillId="2" borderId="18" xfId="20962" applyNumberFormat="1" applyFont="1" applyFill="1" applyBorder="1" applyAlignment="1" applyProtection="1">
      <alignment vertical="center"/>
      <protection locked="0"/>
    </xf>
    <xf numFmtId="165" fontId="93" fillId="2" borderId="18" xfId="20962" applyNumberFormat="1" applyFont="1" applyFill="1" applyBorder="1" applyAlignment="1" applyProtection="1">
      <alignment vertical="center"/>
      <protection locked="0"/>
    </xf>
    <xf numFmtId="193" fontId="135" fillId="2" borderId="125" xfId="0" applyNumberFormat="1" applyFont="1" applyFill="1" applyBorder="1" applyAlignment="1" applyProtection="1">
      <alignment vertical="center"/>
      <protection locked="0"/>
    </xf>
    <xf numFmtId="165" fontId="135" fillId="2" borderId="126" xfId="20962" applyNumberFormat="1" applyFont="1" applyFill="1" applyBorder="1" applyAlignment="1" applyProtection="1">
      <alignment vertical="center"/>
      <protection locked="0"/>
    </xf>
    <xf numFmtId="164" fontId="116" fillId="0" borderId="117" xfId="7" applyNumberFormat="1" applyFont="1" applyBorder="1"/>
    <xf numFmtId="164" fontId="116" fillId="0" borderId="121" xfId="7" applyNumberFormat="1" applyFont="1" applyBorder="1"/>
    <xf numFmtId="169" fontId="9" fillId="37" borderId="127" xfId="20" applyBorder="1"/>
    <xf numFmtId="164" fontId="3" fillId="0" borderId="127" xfId="7" applyNumberFormat="1" applyFont="1" applyBorder="1" applyAlignment="1">
      <alignment vertical="center"/>
    </xf>
    <xf numFmtId="164" fontId="4" fillId="0" borderId="128" xfId="7" applyNumberFormat="1" applyFont="1" applyBorder="1"/>
    <xf numFmtId="164" fontId="3" fillId="0" borderId="127" xfId="7" applyNumberFormat="1" applyFont="1" applyFill="1" applyBorder="1"/>
    <xf numFmtId="164" fontId="3" fillId="0" borderId="127" xfId="7" applyNumberFormat="1" applyFont="1" applyFill="1" applyBorder="1" applyAlignment="1">
      <alignment vertical="center"/>
    </xf>
    <xf numFmtId="10" fontId="4" fillId="0" borderId="129" xfId="20962" applyNumberFormat="1" applyFont="1" applyBorder="1"/>
    <xf numFmtId="193" fontId="93" fillId="0" borderId="18" xfId="0" applyNumberFormat="1" applyFont="1" applyBorder="1" applyAlignment="1" applyProtection="1">
      <alignment vertical="center"/>
      <protection locked="0"/>
    </xf>
    <xf numFmtId="193" fontId="135" fillId="0" borderId="18" xfId="0" applyNumberFormat="1" applyFont="1" applyBorder="1" applyAlignment="1" applyProtection="1">
      <alignment vertical="center"/>
      <protection locked="0"/>
    </xf>
    <xf numFmtId="165" fontId="93" fillId="0" borderId="18" xfId="20962" applyNumberFormat="1" applyFont="1" applyFill="1" applyBorder="1" applyAlignment="1" applyProtection="1">
      <alignment vertical="center"/>
      <protection locked="0"/>
    </xf>
    <xf numFmtId="164" fontId="104" fillId="77" borderId="127" xfId="948" applyNumberFormat="1" applyFont="1" applyFill="1" applyBorder="1" applyAlignment="1" applyProtection="1">
      <alignment horizontal="right" vertical="center"/>
    </xf>
    <xf numFmtId="9" fontId="3" fillId="0" borderId="91" xfId="20962" applyFont="1" applyBorder="1" applyAlignment="1">
      <alignment vertical="center"/>
    </xf>
    <xf numFmtId="9" fontId="3" fillId="0" borderId="92" xfId="20962" applyFont="1" applyBorder="1" applyAlignment="1">
      <alignment vertical="center"/>
    </xf>
    <xf numFmtId="193" fontId="93" fillId="3" borderId="127" xfId="5" applyNumberFormat="1" applyFont="1" applyFill="1" applyBorder="1" applyProtection="1">
      <protection locked="0"/>
    </xf>
    <xf numFmtId="164" fontId="3" fillId="0" borderId="128" xfId="7" applyNumberFormat="1" applyFont="1" applyBorder="1"/>
    <xf numFmtId="164" fontId="3" fillId="0" borderId="127" xfId="7" applyNumberFormat="1" applyFont="1" applyBorder="1"/>
    <xf numFmtId="193" fontId="93" fillId="3" borderId="146" xfId="5" applyNumberFormat="1" applyFont="1" applyFill="1" applyBorder="1" applyProtection="1">
      <protection locked="0"/>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3" xfId="7" applyNumberFormat="1" applyFont="1" applyFill="1" applyBorder="1"/>
    <xf numFmtId="43" fontId="111" fillId="0" borderId="158" xfId="7" applyFont="1" applyBorder="1"/>
    <xf numFmtId="43" fontId="114" fillId="0" borderId="158" xfId="7" applyFont="1" applyFill="1" applyBorder="1"/>
    <xf numFmtId="164" fontId="112" fillId="0" borderId="160" xfId="7" applyNumberFormat="1" applyFont="1" applyBorder="1"/>
    <xf numFmtId="164" fontId="115" fillId="0" borderId="160" xfId="7" applyNumberFormat="1" applyFont="1" applyBorder="1"/>
    <xf numFmtId="43" fontId="111" fillId="0" borderId="168" xfId="7" applyFont="1" applyBorder="1"/>
    <xf numFmtId="43" fontId="114" fillId="0" borderId="168" xfId="7" applyFont="1" applyBorder="1"/>
    <xf numFmtId="0" fontId="111" fillId="0" borderId="160" xfId="0" applyFont="1" applyBorder="1"/>
    <xf numFmtId="0" fontId="114" fillId="0" borderId="160" xfId="0" applyFont="1" applyBorder="1"/>
    <xf numFmtId="0" fontId="111" fillId="0" borderId="160" xfId="0" applyFont="1" applyBorder="1" applyAlignment="1">
      <alignment horizontal="left" indent="1"/>
    </xf>
    <xf numFmtId="0" fontId="114" fillId="82" borderId="160" xfId="0" applyFont="1" applyFill="1" applyBorder="1"/>
    <xf numFmtId="43" fontId="111" fillId="0" borderId="160" xfId="7" applyFont="1" applyFill="1" applyBorder="1"/>
    <xf numFmtId="43" fontId="111" fillId="0" borderId="160" xfId="7" applyFont="1" applyBorder="1"/>
    <xf numFmtId="43" fontId="111" fillId="0" borderId="160" xfId="7" applyFont="1" applyBorder="1" applyAlignment="1">
      <alignment horizontal="left" indent="1"/>
    </xf>
    <xf numFmtId="0" fontId="92" fillId="0" borderId="65" xfId="0" applyFont="1" applyBorder="1" applyAlignment="1">
      <alignment horizontal="left" wrapText="1"/>
    </xf>
    <xf numFmtId="0" fontId="92" fillId="0" borderId="64" xfId="0" applyFont="1" applyBorder="1" applyAlignment="1">
      <alignment horizontal="left" wrapText="1"/>
    </xf>
    <xf numFmtId="0" fontId="92" fillId="0" borderId="123" xfId="0" applyFont="1" applyBorder="1" applyAlignment="1">
      <alignment horizontal="center" vertical="center"/>
    </xf>
    <xf numFmtId="0" fontId="92" fillId="0" borderId="30" xfId="0" applyFont="1" applyBorder="1" applyAlignment="1">
      <alignment horizontal="center" vertical="center"/>
    </xf>
    <xf numFmtId="0" fontId="92" fillId="0" borderId="124" xfId="0" applyFont="1" applyBorder="1" applyAlignment="1">
      <alignment horizontal="center" vertical="center"/>
    </xf>
    <xf numFmtId="0" fontId="133" fillId="0" borderId="123" xfId="0" applyFont="1" applyBorder="1" applyAlignment="1">
      <alignment horizontal="center"/>
    </xf>
    <xf numFmtId="0" fontId="133" fillId="0" borderId="30" xfId="0" applyFont="1" applyBorder="1" applyAlignment="1">
      <alignment horizontal="center"/>
    </xf>
    <xf numFmtId="0" fontId="133" fillId="0" borderId="124" xfId="0" applyFont="1" applyBorder="1" applyAlignment="1">
      <alignment horizontal="center"/>
    </xf>
    <xf numFmtId="164" fontId="0" fillId="0" borderId="118" xfId="7" applyNumberFormat="1" applyFont="1" applyBorder="1" applyAlignment="1">
      <alignment horizontal="center"/>
    </xf>
    <xf numFmtId="164" fontId="0" fillId="0" borderId="119" xfId="7" applyNumberFormat="1" applyFont="1" applyBorder="1" applyAlignment="1">
      <alignment horizontal="center"/>
    </xf>
    <xf numFmtId="164" fontId="0" fillId="0" borderId="83" xfId="7" applyNumberFormat="1" applyFont="1" applyBorder="1" applyAlignment="1">
      <alignment horizontal="center"/>
    </xf>
    <xf numFmtId="0" fontId="0" fillId="0" borderId="15" xfId="0" applyBorder="1" applyAlignment="1">
      <alignment horizontal="center" vertical="center"/>
    </xf>
    <xf numFmtId="0" fontId="0" fillId="0" borderId="18" xfId="0" applyBorder="1" applyAlignment="1">
      <alignment horizontal="center" vertical="center"/>
    </xf>
    <xf numFmtId="0" fontId="120" fillId="0" borderId="16" xfId="0" applyFont="1" applyBorder="1" applyAlignment="1">
      <alignment horizontal="center" vertical="center"/>
    </xf>
    <xf numFmtId="0" fontId="120" fillId="0" borderId="117" xfId="0" applyFont="1" applyBorder="1" applyAlignment="1">
      <alignment horizontal="center" vertical="center"/>
    </xf>
    <xf numFmtId="0" fontId="121" fillId="0" borderId="16" xfId="0" applyFont="1" applyBorder="1" applyAlignment="1">
      <alignment horizontal="center" vertical="center"/>
    </xf>
    <xf numFmtId="0" fontId="121" fillId="0" borderId="17" xfId="0" applyFont="1" applyBorder="1" applyAlignment="1">
      <alignment horizontal="center" vertical="center"/>
    </xf>
    <xf numFmtId="0" fontId="0" fillId="0" borderId="117" xfId="0" applyBorder="1" applyAlignment="1">
      <alignment horizontal="center"/>
    </xf>
    <xf numFmtId="0" fontId="0" fillId="0" borderId="80" xfId="0" applyBorder="1" applyAlignment="1">
      <alignment horizontal="center"/>
    </xf>
    <xf numFmtId="0" fontId="0" fillId="0" borderId="4" xfId="0" applyBorder="1" applyAlignment="1">
      <alignment horizontal="center" vertical="center"/>
    </xf>
    <xf numFmtId="0" fontId="0" fillId="0" borderId="66" xfId="0" applyBorder="1" applyAlignment="1">
      <alignment horizontal="center" vertical="center"/>
    </xf>
    <xf numFmtId="0" fontId="120" fillId="0" borderId="5" xfId="0" applyFont="1" applyBorder="1" applyAlignment="1">
      <alignment horizontal="center" vertical="center" wrapText="1"/>
    </xf>
    <xf numFmtId="0" fontId="120" fillId="0" borderId="7" xfId="0" applyFont="1" applyBorder="1" applyAlignment="1">
      <alignment horizontal="center" vertical="center" wrapText="1"/>
    </xf>
    <xf numFmtId="0" fontId="0" fillId="0" borderId="16" xfId="0" applyBorder="1" applyAlignment="1">
      <alignment horizontal="center" vertical="center" wrapText="1"/>
    </xf>
    <xf numFmtId="0" fontId="0" fillId="0" borderId="117" xfId="0" applyBorder="1" applyAlignment="1">
      <alignment horizontal="center" vertical="center" wrapText="1"/>
    </xf>
    <xf numFmtId="0" fontId="45" fillId="0" borderId="117" xfId="0" applyFont="1" applyBorder="1" applyAlignment="1">
      <alignment horizontal="center" vertical="center" wrapText="1"/>
    </xf>
    <xf numFmtId="0" fontId="45" fillId="0" borderId="80" xfId="0" applyFont="1" applyBorder="1" applyAlignment="1">
      <alignment horizontal="center" vertical="center" wrapText="1"/>
    </xf>
    <xf numFmtId="0" fontId="86" fillId="0" borderId="117" xfId="0" applyFont="1" applyBorder="1" applyAlignment="1">
      <alignment horizontal="center" vertical="center" wrapText="1"/>
    </xf>
    <xf numFmtId="0" fontId="84" fillId="0" borderId="117" xfId="0" applyFont="1" applyBorder="1" applyAlignment="1">
      <alignment horizontal="center" vertical="center" wrapText="1"/>
    </xf>
    <xf numFmtId="0" fontId="45" fillId="0" borderId="117" xfId="11" applyFont="1" applyBorder="1" applyAlignment="1">
      <alignment horizontal="center" vertical="center" wrapText="1"/>
    </xf>
    <xf numFmtId="0" fontId="45" fillId="0" borderId="80" xfId="11" applyFont="1" applyBorder="1" applyAlignment="1">
      <alignment horizontal="center" vertical="center" wrapText="1"/>
    </xf>
    <xf numFmtId="0" fontId="45" fillId="0" borderId="69"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7" fillId="3" borderId="70" xfId="13" applyFont="1" applyFill="1" applyBorder="1" applyAlignment="1" applyProtection="1">
      <alignment horizontal="center" vertical="center" wrapText="1"/>
      <protection locked="0"/>
    </xf>
    <xf numFmtId="0" fontId="97"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8"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1" xfId="1" applyNumberFormat="1" applyFont="1" applyFill="1" applyBorder="1" applyAlignment="1" applyProtection="1">
      <alignment horizontal="center" vertical="center" wrapText="1"/>
      <protection locked="0"/>
    </xf>
    <xf numFmtId="164" fontId="45" fillId="0" borderId="72" xfId="1" applyNumberFormat="1" applyFont="1" applyFill="1" applyBorder="1" applyAlignment="1" applyProtection="1">
      <alignment horizontal="center" vertical="center" wrapText="1"/>
      <protection locked="0"/>
    </xf>
    <xf numFmtId="0" fontId="3" fillId="0" borderId="70" xfId="0" applyFont="1" applyBorder="1" applyAlignment="1">
      <alignment horizontal="center" vertical="center" wrapText="1"/>
    </xf>
    <xf numFmtId="0" fontId="3" fillId="0" borderId="63" xfId="0" applyFont="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8" fillId="0" borderId="54" xfId="0" applyFont="1" applyBorder="1" applyAlignment="1">
      <alignment horizontal="left" vertical="center"/>
    </xf>
    <xf numFmtId="0" fontId="98"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0" xfId="0" applyFont="1" applyBorder="1" applyAlignment="1">
      <alignment horizontal="center" vertical="center" wrapText="1"/>
    </xf>
    <xf numFmtId="0" fontId="114" fillId="0" borderId="101" xfId="0" applyFont="1" applyBorder="1" applyAlignment="1">
      <alignment horizontal="left" vertical="center" wrapText="1"/>
    </xf>
    <xf numFmtId="0" fontId="114" fillId="0" borderId="102" xfId="0" applyFont="1" applyBorder="1" applyAlignment="1">
      <alignment horizontal="left" vertical="center" wrapText="1"/>
    </xf>
    <xf numFmtId="0" fontId="114" fillId="0" borderId="106" xfId="0" applyFont="1" applyBorder="1" applyAlignment="1">
      <alignment horizontal="left" vertical="center" wrapText="1"/>
    </xf>
    <xf numFmtId="0" fontId="114" fillId="0" borderId="107" xfId="0" applyFont="1" applyBorder="1" applyAlignment="1">
      <alignment horizontal="left" vertical="center" wrapText="1"/>
    </xf>
    <xf numFmtId="0" fontId="114" fillId="0" borderId="109" xfId="0" applyFont="1" applyBorder="1" applyAlignment="1">
      <alignment horizontal="left" vertical="center" wrapText="1"/>
    </xf>
    <xf numFmtId="0" fontId="114" fillId="0" borderId="110" xfId="0" applyFont="1" applyBorder="1" applyAlignment="1">
      <alignment horizontal="left" vertical="center" wrapText="1"/>
    </xf>
    <xf numFmtId="0" fontId="115" fillId="0" borderId="103" xfId="0" applyFont="1" applyBorder="1" applyAlignment="1">
      <alignment horizontal="center" vertical="center" wrapText="1"/>
    </xf>
    <xf numFmtId="0" fontId="115" fillId="0" borderId="104" xfId="0" applyFont="1" applyBorder="1" applyAlignment="1">
      <alignment horizontal="center" vertical="center" wrapText="1"/>
    </xf>
    <xf numFmtId="0" fontId="115" fillId="0" borderId="105" xfId="0" applyFont="1" applyBorder="1" applyAlignment="1">
      <alignment horizontal="center" vertical="center" wrapText="1"/>
    </xf>
    <xf numFmtId="0" fontId="115" fillId="0" borderId="84" xfId="0" applyFont="1" applyBorder="1" applyAlignment="1">
      <alignment horizontal="center" vertical="center" wrapText="1"/>
    </xf>
    <xf numFmtId="0" fontId="115" fillId="0" borderId="108" xfId="0" applyFont="1" applyBorder="1" applyAlignment="1">
      <alignment horizontal="center" vertical="center" wrapText="1"/>
    </xf>
    <xf numFmtId="0" fontId="115" fillId="0" borderId="74" xfId="0" applyFont="1" applyBorder="1" applyAlignment="1">
      <alignment horizontal="center" vertical="center" wrapText="1"/>
    </xf>
    <xf numFmtId="0" fontId="111" fillId="0" borderId="121"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17" xfId="0" applyFont="1" applyBorder="1" applyAlignment="1">
      <alignment horizontal="center" vertical="center" wrapText="1"/>
    </xf>
    <xf numFmtId="0" fontId="119" fillId="0" borderId="117" xfId="0" applyFont="1" applyBorder="1" applyAlignment="1">
      <alignment horizontal="center" vertical="center"/>
    </xf>
    <xf numFmtId="0" fontId="119" fillId="0" borderId="103" xfId="0" applyFont="1" applyBorder="1" applyAlignment="1">
      <alignment horizontal="center" vertical="center"/>
    </xf>
    <xf numFmtId="0" fontId="119" fillId="0" borderId="105" xfId="0" applyFont="1" applyBorder="1" applyAlignment="1">
      <alignment horizontal="center" vertical="center"/>
    </xf>
    <xf numFmtId="0" fontId="119" fillId="0" borderId="84" xfId="0" applyFont="1" applyBorder="1" applyAlignment="1">
      <alignment horizontal="center" vertical="center"/>
    </xf>
    <xf numFmtId="0" fontId="119" fillId="0" borderId="74" xfId="0" applyFont="1" applyBorder="1" applyAlignment="1">
      <alignment horizontal="center" vertical="center"/>
    </xf>
    <xf numFmtId="0" fontId="115" fillId="0" borderId="117" xfId="0" applyFont="1" applyBorder="1" applyAlignment="1">
      <alignment horizontal="center" vertical="center" wrapText="1"/>
    </xf>
    <xf numFmtId="0" fontId="111" fillId="0" borderId="120" xfId="0" applyFont="1" applyBorder="1" applyAlignment="1">
      <alignment horizontal="center" vertical="center" wrapText="1"/>
    </xf>
    <xf numFmtId="0" fontId="114" fillId="0" borderId="103" xfId="0" applyFont="1" applyBorder="1" applyAlignment="1">
      <alignment horizontal="center" vertical="center" wrapText="1"/>
    </xf>
    <xf numFmtId="0" fontId="114" fillId="0" borderId="105" xfId="0" applyFont="1" applyBorder="1" applyAlignment="1">
      <alignment horizontal="center" vertical="center" wrapText="1"/>
    </xf>
    <xf numFmtId="0" fontId="114" fillId="0" borderId="69" xfId="0" applyFont="1" applyBorder="1" applyAlignment="1">
      <alignment horizontal="center" vertical="center" wrapText="1"/>
    </xf>
    <xf numFmtId="0" fontId="114" fillId="0" borderId="67" xfId="0" applyFont="1" applyBorder="1" applyAlignment="1">
      <alignment horizontal="center" vertical="center" wrapText="1"/>
    </xf>
    <xf numFmtId="0" fontId="114" fillId="0" borderId="84" xfId="0" applyFont="1" applyBorder="1" applyAlignment="1">
      <alignment horizontal="center" vertical="center" wrapText="1"/>
    </xf>
    <xf numFmtId="0" fontId="114" fillId="0" borderId="74" xfId="0" applyFont="1" applyBorder="1" applyAlignment="1">
      <alignment horizontal="center" vertical="center" wrapText="1"/>
    </xf>
    <xf numFmtId="0" fontId="111" fillId="0" borderId="118" xfId="0" applyFont="1" applyBorder="1" applyAlignment="1">
      <alignment horizontal="center" vertical="center" wrapText="1"/>
    </xf>
    <xf numFmtId="0" fontId="111" fillId="0" borderId="119" xfId="0" applyFont="1" applyBorder="1" applyAlignment="1">
      <alignment horizontal="center" vertical="center" wrapText="1"/>
    </xf>
    <xf numFmtId="0" fontId="114" fillId="0" borderId="75" xfId="0" applyFont="1" applyBorder="1" applyAlignment="1">
      <alignment horizontal="center" vertical="center" wrapText="1"/>
    </xf>
    <xf numFmtId="0" fontId="114" fillId="0" borderId="7" xfId="0" applyFont="1" applyBorder="1" applyAlignment="1">
      <alignment horizontal="center" vertical="center" wrapText="1"/>
    </xf>
    <xf numFmtId="0" fontId="111" fillId="0" borderId="75" xfId="0" applyFont="1" applyBorder="1" applyAlignment="1">
      <alignment horizontal="center" vertical="center" wrapText="1"/>
    </xf>
    <xf numFmtId="0" fontId="111" fillId="0" borderId="74" xfId="0" applyFont="1" applyBorder="1" applyAlignment="1">
      <alignment horizontal="center" vertical="center" wrapText="1"/>
    </xf>
    <xf numFmtId="0" fontId="114" fillId="0" borderId="54" xfId="0" applyFont="1" applyBorder="1" applyAlignment="1">
      <alignment horizontal="left" vertical="top" wrapText="1"/>
    </xf>
    <xf numFmtId="0" fontId="114" fillId="0" borderId="76" xfId="0" applyFont="1" applyBorder="1" applyAlignment="1">
      <alignment horizontal="left" vertical="top" wrapText="1"/>
    </xf>
    <xf numFmtId="0" fontId="114" fillId="0" borderId="62" xfId="0" applyFont="1" applyBorder="1" applyAlignment="1">
      <alignment horizontal="left" vertical="top" wrapText="1"/>
    </xf>
    <xf numFmtId="0" fontId="114" fillId="0" borderId="93" xfId="0" applyFont="1" applyBorder="1" applyAlignment="1">
      <alignment horizontal="left" vertical="top" wrapText="1"/>
    </xf>
    <xf numFmtId="0" fontId="114" fillId="0" borderId="100" xfId="0" applyFont="1" applyBorder="1" applyAlignment="1">
      <alignment horizontal="left" vertical="top" wrapText="1"/>
    </xf>
    <xf numFmtId="0" fontId="114" fillId="0" borderId="122" xfId="0" applyFont="1" applyBorder="1" applyAlignment="1">
      <alignment horizontal="left" vertical="top" wrapText="1"/>
    </xf>
    <xf numFmtId="0" fontId="114" fillId="0" borderId="85" xfId="0" applyFont="1" applyBorder="1" applyAlignment="1">
      <alignment horizontal="center" vertical="center" wrapText="1"/>
    </xf>
    <xf numFmtId="0" fontId="114" fillId="0" borderId="66" xfId="0" applyFont="1" applyBorder="1" applyAlignment="1">
      <alignment horizontal="center" vertical="center" wrapText="1"/>
    </xf>
    <xf numFmtId="0" fontId="111" fillId="0" borderId="63" xfId="0" applyFont="1" applyBorder="1" applyAlignment="1">
      <alignment horizontal="center" vertical="center" wrapText="1"/>
    </xf>
    <xf numFmtId="0" fontId="111" fillId="0" borderId="68" xfId="0" applyFont="1" applyBorder="1" applyAlignment="1">
      <alignment horizontal="center" vertical="center" wrapText="1"/>
    </xf>
    <xf numFmtId="0" fontId="111" fillId="0" borderId="27" xfId="0" applyFont="1" applyBorder="1" applyAlignment="1">
      <alignment horizontal="center" vertical="center" wrapText="1"/>
    </xf>
    <xf numFmtId="0" fontId="111" fillId="0" borderId="28" xfId="0" applyFont="1" applyBorder="1" applyAlignment="1">
      <alignment horizontal="center" vertical="center" wrapText="1"/>
    </xf>
    <xf numFmtId="0" fontId="111" fillId="0" borderId="103" xfId="0" applyFont="1" applyBorder="1" applyAlignment="1">
      <alignment horizontal="center" vertical="top" wrapText="1"/>
    </xf>
    <xf numFmtId="0" fontId="111" fillId="0" borderId="104" xfId="0" applyFont="1" applyBorder="1" applyAlignment="1">
      <alignment horizontal="center" vertical="top" wrapText="1"/>
    </xf>
    <xf numFmtId="0" fontId="111" fillId="0" borderId="119" xfId="0" applyFont="1" applyBorder="1" applyAlignment="1">
      <alignment horizontal="center" vertical="top" wrapText="1"/>
    </xf>
    <xf numFmtId="0" fontId="111" fillId="0" borderId="120" xfId="0" applyFont="1" applyBorder="1" applyAlignment="1">
      <alignment horizontal="center" vertical="top" wrapText="1"/>
    </xf>
    <xf numFmtId="0" fontId="131" fillId="0" borderId="112" xfId="0" applyFont="1" applyBorder="1" applyAlignment="1">
      <alignment horizontal="left" vertical="top" wrapText="1"/>
    </xf>
    <xf numFmtId="0" fontId="131" fillId="0" borderId="113" xfId="0" applyFont="1" applyBorder="1" applyAlignment="1">
      <alignment horizontal="left" vertical="top" wrapText="1"/>
    </xf>
    <xf numFmtId="0" fontId="117" fillId="0" borderId="103" xfId="0" applyFont="1" applyBorder="1" applyAlignment="1">
      <alignment horizontal="center" vertical="center"/>
    </xf>
    <xf numFmtId="0" fontId="117" fillId="0" borderId="105" xfId="0" applyFont="1" applyBorder="1" applyAlignment="1">
      <alignment horizontal="center" vertical="center"/>
    </xf>
    <xf numFmtId="0" fontId="117" fillId="0" borderId="84" xfId="0" applyFont="1" applyBorder="1" applyAlignment="1">
      <alignment horizontal="center" vertical="center"/>
    </xf>
    <xf numFmtId="0" fontId="117" fillId="0" borderId="74" xfId="0" applyFont="1" applyBorder="1" applyAlignment="1">
      <alignment horizontal="center" vertical="center"/>
    </xf>
    <xf numFmtId="0" fontId="116" fillId="0" borderId="117" xfId="0" applyFont="1" applyBorder="1" applyAlignment="1">
      <alignment horizontal="center" vertical="center" wrapText="1"/>
    </xf>
    <xf numFmtId="0" fontId="116" fillId="0" borderId="121" xfId="0" applyFont="1" applyBorder="1" applyAlignment="1">
      <alignment horizontal="center" vertical="center" wrapText="1"/>
    </xf>
    <xf numFmtId="164" fontId="114" fillId="0" borderId="207" xfId="7" applyNumberFormat="1" applyFont="1" applyBorder="1" applyAlignment="1">
      <alignment horizontal="left" vertical="center" wrapText="1"/>
    </xf>
    <xf numFmtId="164" fontId="111" fillId="0" borderId="207" xfId="7" applyNumberFormat="1" applyFont="1" applyBorder="1" applyAlignment="1">
      <alignment horizontal="center" vertical="center"/>
    </xf>
    <xf numFmtId="164" fontId="111" fillId="0" borderId="207" xfId="7" applyNumberFormat="1" applyFont="1" applyBorder="1" applyAlignment="1">
      <alignment horizontal="center" vertical="center" wrapText="1"/>
    </xf>
    <xf numFmtId="164" fontId="111" fillId="0" borderId="207" xfId="7" applyNumberFormat="1" applyFont="1" applyBorder="1" applyAlignment="1">
      <alignment horizontal="left" vertical="center" wrapText="1"/>
    </xf>
    <xf numFmtId="43" fontId="111" fillId="0" borderId="194" xfId="7" applyFont="1" applyBorder="1"/>
    <xf numFmtId="43" fontId="111" fillId="0" borderId="197" xfId="7" applyFont="1" applyBorder="1" applyAlignment="1">
      <alignment horizontal="left" indent="1"/>
    </xf>
    <xf numFmtId="43" fontId="111" fillId="0" borderId="197" xfId="7" applyFont="1" applyBorder="1" applyAlignment="1">
      <alignment horizontal="left" indent="2"/>
    </xf>
    <xf numFmtId="43" fontId="111" fillId="0" borderId="197" xfId="7" applyFont="1" applyBorder="1" applyAlignment="1">
      <alignment horizontal="left" indent="3"/>
    </xf>
    <xf numFmtId="43" fontId="114" fillId="0" borderId="66" xfId="7" applyFont="1" applyBorder="1"/>
    <xf numFmtId="43" fontId="111" fillId="0" borderId="198" xfId="7" applyFont="1" applyBorder="1"/>
    <xf numFmtId="43" fontId="111" fillId="79" borderId="197" xfId="7" applyFont="1" applyFill="1" applyBorder="1"/>
    <xf numFmtId="43" fontId="111" fillId="79" borderId="194" xfId="7" applyFont="1" applyFill="1" applyBorder="1"/>
    <xf numFmtId="43" fontId="111" fillId="79" borderId="198" xfId="7" applyFont="1" applyFill="1" applyBorder="1"/>
    <xf numFmtId="43" fontId="111" fillId="0" borderId="197" xfId="7" applyFont="1" applyBorder="1" applyAlignment="1">
      <alignment horizontal="left" vertical="top" wrapText="1" indent="2"/>
    </xf>
    <xf numFmtId="43" fontId="111" fillId="0" borderId="197" xfId="7" applyFont="1" applyBorder="1" applyAlignment="1">
      <alignment horizontal="left" wrapText="1" indent="3"/>
    </xf>
    <xf numFmtId="43" fontId="111" fillId="0" borderId="197" xfId="7" applyFont="1" applyBorder="1" applyAlignment="1">
      <alignment horizontal="left" wrapText="1" indent="2"/>
    </xf>
    <xf numFmtId="43" fontId="111" fillId="0" borderId="197" xfId="7" applyFont="1" applyBorder="1" applyAlignment="1">
      <alignment horizontal="left" wrapText="1" indent="1"/>
    </xf>
    <xf numFmtId="43" fontId="111" fillId="0" borderId="184" xfId="7" applyFont="1" applyBorder="1" applyAlignment="1">
      <alignment horizontal="left" wrapText="1" indent="1"/>
    </xf>
    <xf numFmtId="43" fontId="111" fillId="0" borderId="185" xfId="7" applyFont="1" applyBorder="1"/>
    <xf numFmtId="43" fontId="111" fillId="0" borderId="186" xfId="7" applyFont="1" applyBorder="1"/>
    <xf numFmtId="164" fontId="111" fillId="0" borderId="207" xfId="7" applyNumberFormat="1" applyFont="1" applyBorder="1"/>
    <xf numFmtId="0" fontId="111" fillId="0" borderId="194" xfId="0" applyFont="1" applyBorder="1"/>
    <xf numFmtId="0" fontId="116" fillId="0" borderId="194" xfId="0" applyFont="1" applyBorder="1"/>
  </cellXfs>
  <cellStyles count="37825">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2809" xr:uid="{27725FAB-CCCE-4F7A-9C22-96372E018828}"/>
    <cellStyle name="Calculation 2 10 2 2 2" xfId="23709" xr:uid="{D64E7927-DDAD-47AC-90BF-F3B623297610}"/>
    <cellStyle name="Calculation 2 10 2 2 2 2" xfId="26361" xr:uid="{91EA2A6E-7BF6-48C5-8A37-D674EE93EF14}"/>
    <cellStyle name="Calculation 2 10 2 2 2 3" xfId="28618" xr:uid="{CDBE3830-46DF-40A0-BB3C-4AC3A8814CEC}"/>
    <cellStyle name="Calculation 2 10 2 2 2 4" xfId="30077" xr:uid="{A7B8C3B0-A904-4A37-A8D6-E4F58C2F3961}"/>
    <cellStyle name="Calculation 2 10 2 2 2 5" xfId="33606" xr:uid="{4D900F2A-BD7C-4DFB-8126-C68B951B23AA}"/>
    <cellStyle name="Calculation 2 10 2 2 2 6" xfId="31849" xr:uid="{BA496A36-D746-4554-96BF-52EE04F75BFB}"/>
    <cellStyle name="Calculation 2 10 2 2 2 7" xfId="36946" xr:uid="{AD03CC62-CAD4-4072-8BF6-E014BB9B36DD}"/>
    <cellStyle name="Calculation 2 10 2 2 3" xfId="25463" xr:uid="{82CA20D4-F066-4EC8-A934-A334240434E4}"/>
    <cellStyle name="Calculation 2 10 2 2 4" xfId="32722" xr:uid="{07BD522F-67E5-4F3C-B49E-DE65CFAECC45}"/>
    <cellStyle name="Calculation 2 10 2 3" xfId="22816" xr:uid="{1297D69D-9598-4EA6-B6C4-70B083F116A3}"/>
    <cellStyle name="Calculation 2 10 2 3 2" xfId="25468" xr:uid="{516326AF-527B-4DDB-9B45-F99F8DD1235C}"/>
    <cellStyle name="Calculation 2 10 2 3 3" xfId="28531" xr:uid="{D0CFA29B-970B-4319-9534-497F905D7739}"/>
    <cellStyle name="Calculation 2 10 2 3 4" xfId="27786" xr:uid="{6885071F-1D9E-4D19-A687-A63A8E806276}"/>
    <cellStyle name="Calculation 2 10 2 3 5" xfId="32727" xr:uid="{B0083E27-CA62-4C4C-9F41-FD228F1E07A6}"/>
    <cellStyle name="Calculation 2 10 2 3 6" xfId="32916" xr:uid="{FC987CBF-78DD-43E7-AF0A-0D82B5BD2565}"/>
    <cellStyle name="Calculation 2 10 2 3 7" xfId="31642" xr:uid="{776FE5C6-85CC-414A-BB89-C5E3662BAC53}"/>
    <cellStyle name="Calculation 2 10 2 4" xfId="23801" xr:uid="{AA9F46AD-53B8-465E-9928-ED6ED32ECBC2}"/>
    <cellStyle name="Calculation 2 10 2 4 2" xfId="26452" xr:uid="{78D78A1F-47F1-4775-ABDF-FE6311348983}"/>
    <cellStyle name="Calculation 2 10 2 4 3" xfId="21301" xr:uid="{DE84BF88-5D66-4F09-AC0F-92EDFF93FB59}"/>
    <cellStyle name="Calculation 2 10 2 4 4" xfId="29304" xr:uid="{01589E41-EA7D-42A1-B9A5-7F5A647B6084}"/>
    <cellStyle name="Calculation 2 10 2 4 5" xfId="30168" xr:uid="{769313F9-E431-450E-AA17-5B48B9AACFA3}"/>
    <cellStyle name="Calculation 2 10 2 4 6" xfId="31941" xr:uid="{77F81098-3F12-425D-8B63-A915BBE37C2D}"/>
    <cellStyle name="Calculation 2 10 2 4 7" xfId="35305" xr:uid="{20D98841-83CF-4D65-9AD2-B246072B072C}"/>
    <cellStyle name="Calculation 2 10 2 4 8" xfId="36140" xr:uid="{BFD3203C-0B05-4AB5-B1F7-C73B35CD77F4}"/>
    <cellStyle name="Calculation 2 10 2 4 9" xfId="37037" xr:uid="{964DD07C-F133-4C08-B833-2D11444F0C85}"/>
    <cellStyle name="Calculation 2 10 2 5" xfId="24156" xr:uid="{697F6C99-CC5C-4888-A251-41E0ACB9C063}"/>
    <cellStyle name="Calculation 2 10 2 5 2" xfId="26804" xr:uid="{A6AF6C7B-6590-4538-A481-64A5EC453BF4}"/>
    <cellStyle name="Calculation 2 10 2 5 3" xfId="24756" xr:uid="{345B1FCF-42B5-414E-90FA-3D7CEBDB130B}"/>
    <cellStyle name="Calculation 2 10 2 5 4" xfId="29637" xr:uid="{B45D9BF1-4CDC-47C7-9B99-C8B3D1033658}"/>
    <cellStyle name="Calculation 2 10 2 5 5" xfId="30517" xr:uid="{2233D960-8218-4AC2-90AD-7A54F6205217}"/>
    <cellStyle name="Calculation 2 10 2 5 6" xfId="34135" xr:uid="{A9F46C4A-D77A-4E1F-9D02-E379D049B439}"/>
    <cellStyle name="Calculation 2 10 2 5 7" xfId="35641" xr:uid="{F80AE27E-8C75-4AAA-BDBF-FA5EF63E954D}"/>
    <cellStyle name="Calculation 2 10 2 5 8" xfId="36476" xr:uid="{6673655A-57F5-4D71-BF31-9D3A739E4F74}"/>
    <cellStyle name="Calculation 2 10 2 5 9" xfId="37392" xr:uid="{3C76D48F-236E-4E9B-B292-A4426493E240}"/>
    <cellStyle name="Calculation 2 10 2 6" xfId="21456" xr:uid="{FCCF9C8F-9AB2-427A-B184-215993BCD679}"/>
    <cellStyle name="Calculation 2 10 2 7" xfId="21997" xr:uid="{5D12755D-2ADB-4077-B37C-B8B54E6A583E}"/>
    <cellStyle name="Calculation 2 10 3" xfId="724" xr:uid="{00000000-0005-0000-0000-0000C3020000}"/>
    <cellStyle name="Calculation 2 10 3 2" xfId="22808" xr:uid="{BB3C4BCC-6187-433C-9A8F-9CA243F6F34B}"/>
    <cellStyle name="Calculation 2 10 3 2 2" xfId="23708" xr:uid="{E65FAD56-79D5-43BE-B2FF-6323C620FD8B}"/>
    <cellStyle name="Calculation 2 10 3 2 2 2" xfId="26360" xr:uid="{76DB3D71-493C-4DE5-BF76-05944544F6D9}"/>
    <cellStyle name="Calculation 2 10 3 2 2 3" xfId="28505" xr:uid="{1A7C7BEB-0B2F-4EE1-93D7-6772DD4C99AB}"/>
    <cellStyle name="Calculation 2 10 3 2 2 4" xfId="30076" xr:uid="{8F2F543C-9DA6-4AE9-9A83-CC984751643F}"/>
    <cellStyle name="Calculation 2 10 3 2 2 5" xfId="33605" xr:uid="{E9BB26E0-3D41-496D-970E-027A3F120ABB}"/>
    <cellStyle name="Calculation 2 10 3 2 2 6" xfId="34004" xr:uid="{E6473823-2932-4398-B30B-C0C2D8127090}"/>
    <cellStyle name="Calculation 2 10 3 2 2 7" xfId="36945" xr:uid="{ABC47829-3884-4E5D-BA33-E51EBE18A2FE}"/>
    <cellStyle name="Calculation 2 10 3 2 3" xfId="25462" xr:uid="{3E3AB313-A237-4C81-88C0-233B795B4FB2}"/>
    <cellStyle name="Calculation 2 10 3 2 4" xfId="32721" xr:uid="{1B0ECC87-CAC0-48DD-95BF-1B65B6A217A0}"/>
    <cellStyle name="Calculation 2 10 3 3" xfId="22817" xr:uid="{73DCE121-6B9B-484A-849F-53AC6D337CD9}"/>
    <cellStyle name="Calculation 2 10 3 3 2" xfId="25469" xr:uid="{48BCB96B-EC57-4685-BCF8-E0CA1785AFC3}"/>
    <cellStyle name="Calculation 2 10 3 3 3" xfId="21546" xr:uid="{72C8AAC1-F601-4A84-9C14-69DF9E6B2BDD}"/>
    <cellStyle name="Calculation 2 10 3 3 4" xfId="28933" xr:uid="{384A060A-8852-4260-9686-91A016EA2BC9}"/>
    <cellStyle name="Calculation 2 10 3 3 5" xfId="32728" xr:uid="{4515086E-AA6F-4C58-8ACE-B85DC035036C}"/>
    <cellStyle name="Calculation 2 10 3 3 6" xfId="33754" xr:uid="{C04CF453-75BF-4E66-BA70-F0B6F5C9E3A8}"/>
    <cellStyle name="Calculation 2 10 3 3 7" xfId="34960" xr:uid="{274DA6E2-8E41-4749-AD6B-7FD06D2E63EB}"/>
    <cellStyle name="Calculation 2 10 3 4" xfId="23802" xr:uid="{29AF9935-69C6-46DB-B1CD-18C3FA95997C}"/>
    <cellStyle name="Calculation 2 10 3 4 2" xfId="26453" xr:uid="{84EC8B22-3D1C-4047-87BE-4E3ECBB6C4BD}"/>
    <cellStyle name="Calculation 2 10 3 4 3" xfId="21300" xr:uid="{7F106699-8EAD-4730-92F0-BBE58F42B638}"/>
    <cellStyle name="Calculation 2 10 3 4 4" xfId="29305" xr:uid="{9B0DB4A6-BC7D-472C-AF4C-BA553B941099}"/>
    <cellStyle name="Calculation 2 10 3 4 5" xfId="30169" xr:uid="{F877C268-0355-454C-A337-B0BC29843741}"/>
    <cellStyle name="Calculation 2 10 3 4 6" xfId="31942" xr:uid="{A1FBABFB-B9EB-46CC-A5A6-B0AC4169BBDA}"/>
    <cellStyle name="Calculation 2 10 3 4 7" xfId="35306" xr:uid="{6BEB0D00-09EF-40B5-B478-9A6CD8599FE7}"/>
    <cellStyle name="Calculation 2 10 3 4 8" xfId="36141" xr:uid="{92111BDB-1622-4E2B-9927-1260002912DE}"/>
    <cellStyle name="Calculation 2 10 3 4 9" xfId="37038" xr:uid="{F037D41C-9AFA-4BAA-9BF9-E31803B181DE}"/>
    <cellStyle name="Calculation 2 10 3 5" xfId="24155" xr:uid="{84228D72-942F-4228-9007-F17898FDB525}"/>
    <cellStyle name="Calculation 2 10 3 5 2" xfId="26803" xr:uid="{1D6B7FB1-5BBE-4C71-80F0-43690CA1BF5B}"/>
    <cellStyle name="Calculation 2 10 3 5 3" xfId="24755" xr:uid="{0FE3B50A-19D8-41AD-BC23-030125D0A817}"/>
    <cellStyle name="Calculation 2 10 3 5 4" xfId="29636" xr:uid="{CACD6075-77B9-4003-BDD0-DD82F995EA28}"/>
    <cellStyle name="Calculation 2 10 3 5 5" xfId="30516" xr:uid="{5C33F6F9-605E-48D6-8EAC-66B285E74865}"/>
    <cellStyle name="Calculation 2 10 3 5 6" xfId="33965" xr:uid="{CE36AC51-554D-4125-8032-74C1E87DDC44}"/>
    <cellStyle name="Calculation 2 10 3 5 7" xfId="35640" xr:uid="{5665F483-B067-4881-AF27-3E9211645CA8}"/>
    <cellStyle name="Calculation 2 10 3 5 8" xfId="36475" xr:uid="{ACF638C5-0797-40C9-8B58-08EC06352006}"/>
    <cellStyle name="Calculation 2 10 3 5 9" xfId="37391" xr:uid="{A4B49CAD-EF06-4BE6-A0B8-6BC692CE10F6}"/>
    <cellStyle name="Calculation 2 10 3 6" xfId="21457" xr:uid="{558DBBC8-2E70-4D1B-8025-20295BCB80DA}"/>
    <cellStyle name="Calculation 2 10 3 7" xfId="21996" xr:uid="{B9E46FCB-F021-47DE-B250-D1684157C695}"/>
    <cellStyle name="Calculation 2 10 4" xfId="725" xr:uid="{00000000-0005-0000-0000-0000C4020000}"/>
    <cellStyle name="Calculation 2 10 4 2" xfId="22807" xr:uid="{373D424A-4F50-4B8D-90A6-DA9F766C4875}"/>
    <cellStyle name="Calculation 2 10 4 2 2" xfId="23707" xr:uid="{8378BE23-A4F6-470B-95F2-FFF8C56A8A01}"/>
    <cellStyle name="Calculation 2 10 4 2 2 2" xfId="26359" xr:uid="{09F952A9-8546-4336-B017-60C07441E793}"/>
    <cellStyle name="Calculation 2 10 4 2 2 3" xfId="28014" xr:uid="{B0FC521F-51DC-434F-A10B-7119D681C5D2}"/>
    <cellStyle name="Calculation 2 10 4 2 2 4" xfId="30075" xr:uid="{1FC77DB5-C8D8-49E4-A330-4D39FA62769B}"/>
    <cellStyle name="Calculation 2 10 4 2 2 5" xfId="33604" xr:uid="{C63E2DE3-0DAF-4FE3-BA22-1109E3B8E6C6}"/>
    <cellStyle name="Calculation 2 10 4 2 2 6" xfId="33831" xr:uid="{B64E6662-A45C-43B1-A375-EBEDCE9B1E96}"/>
    <cellStyle name="Calculation 2 10 4 2 2 7" xfId="36944" xr:uid="{DAAA0F40-B0F9-4088-BF35-58E38F430CC9}"/>
    <cellStyle name="Calculation 2 10 4 2 3" xfId="25461" xr:uid="{8E29287B-8F7E-45B1-9CEB-12BA95DAF26D}"/>
    <cellStyle name="Calculation 2 10 4 2 4" xfId="32720" xr:uid="{D8F6E0EE-1F0E-4D7D-BCD0-987DDC7885AE}"/>
    <cellStyle name="Calculation 2 10 4 3" xfId="22818" xr:uid="{1B5593E9-F406-42A2-A353-562B0BA0E178}"/>
    <cellStyle name="Calculation 2 10 4 3 2" xfId="25470" xr:uid="{D1FCB442-F0DA-4E68-9650-F6D5D0A4F2AC}"/>
    <cellStyle name="Calculation 2 10 4 3 3" xfId="21443" xr:uid="{9C575E49-FDE6-49EB-913F-51A03144CEBA}"/>
    <cellStyle name="Calculation 2 10 4 3 4" xfId="21673" xr:uid="{196ADB38-98ED-4C94-BADD-1A755CCF7E58}"/>
    <cellStyle name="Calculation 2 10 4 3 5" xfId="32729" xr:uid="{9FE7EA98-3337-48DB-B2F9-0E8CFB8C5E9B}"/>
    <cellStyle name="Calculation 2 10 4 3 6" xfId="33684" xr:uid="{FE5B46F1-0BF3-43AA-B105-6ACB2F0B1553}"/>
    <cellStyle name="Calculation 2 10 4 3 7" xfId="35194" xr:uid="{8BC0BFEF-BFCC-4AFE-A188-49244C17DE80}"/>
    <cellStyle name="Calculation 2 10 4 4" xfId="23803" xr:uid="{93F6436E-B701-46E2-BD80-B154B51B5851}"/>
    <cellStyle name="Calculation 2 10 4 4 2" xfId="26454" xr:uid="{194B15A9-7FD4-4AEA-B022-08077E4207BC}"/>
    <cellStyle name="Calculation 2 10 4 4 3" xfId="21299" xr:uid="{4D5E7823-D1DE-4DC9-86C8-B0012F9CC0F4}"/>
    <cellStyle name="Calculation 2 10 4 4 4" xfId="29306" xr:uid="{8B5BA27D-8D2B-4B40-B52E-15A5EE44ED51}"/>
    <cellStyle name="Calculation 2 10 4 4 5" xfId="30170" xr:uid="{6554FC87-D17C-49A2-BCB9-B1D7F25DD387}"/>
    <cellStyle name="Calculation 2 10 4 4 6" xfId="31943" xr:uid="{8DA7D170-B4BC-4D86-AE36-F46C72FEB8A1}"/>
    <cellStyle name="Calculation 2 10 4 4 7" xfId="35307" xr:uid="{1CCCF188-E381-4F8A-9C2F-3ECFEBFBD6B4}"/>
    <cellStyle name="Calculation 2 10 4 4 8" xfId="36142" xr:uid="{6B46DD15-C3EA-4D90-B295-5B7B8D54BEAB}"/>
    <cellStyle name="Calculation 2 10 4 4 9" xfId="37039" xr:uid="{A5B246B0-5CFB-4864-A81B-5FAD37AB8138}"/>
    <cellStyle name="Calculation 2 10 4 5" xfId="24154" xr:uid="{0E91E817-011B-4E72-87D9-6FBDF3730B98}"/>
    <cellStyle name="Calculation 2 10 4 5 2" xfId="26802" xr:uid="{3F689FEF-75F0-4CAA-A0C6-AB4F0336A7C2}"/>
    <cellStyle name="Calculation 2 10 4 5 3" xfId="24754" xr:uid="{89CEFDCA-A012-4D39-80E0-9F34B3C77DC0}"/>
    <cellStyle name="Calculation 2 10 4 5 4" xfId="29635" xr:uid="{A26271FD-B539-49E0-B8E3-E1A7484F4616}"/>
    <cellStyle name="Calculation 2 10 4 5 5" xfId="30515" xr:uid="{8AC532F3-E37B-4F2E-867A-5C97AD39681A}"/>
    <cellStyle name="Calculation 2 10 4 5 6" xfId="32200" xr:uid="{E7B6BABD-AA55-464A-8D1B-2BE097A7550F}"/>
    <cellStyle name="Calculation 2 10 4 5 7" xfId="35639" xr:uid="{40F63195-19F8-4CF1-9E7E-04773E0EE2D9}"/>
    <cellStyle name="Calculation 2 10 4 5 8" xfId="36474" xr:uid="{FAC636AB-5DBC-4CD3-BA72-DB3077C77D31}"/>
    <cellStyle name="Calculation 2 10 4 5 9" xfId="37390" xr:uid="{9C4E6954-4DB3-4D00-B5CF-E1003121F9EE}"/>
    <cellStyle name="Calculation 2 10 4 6" xfId="21458" xr:uid="{E233E053-98F4-4472-A18C-858E5D63C566}"/>
    <cellStyle name="Calculation 2 10 4 7" xfId="21995" xr:uid="{F6FFBE5B-490A-484A-B06A-FD826707DCC0}"/>
    <cellStyle name="Calculation 2 10 5" xfId="726" xr:uid="{00000000-0005-0000-0000-0000C5020000}"/>
    <cellStyle name="Calculation 2 10 5 2" xfId="22806" xr:uid="{39912110-50DA-4A66-86E7-85B7D44D838B}"/>
    <cellStyle name="Calculation 2 10 5 2 2" xfId="23706" xr:uid="{E35D2CFB-2CD5-4980-A532-6E0CB06FD3BE}"/>
    <cellStyle name="Calculation 2 10 5 2 2 2" xfId="26358" xr:uid="{B36D857C-02AB-4EB3-81C9-0985310AB8A0}"/>
    <cellStyle name="Calculation 2 10 5 2 2 3" xfId="28015" xr:uid="{66621867-5A8C-45E1-B087-762A57F03517}"/>
    <cellStyle name="Calculation 2 10 5 2 2 4" xfId="30074" xr:uid="{663F3F53-E885-4A2A-B780-FA9E9E2CF5D0}"/>
    <cellStyle name="Calculation 2 10 5 2 2 5" xfId="33603" xr:uid="{3DCF2E84-0B74-4398-9B14-BEFF553B64A9}"/>
    <cellStyle name="Calculation 2 10 5 2 2 6" xfId="32994" xr:uid="{D68413BE-F3C7-446C-B507-73C444F45D38}"/>
    <cellStyle name="Calculation 2 10 5 2 2 7" xfId="36943" xr:uid="{ACE233D8-B05A-4993-9F32-077CB70C7C99}"/>
    <cellStyle name="Calculation 2 10 5 2 3" xfId="25460" xr:uid="{3B09A841-E9C1-4C21-9A18-6DEDC18DDAF2}"/>
    <cellStyle name="Calculation 2 10 5 2 4" xfId="32719" xr:uid="{4C4D7B9D-593D-48E9-AA2C-7406808A1D63}"/>
    <cellStyle name="Calculation 2 10 5 3" xfId="22819" xr:uid="{BB6682B4-90AB-482B-99E9-F46247E26D0D}"/>
    <cellStyle name="Calculation 2 10 5 3 2" xfId="25471" xr:uid="{D72BE79A-A945-42BB-9380-28CB16221643}"/>
    <cellStyle name="Calculation 2 10 5 3 3" xfId="21648" xr:uid="{63E9071C-8194-4164-8AAF-0570DE741ACC}"/>
    <cellStyle name="Calculation 2 10 5 3 4" xfId="21686" xr:uid="{305D5534-D2CF-4434-9762-2A9A0E4B34FE}"/>
    <cellStyle name="Calculation 2 10 5 3 5" xfId="32730" xr:uid="{F48C4447-FC73-42AF-87FD-907F3C8C8880}"/>
    <cellStyle name="Calculation 2 10 5 3 6" xfId="31730" xr:uid="{2B5D730C-485C-4EF0-B3A1-33502A1CD416}"/>
    <cellStyle name="Calculation 2 10 5 3 7" xfId="31571" xr:uid="{66EAAAB2-222A-45E6-B5A7-ADAC3A50887C}"/>
    <cellStyle name="Calculation 2 10 5 4" xfId="23804" xr:uid="{0300B057-1B33-46C4-97FF-D51C78BCF133}"/>
    <cellStyle name="Calculation 2 10 5 4 2" xfId="26455" xr:uid="{388291E1-8E7E-496C-8CBC-2D2C193B4565}"/>
    <cellStyle name="Calculation 2 10 5 4 3" xfId="21298" xr:uid="{5A01BBDF-B057-429E-8C7E-6DBB64BD5DF5}"/>
    <cellStyle name="Calculation 2 10 5 4 4" xfId="29307" xr:uid="{3E1D4845-0265-45DB-900C-84FE2E35050D}"/>
    <cellStyle name="Calculation 2 10 5 4 5" xfId="30171" xr:uid="{68601281-E62E-43E0-89E7-62CFEF2B7CF9}"/>
    <cellStyle name="Calculation 2 10 5 4 6" xfId="31944" xr:uid="{83A8A7F9-6251-4015-8DBB-D8FE4FEAEE8E}"/>
    <cellStyle name="Calculation 2 10 5 4 7" xfId="35308" xr:uid="{8C1DE0B5-E22A-4B90-994E-87898ABB8BB3}"/>
    <cellStyle name="Calculation 2 10 5 4 8" xfId="36143" xr:uid="{49D925A2-E5E6-4D8F-AB04-31F2EA3222BC}"/>
    <cellStyle name="Calculation 2 10 5 4 9" xfId="37040" xr:uid="{A1C00038-E09D-46C4-9512-89B463AAFA90}"/>
    <cellStyle name="Calculation 2 10 5 5" xfId="24153" xr:uid="{19552D3F-E0EB-41C8-A9DA-564936E7E761}"/>
    <cellStyle name="Calculation 2 10 5 5 2" xfId="26801" xr:uid="{7044CAE3-C64C-4E51-882D-E7FBEFAF1A59}"/>
    <cellStyle name="Calculation 2 10 5 5 3" xfId="24753" xr:uid="{B8D0A243-D4AA-449A-88CC-2A13EF3CD8D7}"/>
    <cellStyle name="Calculation 2 10 5 5 4" xfId="29634" xr:uid="{49FCC621-0315-4476-9623-56F9843748E7}"/>
    <cellStyle name="Calculation 2 10 5 5 5" xfId="30514" xr:uid="{0EAB2354-76D1-49DE-91A4-3DA20A949DF5}"/>
    <cellStyle name="Calculation 2 10 5 5 6" xfId="34134" xr:uid="{8879DE95-39C2-41E4-82E2-4B08C6854FD4}"/>
    <cellStyle name="Calculation 2 10 5 5 7" xfId="35638" xr:uid="{8843E97B-A676-45C8-B302-772D10133F1B}"/>
    <cellStyle name="Calculation 2 10 5 5 8" xfId="36473" xr:uid="{F1FCF6A1-6638-45D6-8904-359BBCA0D6D1}"/>
    <cellStyle name="Calculation 2 10 5 5 9" xfId="37389" xr:uid="{856A55A3-81F3-435C-AF65-CFD7B9E85D55}"/>
    <cellStyle name="Calculation 2 10 5 6" xfId="21459" xr:uid="{D37E2D00-B249-4E7C-95CC-DEB9944C7079}"/>
    <cellStyle name="Calculation 2 10 5 7" xfId="21994" xr:uid="{5FC20C2E-3AC1-45F1-A6CC-6CE7A1FB25E9}"/>
    <cellStyle name="Calculation 2 11" xfId="727" xr:uid="{00000000-0005-0000-0000-0000C6020000}"/>
    <cellStyle name="Calculation 2 11 10" xfId="21460" xr:uid="{4BF683C2-BA14-42BE-A659-13B4B5459CAD}"/>
    <cellStyle name="Calculation 2 11 11" xfId="21993" xr:uid="{DE774F27-9A5D-46DD-8415-ABBE8EC73CC9}"/>
    <cellStyle name="Calculation 2 11 2" xfId="728" xr:uid="{00000000-0005-0000-0000-0000C7020000}"/>
    <cellStyle name="Calculation 2 11 2 2" xfId="22804" xr:uid="{F3800D8C-0CF2-4342-B75A-773D5F6EC9C1}"/>
    <cellStyle name="Calculation 2 11 2 2 2" xfId="23704" xr:uid="{39CB3542-B89F-40CC-9138-28628A9D0CF0}"/>
    <cellStyle name="Calculation 2 11 2 2 2 2" xfId="26356" xr:uid="{7A62AE78-76F7-4EC5-8859-F0CB3E630A6B}"/>
    <cellStyle name="Calculation 2 11 2 2 2 3" xfId="27567" xr:uid="{00B62809-B02A-45E4-9433-777DCFB518BF}"/>
    <cellStyle name="Calculation 2 11 2 2 2 4" xfId="30072" xr:uid="{1E768F0B-223C-4011-929A-BDEF22609B12}"/>
    <cellStyle name="Calculation 2 11 2 2 2 5" xfId="33601" xr:uid="{FFB38731-58C8-44FC-AB65-A12524F5F032}"/>
    <cellStyle name="Calculation 2 11 2 2 2 6" xfId="31848" xr:uid="{FE246ED6-E2AE-4B62-B036-85D9C5C6C5DF}"/>
    <cellStyle name="Calculation 2 11 2 2 2 7" xfId="36941" xr:uid="{ACDB0492-A365-489B-B09C-6B91791D01DE}"/>
    <cellStyle name="Calculation 2 11 2 2 3" xfId="25458" xr:uid="{D91214A9-5BC0-4F21-8F7A-5D1573E9B9EB}"/>
    <cellStyle name="Calculation 2 11 2 2 4" xfId="32717" xr:uid="{D4DF01B2-7BE8-4E24-93FE-AB752A332194}"/>
    <cellStyle name="Calculation 2 11 2 3" xfId="22821" xr:uid="{AE7BE082-6A27-4629-856F-0DC6B2B9C262}"/>
    <cellStyle name="Calculation 2 11 2 3 2" xfId="25473" xr:uid="{5A6E80E8-EE09-4032-93DB-09DC6F259A3F}"/>
    <cellStyle name="Calculation 2 11 2 3 3" xfId="21547" xr:uid="{6325EE86-D285-484A-A1F8-ADEA4F9C3687}"/>
    <cellStyle name="Calculation 2 11 2 3 4" xfId="27661" xr:uid="{922C1134-C049-46FB-8934-FC40B02476E7}"/>
    <cellStyle name="Calculation 2 11 2 3 5" xfId="32732" xr:uid="{BFD9543A-0652-4825-9A2D-69DC85FC6940}"/>
    <cellStyle name="Calculation 2 11 2 3 6" xfId="32917" xr:uid="{EEC36B6B-8BFF-45A5-8A0F-BA976D15DBBD}"/>
    <cellStyle name="Calculation 2 11 2 3 7" xfId="35195" xr:uid="{D5DCDC66-6787-4F49-91B3-024CF4FD31FA}"/>
    <cellStyle name="Calculation 2 11 2 4" xfId="23806" xr:uid="{DB09C96D-879D-4FB3-9D3A-4726C143F377}"/>
    <cellStyle name="Calculation 2 11 2 4 2" xfId="26457" xr:uid="{F67089C9-0115-48BD-9FB4-ECA0DDAC3544}"/>
    <cellStyle name="Calculation 2 11 2 4 3" xfId="21296" xr:uid="{5CE7C0DF-359B-4489-A223-DA03F62F498A}"/>
    <cellStyle name="Calculation 2 11 2 4 4" xfId="29309" xr:uid="{00EEFF6E-8AB7-4F97-950A-274652E8EE7F}"/>
    <cellStyle name="Calculation 2 11 2 4 5" xfId="30173" xr:uid="{15787DB0-4B19-4410-B6E6-A1A4CDE597FD}"/>
    <cellStyle name="Calculation 2 11 2 4 6" xfId="31946" xr:uid="{CB567E0E-1FAF-4A04-A3AB-ACF0D9575F0E}"/>
    <cellStyle name="Calculation 2 11 2 4 7" xfId="35310" xr:uid="{8D1ADB38-82E4-43AD-B652-C4410046224A}"/>
    <cellStyle name="Calculation 2 11 2 4 8" xfId="36145" xr:uid="{B2F0187F-67A9-4A51-B239-E76B8282062E}"/>
    <cellStyle name="Calculation 2 11 2 4 9" xfId="37042" xr:uid="{65E48CBD-E777-42C7-9ED8-42DDD74F006A}"/>
    <cellStyle name="Calculation 2 11 2 5" xfId="24151" xr:uid="{0CE06F2A-CD16-4115-8B7B-84341D4FD91A}"/>
    <cellStyle name="Calculation 2 11 2 5 2" xfId="26799" xr:uid="{2EF95B76-1B7A-4229-8208-691D926E7DDF}"/>
    <cellStyle name="Calculation 2 11 2 5 3" xfId="24751" xr:uid="{DE9B53FF-4A59-47D4-96C2-756451B31456}"/>
    <cellStyle name="Calculation 2 11 2 5 4" xfId="29632" xr:uid="{3749E6D3-2BA1-4C4D-936B-B007E0BB6DE2}"/>
    <cellStyle name="Calculation 2 11 2 5 5" xfId="30512" xr:uid="{E0A05A79-8BFD-419E-A444-C18FC0587647}"/>
    <cellStyle name="Calculation 2 11 2 5 6" xfId="32199" xr:uid="{4B9F2AE4-0FB6-4C86-A1A9-4503D0CA6659}"/>
    <cellStyle name="Calculation 2 11 2 5 7" xfId="35636" xr:uid="{4D192318-C1F1-4993-9204-112EF3A10647}"/>
    <cellStyle name="Calculation 2 11 2 5 8" xfId="36471" xr:uid="{30F54230-9D2E-4D1E-AD2E-0B119CA41F61}"/>
    <cellStyle name="Calculation 2 11 2 5 9" xfId="37387" xr:uid="{4E636FE6-A5B1-471B-94DD-C771BA21FE35}"/>
    <cellStyle name="Calculation 2 11 2 6" xfId="21461" xr:uid="{9CF40FCE-68B3-4F9D-B8F8-E2A0B421D62F}"/>
    <cellStyle name="Calculation 2 11 2 7" xfId="21992" xr:uid="{AC5E9367-2BFC-46A4-883B-A5B37B28526F}"/>
    <cellStyle name="Calculation 2 11 3" xfId="729" xr:uid="{00000000-0005-0000-0000-0000C8020000}"/>
    <cellStyle name="Calculation 2 11 3 2" xfId="22803" xr:uid="{85130E4F-D626-4FB6-BBC3-2C049EEDF5DC}"/>
    <cellStyle name="Calculation 2 11 3 2 2" xfId="23703" xr:uid="{48D4411D-7F5E-4D95-B9F0-5292D9039996}"/>
    <cellStyle name="Calculation 2 11 3 2 2 2" xfId="26355" xr:uid="{44E09F35-359E-445D-9D8C-FC20F8EECA24}"/>
    <cellStyle name="Calculation 2 11 3 2 2 3" xfId="28615" xr:uid="{1136A166-CF9B-4BF6-9A94-BA0E57288EB9}"/>
    <cellStyle name="Calculation 2 11 3 2 2 4" xfId="30071" xr:uid="{87E17B94-D8E9-4666-BCB8-20C96900DC18}"/>
    <cellStyle name="Calculation 2 11 3 2 2 5" xfId="33600" xr:uid="{BB4581E8-08E8-4CE1-9B0F-0665E42F878A}"/>
    <cellStyle name="Calculation 2 11 3 2 2 6" xfId="34003" xr:uid="{4651B933-269F-439F-89EC-E3F4A345B41B}"/>
    <cellStyle name="Calculation 2 11 3 2 2 7" xfId="36940" xr:uid="{588A54AD-AF11-42F1-AA76-79DA0A5AD9C2}"/>
    <cellStyle name="Calculation 2 11 3 2 3" xfId="25457" xr:uid="{D6643CC1-0DCB-4748-909A-352E28649734}"/>
    <cellStyle name="Calculation 2 11 3 2 4" xfId="32716" xr:uid="{71F4C275-F586-4763-8E23-6AA04B1F657E}"/>
    <cellStyle name="Calculation 2 11 3 3" xfId="22822" xr:uid="{47825AC5-1AEC-4A40-8818-9CC35CDF5316}"/>
    <cellStyle name="Calculation 2 11 3 3 2" xfId="25474" xr:uid="{5C3B33D1-1746-4B20-8481-5BABBF1341BC}"/>
    <cellStyle name="Calculation 2 11 3 3 3" xfId="21442" xr:uid="{B1EC8C32-120F-4C41-8CC0-17A570897E16}"/>
    <cellStyle name="Calculation 2 11 3 3 4" xfId="27766" xr:uid="{FFB2BEC7-7CA1-468A-890F-C6DAB5DCE64D}"/>
    <cellStyle name="Calculation 2 11 3 3 5" xfId="32733" xr:uid="{85551F46-80FB-4465-A112-679EBEDA5A66}"/>
    <cellStyle name="Calculation 2 11 3 3 6" xfId="33755" xr:uid="{F73756B1-0A6A-4907-9687-6E2890998F82}"/>
    <cellStyle name="Calculation 2 11 3 3 7" xfId="34961" xr:uid="{F1ACF34B-2EEC-4EC6-9FDE-9EE00338D279}"/>
    <cellStyle name="Calculation 2 11 3 4" xfId="23807" xr:uid="{8634A574-E630-431E-9F3D-EC7D93361F9B}"/>
    <cellStyle name="Calculation 2 11 3 4 2" xfId="26458" xr:uid="{DF945B95-A2A8-4296-96A3-B881085FEA2F}"/>
    <cellStyle name="Calculation 2 11 3 4 3" xfId="21295" xr:uid="{044D45A1-1F23-4E4D-B725-CAF031D12EF2}"/>
    <cellStyle name="Calculation 2 11 3 4 4" xfId="29310" xr:uid="{C1B48B3F-4FA4-463C-835B-2190EEE7752D}"/>
    <cellStyle name="Calculation 2 11 3 4 5" xfId="30174" xr:uid="{157F3E39-5FEF-4127-BF05-41EBFC03B1E6}"/>
    <cellStyle name="Calculation 2 11 3 4 6" xfId="31947" xr:uid="{24B372CF-B61D-493D-9F30-B1A275E550D6}"/>
    <cellStyle name="Calculation 2 11 3 4 7" xfId="35311" xr:uid="{D4967C5E-0822-4291-AC8E-6598FC99E402}"/>
    <cellStyle name="Calculation 2 11 3 4 8" xfId="36146" xr:uid="{AAF1F610-F773-48FD-8597-AABE15E996A3}"/>
    <cellStyle name="Calculation 2 11 3 4 9" xfId="37043" xr:uid="{5FCFB539-C07D-4A18-A6AC-0015C672CCE3}"/>
    <cellStyle name="Calculation 2 11 3 5" xfId="24150" xr:uid="{6C47BB84-7BCB-4589-B02A-CF68B8B55CF3}"/>
    <cellStyle name="Calculation 2 11 3 5 2" xfId="26798" xr:uid="{9D8CDFAE-C334-43C9-AB26-E8F0027BAE73}"/>
    <cellStyle name="Calculation 2 11 3 5 3" xfId="24750" xr:uid="{2C7DD190-43B9-49D3-8AD2-BB262DB1B443}"/>
    <cellStyle name="Calculation 2 11 3 5 4" xfId="29631" xr:uid="{D33B1475-6A5B-482D-AB27-602BC0A581F0}"/>
    <cellStyle name="Calculation 2 11 3 5 5" xfId="30511" xr:uid="{DDFDC667-E1DB-4306-BD15-097ECF00A8BE}"/>
    <cellStyle name="Calculation 2 11 3 5 6" xfId="34133" xr:uid="{ADCB2A16-EA0C-4E01-AD7E-82EF66B22658}"/>
    <cellStyle name="Calculation 2 11 3 5 7" xfId="35635" xr:uid="{DB4B2B4D-5E76-48B5-88EA-E660ACEB8E30}"/>
    <cellStyle name="Calculation 2 11 3 5 8" xfId="36470" xr:uid="{B778B4A8-F96C-4F04-A710-D29B3DE09E2A}"/>
    <cellStyle name="Calculation 2 11 3 5 9" xfId="37386" xr:uid="{2D0FBE00-CCA3-47AE-BDFF-F4D3E421F102}"/>
    <cellStyle name="Calculation 2 11 3 6" xfId="21462" xr:uid="{49D06FD0-2C83-4673-B3FE-670E793FE1BC}"/>
    <cellStyle name="Calculation 2 11 3 7" xfId="21991" xr:uid="{A404338B-FA34-4AE4-B8D3-95160DE6D267}"/>
    <cellStyle name="Calculation 2 11 4" xfId="730" xr:uid="{00000000-0005-0000-0000-0000C9020000}"/>
    <cellStyle name="Calculation 2 11 4 2" xfId="22802" xr:uid="{0AE93B85-3581-411F-B331-41BCE9A48502}"/>
    <cellStyle name="Calculation 2 11 4 2 2" xfId="23702" xr:uid="{4BA596C5-93AA-49F5-95D9-C03672588EFD}"/>
    <cellStyle name="Calculation 2 11 4 2 2 2" xfId="26354" xr:uid="{4E9EAC9C-B4F4-406C-838F-E613AF34D378}"/>
    <cellStyle name="Calculation 2 11 4 2 2 3" xfId="28502" xr:uid="{EA0F9FD1-2B86-48C5-8745-C29334A43246}"/>
    <cellStyle name="Calculation 2 11 4 2 2 4" xfId="30070" xr:uid="{F425EED3-3547-4DC8-BE72-D4761BB2C11B}"/>
    <cellStyle name="Calculation 2 11 4 2 2 5" xfId="33599" xr:uid="{5642FE70-E163-471D-9A4A-ED1CFE026676}"/>
    <cellStyle name="Calculation 2 11 4 2 2 6" xfId="33829" xr:uid="{0E1BB1E9-7099-4F60-80C5-21F9E63FFA01}"/>
    <cellStyle name="Calculation 2 11 4 2 2 7" xfId="36939" xr:uid="{19CC3C14-F18C-4EE3-A40B-4CEFCB485EA4}"/>
    <cellStyle name="Calculation 2 11 4 2 3" xfId="25456" xr:uid="{6A7887CB-E54F-468C-BA53-2C5A7470126A}"/>
    <cellStyle name="Calculation 2 11 4 2 4" xfId="32715" xr:uid="{B1E3F931-AA02-4FBF-8562-03C8F8A4EFB5}"/>
    <cellStyle name="Calculation 2 11 4 3" xfId="22823" xr:uid="{793D0675-3809-4039-B5B3-3E3EB0D0BA83}"/>
    <cellStyle name="Calculation 2 11 4 3 2" xfId="25475" xr:uid="{880933FF-E228-4248-AC26-9918D8994234}"/>
    <cellStyle name="Calculation 2 11 4 3 3" xfId="21647" xr:uid="{5E673927-14CD-4EED-A7CC-7BB7A6C16326}"/>
    <cellStyle name="Calculation 2 11 4 3 4" xfId="28415" xr:uid="{BBEA9039-97A1-4022-B883-F5636071FE75}"/>
    <cellStyle name="Calculation 2 11 4 3 5" xfId="32734" xr:uid="{05C09E93-F4F6-4DE0-9F17-2EE7DA84ACC3}"/>
    <cellStyle name="Calculation 2 11 4 3 6" xfId="33683" xr:uid="{B8D52CFF-E290-4CD3-8EBF-19379EBA133F}"/>
    <cellStyle name="Calculation 2 11 4 3 7" xfId="31664" xr:uid="{5A7A7FF5-7E43-4CDF-9DDE-16F6A7F6CB37}"/>
    <cellStyle name="Calculation 2 11 4 4" xfId="23808" xr:uid="{6FE8D8DC-1885-4324-8826-64E25848DB7E}"/>
    <cellStyle name="Calculation 2 11 4 4 2" xfId="26459" xr:uid="{B1A16103-3579-4C01-9048-E33A8CC99E63}"/>
    <cellStyle name="Calculation 2 11 4 4 3" xfId="21294" xr:uid="{98D2A93E-EB34-4984-ABF9-DC6492AA75DB}"/>
    <cellStyle name="Calculation 2 11 4 4 4" xfId="29311" xr:uid="{127A428B-7D2B-4EBA-80E2-36EFA17480E8}"/>
    <cellStyle name="Calculation 2 11 4 4 5" xfId="30175" xr:uid="{845B5DE1-F053-4B6B-9926-A34BFEF3870F}"/>
    <cellStyle name="Calculation 2 11 4 4 6" xfId="31948" xr:uid="{72496276-5159-44FB-9750-C7CE4B16723D}"/>
    <cellStyle name="Calculation 2 11 4 4 7" xfId="35312" xr:uid="{0F9460DC-0C4E-4173-88A3-8A6AD7C7813A}"/>
    <cellStyle name="Calculation 2 11 4 4 8" xfId="36147" xr:uid="{B17F1F05-B85E-4B67-B473-ECDA8FC27B9D}"/>
    <cellStyle name="Calculation 2 11 4 4 9" xfId="37044" xr:uid="{5D97638B-843D-4CF8-98EE-1426D0B83A17}"/>
    <cellStyle name="Calculation 2 11 4 5" xfId="24149" xr:uid="{C0BAAD85-1C3B-4BD6-A1BE-30D61698679D}"/>
    <cellStyle name="Calculation 2 11 4 5 2" xfId="26797" xr:uid="{EA633993-8FF0-44C9-84A8-E194F9F60B8A}"/>
    <cellStyle name="Calculation 2 11 4 5 3" xfId="24749" xr:uid="{DFA3F24D-E317-4D3E-BC11-1F4D60840E74}"/>
    <cellStyle name="Calculation 2 11 4 5 4" xfId="29630" xr:uid="{5358FA40-D403-4217-B211-EC9BB65C0112}"/>
    <cellStyle name="Calculation 2 11 4 5 5" xfId="30510" xr:uid="{0CD85900-AE3A-4E29-A687-29416C470890}"/>
    <cellStyle name="Calculation 2 11 4 5 6" xfId="33963" xr:uid="{34A310E3-055A-4819-84A1-82596EB98890}"/>
    <cellStyle name="Calculation 2 11 4 5 7" xfId="35634" xr:uid="{380D8116-F63E-447E-96A5-B1406693D867}"/>
    <cellStyle name="Calculation 2 11 4 5 8" xfId="36469" xr:uid="{6DC88316-AF8E-4B7B-8A54-2AB4AB66344A}"/>
    <cellStyle name="Calculation 2 11 4 5 9" xfId="37385" xr:uid="{D6D8C65A-B1BF-4BE9-BAFC-62BAA4EA4C2B}"/>
    <cellStyle name="Calculation 2 11 4 6" xfId="21463" xr:uid="{A05826B4-726F-462B-882F-560144F5FCAC}"/>
    <cellStyle name="Calculation 2 11 4 7" xfId="21990" xr:uid="{B087E655-58A9-43FD-B701-C696FB7191F9}"/>
    <cellStyle name="Calculation 2 11 5" xfId="731" xr:uid="{00000000-0005-0000-0000-0000CA020000}"/>
    <cellStyle name="Calculation 2 11 5 2" xfId="22801" xr:uid="{C9CAFB0D-48DD-4B18-98B2-1AD809BD7DEF}"/>
    <cellStyle name="Calculation 2 11 5 2 2" xfId="23701" xr:uid="{3050321F-CE43-4FCD-B1D6-553E3FD37941}"/>
    <cellStyle name="Calculation 2 11 5 2 2 2" xfId="26353" xr:uid="{1A72F08A-2F89-4E77-B1D4-DB96B40E4F31}"/>
    <cellStyle name="Calculation 2 11 5 2 2 3" xfId="28011" xr:uid="{D92637D1-701E-4FC4-8A1D-6D847525CB8A}"/>
    <cellStyle name="Calculation 2 11 5 2 2 4" xfId="30069" xr:uid="{F66FA0A5-1BCA-4C5A-848D-908F5C475763}"/>
    <cellStyle name="Calculation 2 11 5 2 2 5" xfId="33598" xr:uid="{0FE98A8D-31E7-4067-BB83-0F516934097E}"/>
    <cellStyle name="Calculation 2 11 5 2 2 6" xfId="32992" xr:uid="{528F6FE6-DCF6-4978-BD0D-46368A2F17FB}"/>
    <cellStyle name="Calculation 2 11 5 2 2 7" xfId="36938" xr:uid="{C16C0207-07B6-4936-96D7-E9CC2FB3B20B}"/>
    <cellStyle name="Calculation 2 11 5 2 3" xfId="25455" xr:uid="{7674F5BE-1046-4ABB-9479-FDF4DB263370}"/>
    <cellStyle name="Calculation 2 11 5 2 4" xfId="32714" xr:uid="{5531EC79-3D2F-4354-85E7-F93AD2CE3F58}"/>
    <cellStyle name="Calculation 2 11 5 3" xfId="22824" xr:uid="{FCE89B85-D29E-4AFA-B762-96860A166DB8}"/>
    <cellStyle name="Calculation 2 11 5 3 2" xfId="25476" xr:uid="{C6172C06-9723-4023-9847-82A12793D302}"/>
    <cellStyle name="Calculation 2 11 5 3 3" xfId="27272" xr:uid="{80877FF8-3C02-440C-B85D-16CF757C5D43}"/>
    <cellStyle name="Calculation 2 11 5 3 4" xfId="28915" xr:uid="{71C36781-D1E2-44DA-93D4-BD04447565AF}"/>
    <cellStyle name="Calculation 2 11 5 3 5" xfId="32735" xr:uid="{A239D5BC-62A8-4BF4-AE85-94F26378888B}"/>
    <cellStyle name="Calculation 2 11 5 3 6" xfId="32274" xr:uid="{2F6D28BD-68E4-4712-AFE7-F52B3C287AC4}"/>
    <cellStyle name="Calculation 2 11 5 3 7" xfId="33701" xr:uid="{534427C6-47A7-4D8D-8BDC-96598817EE9E}"/>
    <cellStyle name="Calculation 2 11 5 4" xfId="23809" xr:uid="{C6EE75B1-FC3D-4E5E-9838-E71E364468CA}"/>
    <cellStyle name="Calculation 2 11 5 4 2" xfId="26460" xr:uid="{C0F7F70D-ACD3-411E-821C-B64FA66628ED}"/>
    <cellStyle name="Calculation 2 11 5 4 3" xfId="21293" xr:uid="{50FED7BF-3E43-43EA-8076-D2A29C9D2F45}"/>
    <cellStyle name="Calculation 2 11 5 4 4" xfId="29312" xr:uid="{77F36390-F2B2-44FE-9052-C26C9CEF90B5}"/>
    <cellStyle name="Calculation 2 11 5 4 5" xfId="30176" xr:uid="{3A5059F1-E9F7-4C98-B9FA-A6BCED9FF0EA}"/>
    <cellStyle name="Calculation 2 11 5 4 6" xfId="31949" xr:uid="{B5FA3B65-91D0-4536-960B-59B3F59D9891}"/>
    <cellStyle name="Calculation 2 11 5 4 7" xfId="35313" xr:uid="{AB2B2571-CB66-4383-A407-C3C2D481B953}"/>
    <cellStyle name="Calculation 2 11 5 4 8" xfId="36148" xr:uid="{B8A7E2DE-7B8D-49E5-A171-642C69F4F78A}"/>
    <cellStyle name="Calculation 2 11 5 4 9" xfId="37045" xr:uid="{E8C5590C-029C-493A-BBB5-FEB3DDC0261D}"/>
    <cellStyle name="Calculation 2 11 5 5" xfId="24148" xr:uid="{2A641756-D806-4DF9-BBB7-CF84A5FB2984}"/>
    <cellStyle name="Calculation 2 11 5 5 2" xfId="26796" xr:uid="{9FBF4EDD-971A-474E-B775-0A0884C8E3A0}"/>
    <cellStyle name="Calculation 2 11 5 5 3" xfId="24748" xr:uid="{4EDBB536-DD33-4E60-8CA0-25A484B99902}"/>
    <cellStyle name="Calculation 2 11 5 5 4" xfId="29629" xr:uid="{00C24978-7092-4815-A886-0891D2D9AA1E}"/>
    <cellStyle name="Calculation 2 11 5 5 5" xfId="30509" xr:uid="{7C25019E-91DA-4C74-9AC6-D2907043FE9D}"/>
    <cellStyle name="Calculation 2 11 5 5 6" xfId="32198" xr:uid="{D7004185-7563-4BAD-8DF6-46092882DE42}"/>
    <cellStyle name="Calculation 2 11 5 5 7" xfId="35633" xr:uid="{98090BD2-7EC4-405E-BDFE-EDF24B302C13}"/>
    <cellStyle name="Calculation 2 11 5 5 8" xfId="36468" xr:uid="{996C6BB5-55A2-4F9C-ABF0-8322F94A1525}"/>
    <cellStyle name="Calculation 2 11 5 5 9" xfId="37384" xr:uid="{F4BE986E-66CE-473D-B3E6-6656D12A391C}"/>
    <cellStyle name="Calculation 2 11 5 6" xfId="21464" xr:uid="{60A882B9-2A36-43BC-B85F-9F05A256669F}"/>
    <cellStyle name="Calculation 2 11 5 7" xfId="21989" xr:uid="{B40738C8-CC50-400B-A222-C2989EB73B3D}"/>
    <cellStyle name="Calculation 2 11 6" xfId="22805" xr:uid="{B7F5E1C4-0CD5-43D2-9B48-64914BFCC551}"/>
    <cellStyle name="Calculation 2 11 6 2" xfId="23705" xr:uid="{B654988D-EF89-4B9F-B077-4F006DC33F67}"/>
    <cellStyle name="Calculation 2 11 6 2 2" xfId="26357" xr:uid="{6A1C017A-2C54-4E88-84D7-8F684E99C611}"/>
    <cellStyle name="Calculation 2 11 6 2 3" xfId="27571" xr:uid="{5EA636A5-5227-4E8C-B5C0-49AD9129175D}"/>
    <cellStyle name="Calculation 2 11 6 2 4" xfId="30073" xr:uid="{4FD6F4E9-0633-4E9D-B148-28965DDB1857}"/>
    <cellStyle name="Calculation 2 11 6 2 5" xfId="33602" xr:uid="{D3238C06-0F6C-464B-8473-D89ECDDA2C8D}"/>
    <cellStyle name="Calculation 2 11 6 2 6" xfId="33337" xr:uid="{8BD0889C-E284-40D7-A44F-8AEBA6294888}"/>
    <cellStyle name="Calculation 2 11 6 2 7" xfId="36942" xr:uid="{F217EA02-0DBC-4DA3-831D-7DFCB2B89EAE}"/>
    <cellStyle name="Calculation 2 11 6 3" xfId="25459" xr:uid="{AA3CF1B9-B076-433F-AAE2-CA1A5AA0C8D9}"/>
    <cellStyle name="Calculation 2 11 6 4" xfId="32718" xr:uid="{509E656E-E666-4169-8C0A-F9CE4129D806}"/>
    <cellStyle name="Calculation 2 11 7" xfId="22820" xr:uid="{50657497-5143-494F-BC9F-416ABB29DB6E}"/>
    <cellStyle name="Calculation 2 11 7 2" xfId="25472" xr:uid="{7A47D9A0-8527-4EEB-BA9D-1F6F67125B6F}"/>
    <cellStyle name="Calculation 2 11 7 3" xfId="27271" xr:uid="{80ECFF03-E239-4923-99C4-32A387B2E84E}"/>
    <cellStyle name="Calculation 2 11 7 4" xfId="28332" xr:uid="{0CFC1367-857F-468E-9DCA-20DA1251A708}"/>
    <cellStyle name="Calculation 2 11 7 5" xfId="32731" xr:uid="{13F0FBE6-ED5D-43D7-9B99-D6364ED88506}"/>
    <cellStyle name="Calculation 2 11 7 6" xfId="33415" xr:uid="{F2E99EF4-B560-4B9E-892D-F17EBC6BE72A}"/>
    <cellStyle name="Calculation 2 11 7 7" xfId="31588" xr:uid="{AD2223FC-D56B-48EE-A7DA-55290029C9AB}"/>
    <cellStyle name="Calculation 2 11 8" xfId="23805" xr:uid="{C964313F-5E1A-4890-AE27-54F9748CF64D}"/>
    <cellStyle name="Calculation 2 11 8 2" xfId="26456" xr:uid="{196AFF0B-9362-4CE6-8ECA-40FFD7B082D9}"/>
    <cellStyle name="Calculation 2 11 8 3" xfId="21297" xr:uid="{7A8614EE-A53D-4BC3-B76A-EACA3CA6A76D}"/>
    <cellStyle name="Calculation 2 11 8 4" xfId="29308" xr:uid="{E761207E-5AAB-473F-89B3-D2DB6DEEA89F}"/>
    <cellStyle name="Calculation 2 11 8 5" xfId="30172" xr:uid="{BA9011BA-D932-4D34-970D-FA9395506E62}"/>
    <cellStyle name="Calculation 2 11 8 6" xfId="31945" xr:uid="{45AC6444-9417-45E9-AD7C-34BDFE3AB140}"/>
    <cellStyle name="Calculation 2 11 8 7" xfId="35309" xr:uid="{14AA1844-F12D-45B3-A871-F463A1B37174}"/>
    <cellStyle name="Calculation 2 11 8 8" xfId="36144" xr:uid="{342C7CC7-6CAE-4BD0-B548-0EFFB95575BC}"/>
    <cellStyle name="Calculation 2 11 8 9" xfId="37041" xr:uid="{954DD2DA-74E9-47EA-9683-AD30F50D98F0}"/>
    <cellStyle name="Calculation 2 11 9" xfId="24152" xr:uid="{3CE8457F-3A4C-42D6-A519-D9A615BD2330}"/>
    <cellStyle name="Calculation 2 11 9 2" xfId="26800" xr:uid="{F6F0F704-FC8C-4D03-A7AA-CB6E279A1B8F}"/>
    <cellStyle name="Calculation 2 11 9 3" xfId="24752" xr:uid="{C2F665CA-D753-4C4D-9AAB-C07FF7C1F636}"/>
    <cellStyle name="Calculation 2 11 9 4" xfId="29633" xr:uid="{1369125B-61B7-43E6-B208-D6174B031CA3}"/>
    <cellStyle name="Calculation 2 11 9 5" xfId="30513" xr:uid="{ECD3C89E-E38B-4B0E-9E50-2A7633473C1C}"/>
    <cellStyle name="Calculation 2 11 9 6" xfId="33964" xr:uid="{241D0E39-8D05-44F0-8A70-DA971A28FEBE}"/>
    <cellStyle name="Calculation 2 11 9 7" xfId="35637" xr:uid="{0782570A-E6C3-4A6E-9F68-C67A0ACE0A9E}"/>
    <cellStyle name="Calculation 2 11 9 8" xfId="36472" xr:uid="{1FB28B85-47DF-42E6-8625-4E62818C4DE8}"/>
    <cellStyle name="Calculation 2 11 9 9" xfId="37388" xr:uid="{55A528E4-4CFD-4047-85F0-ED19B75BE249}"/>
    <cellStyle name="Calculation 2 12" xfId="732" xr:uid="{00000000-0005-0000-0000-0000CB020000}"/>
    <cellStyle name="Calculation 2 12 10" xfId="21465" xr:uid="{3A4F83AC-D9D2-4298-A4E1-526670464092}"/>
    <cellStyle name="Calculation 2 12 11" xfId="21988" xr:uid="{9BB869D1-55CC-4B24-8664-FB45DE58A880}"/>
    <cellStyle name="Calculation 2 12 2" xfId="733" xr:uid="{00000000-0005-0000-0000-0000CC020000}"/>
    <cellStyle name="Calculation 2 12 2 2" xfId="22799" xr:uid="{4B88137C-1238-4BC3-B282-8E60A6C4E578}"/>
    <cellStyle name="Calculation 2 12 2 2 2" xfId="23699" xr:uid="{412DDD23-7299-493F-9FA6-F3C9AD923611}"/>
    <cellStyle name="Calculation 2 12 2 2 2 2" xfId="26351" xr:uid="{50CEBBCA-348C-4E4E-8053-82F0A06DBF7B}"/>
    <cellStyle name="Calculation 2 12 2 2 2 3" xfId="27574" xr:uid="{B1F1E8B0-3EE5-49D4-817C-3EC2ACA2EE18}"/>
    <cellStyle name="Calculation 2 12 2 2 2 4" xfId="30067" xr:uid="{7B5D63ED-CA87-4F99-967F-A528D83B6B3F}"/>
    <cellStyle name="Calculation 2 12 2 2 2 5" xfId="33596" xr:uid="{08CD98EF-7205-436F-84B0-D1EC89BBD092}"/>
    <cellStyle name="Calculation 2 12 2 2 2 6" xfId="33608" xr:uid="{C73D90A8-F323-482D-B2D8-33F95E22B40B}"/>
    <cellStyle name="Calculation 2 12 2 2 2 7" xfId="36936" xr:uid="{7F2EBFA0-3C02-41BA-83B2-6BFF4655E9ED}"/>
    <cellStyle name="Calculation 2 12 2 2 3" xfId="25453" xr:uid="{CDADCD98-DEEE-49EA-9CDF-77013265055D}"/>
    <cellStyle name="Calculation 2 12 2 2 4" xfId="32712" xr:uid="{E1CE0C67-B517-49B5-9C3E-97F657053401}"/>
    <cellStyle name="Calculation 2 12 2 3" xfId="22826" xr:uid="{C8A39A7D-575D-4445-9F24-0BF85BF35EA3}"/>
    <cellStyle name="Calculation 2 12 2 3 2" xfId="25478" xr:uid="{3C1E2C7F-FC5F-47AC-84A6-E323BE6A3C4A}"/>
    <cellStyle name="Calculation 2 12 2 3 3" xfId="21548" xr:uid="{82D37335-4C7E-432E-A8E9-A469145A41A1}"/>
    <cellStyle name="Calculation 2 12 2 3 4" xfId="28261" xr:uid="{59E200AE-1A40-4DF6-8EBD-96FB6B5243F8}"/>
    <cellStyle name="Calculation 2 12 2 3 5" xfId="32737" xr:uid="{A58C5C31-4A30-4608-9F21-7297684DF6BB}"/>
    <cellStyle name="Calculation 2 12 2 3 6" xfId="33414" xr:uid="{0795F881-88FB-49F3-8AA9-AC47B4753727}"/>
    <cellStyle name="Calculation 2 12 2 3 7" xfId="34613" xr:uid="{FDA8F1F1-FD43-4919-B3F1-F790B57C6F4B}"/>
    <cellStyle name="Calculation 2 12 2 4" xfId="23811" xr:uid="{85BE8E73-542A-405E-BB72-EA4EEFFD7A1E}"/>
    <cellStyle name="Calculation 2 12 2 4 2" xfId="26462" xr:uid="{08A56B8D-32F7-4A6C-BA33-59D35D47D92E}"/>
    <cellStyle name="Calculation 2 12 2 4 3" xfId="21291" xr:uid="{B1938A09-D234-44DA-8B0A-74FE9D096E7B}"/>
    <cellStyle name="Calculation 2 12 2 4 4" xfId="29314" xr:uid="{C21173B4-FA14-44BE-A4FB-C704F641CF2F}"/>
    <cellStyle name="Calculation 2 12 2 4 5" xfId="30178" xr:uid="{DB354D1A-0FA8-45E7-9687-58EDBC2C9A2E}"/>
    <cellStyle name="Calculation 2 12 2 4 6" xfId="32275" xr:uid="{1CBE2FC3-2CA7-408C-92B1-034B9A6037BA}"/>
    <cellStyle name="Calculation 2 12 2 4 7" xfId="35315" xr:uid="{A08B13FB-E1FC-4DD0-8A5F-5A6141F53BD6}"/>
    <cellStyle name="Calculation 2 12 2 4 8" xfId="36150" xr:uid="{A68272FE-A6A2-4C54-BD8F-DCDE22A96E2B}"/>
    <cellStyle name="Calculation 2 12 2 4 9" xfId="37047" xr:uid="{A54BA0EB-3FBE-40D6-8A69-415571F7F76F}"/>
    <cellStyle name="Calculation 2 12 2 5" xfId="24146" xr:uid="{B2A72504-EB88-41D3-8CA5-05AFEF57A437}"/>
    <cellStyle name="Calculation 2 12 2 5 2" xfId="26794" xr:uid="{98DB42C1-A281-4840-A147-3C01A1DA9DF4}"/>
    <cellStyle name="Calculation 2 12 2 5 3" xfId="24746" xr:uid="{B3898276-07EA-489D-865D-FC158E6BDC87}"/>
    <cellStyle name="Calculation 2 12 2 5 4" xfId="29627" xr:uid="{FE66B286-DA56-4C63-9F91-1B0E5C09E11F}"/>
    <cellStyle name="Calculation 2 12 2 5 5" xfId="30507" xr:uid="{62CD8D13-0BDE-4DEA-89B7-94794DD8D466}"/>
    <cellStyle name="Calculation 2 12 2 5 6" xfId="33962" xr:uid="{0AF105B0-4CED-4AFA-8A9F-0DBCC1D21F6F}"/>
    <cellStyle name="Calculation 2 12 2 5 7" xfId="35631" xr:uid="{CB36913C-CFED-4F6D-9522-1088A2F2633E}"/>
    <cellStyle name="Calculation 2 12 2 5 8" xfId="36466" xr:uid="{931D4AC6-103A-4BF1-A3B2-46C93DD76496}"/>
    <cellStyle name="Calculation 2 12 2 5 9" xfId="37382" xr:uid="{375E3D71-0E35-437E-8121-5AB2E6C8A9C9}"/>
    <cellStyle name="Calculation 2 12 2 6" xfId="21466" xr:uid="{458FACAB-322D-454B-B1BB-511FE9A35BC4}"/>
    <cellStyle name="Calculation 2 12 2 7" xfId="21987" xr:uid="{6E658724-3609-4EBD-AB4E-E4FA8F0C9351}"/>
    <cellStyle name="Calculation 2 12 3" xfId="734" xr:uid="{00000000-0005-0000-0000-0000CD020000}"/>
    <cellStyle name="Calculation 2 12 3 2" xfId="22798" xr:uid="{F397E372-7A76-467A-8200-9A3D934CB806}"/>
    <cellStyle name="Calculation 2 12 3 2 2" xfId="23698" xr:uid="{23D95D94-5BEF-4F2A-94A7-EEE204719AFE}"/>
    <cellStyle name="Calculation 2 12 3 2 2 2" xfId="26350" xr:uid="{D644A006-D1B0-4FEA-A01C-E4948A0B87BB}"/>
    <cellStyle name="Calculation 2 12 3 2 2 3" xfId="28617" xr:uid="{68773D45-D497-44B2-9FC5-27D5FE450C89}"/>
    <cellStyle name="Calculation 2 12 3 2 2 4" xfId="27836" xr:uid="{62909C1B-419B-4F6C-AEA5-6CF221B2BD96}"/>
    <cellStyle name="Calculation 2 12 3 2 2 5" xfId="33595" xr:uid="{5B225216-BDA7-4E05-AE6C-47054C8377D5}"/>
    <cellStyle name="Calculation 2 12 3 2 2 6" xfId="33830" xr:uid="{3025F97A-3A34-406A-851D-B80E6F66F38C}"/>
    <cellStyle name="Calculation 2 12 3 2 2 7" xfId="36935" xr:uid="{47678B64-C7CC-49FF-95AF-4234D7D9C951}"/>
    <cellStyle name="Calculation 2 12 3 2 3" xfId="25452" xr:uid="{A52FB2B1-D198-4655-B9A4-47100C771D1C}"/>
    <cellStyle name="Calculation 2 12 3 2 4" xfId="32711" xr:uid="{B9DA8C4B-3D64-4583-88FD-65C9AC4F6C33}"/>
    <cellStyle name="Calculation 2 12 3 3" xfId="22827" xr:uid="{3A96273B-D78D-428D-B6FA-D4AC6A619DB1}"/>
    <cellStyle name="Calculation 2 12 3 3 2" xfId="25479" xr:uid="{573AB903-80B2-4F4B-972B-A0FBDFE18E10}"/>
    <cellStyle name="Calculation 2 12 3 3 3" xfId="21441" xr:uid="{4D7682D9-B9CD-4866-817F-C52B1A0CC984}"/>
    <cellStyle name="Calculation 2 12 3 3 4" xfId="21672" xr:uid="{F78D8183-05CF-4B95-9A1F-116FF950BE40}"/>
    <cellStyle name="Calculation 2 12 3 3 5" xfId="32738" xr:uid="{8B7CBB24-115D-4D4E-AFD3-1E301503ED82}"/>
    <cellStyle name="Calculation 2 12 3 3 6" xfId="32918" xr:uid="{78E47FE9-08D9-4295-BF40-8917233179BA}"/>
    <cellStyle name="Calculation 2 12 3 3 7" xfId="35211" xr:uid="{E93298C2-E602-4707-AAC6-8CEFE0321EEF}"/>
    <cellStyle name="Calculation 2 12 3 4" xfId="23812" xr:uid="{B738AC25-D2BD-4A82-80DD-39B90CB9A657}"/>
    <cellStyle name="Calculation 2 12 3 4 2" xfId="26463" xr:uid="{AE77338C-BF60-4971-8F88-689D12A9E470}"/>
    <cellStyle name="Calculation 2 12 3 4 3" xfId="21290" xr:uid="{425200DF-4B54-4C4F-9941-8B858FF5ECB2}"/>
    <cellStyle name="Calculation 2 12 3 4 4" xfId="29315" xr:uid="{579B7F9B-6C56-4788-90A0-D5A66642788C}"/>
    <cellStyle name="Calculation 2 12 3 4 5" xfId="30179" xr:uid="{929FF582-E60E-4EF9-9FA1-0DDE0FB3C552}"/>
    <cellStyle name="Calculation 2 12 3 4 6" xfId="31951" xr:uid="{E3230CA5-4B86-43BF-83F3-8229700FDEB3}"/>
    <cellStyle name="Calculation 2 12 3 4 7" xfId="35316" xr:uid="{1DE58282-9C20-4FAA-953A-BFEFFBD6C041}"/>
    <cellStyle name="Calculation 2 12 3 4 8" xfId="36151" xr:uid="{1C937263-C9C2-4451-BA6D-261967D7D97D}"/>
    <cellStyle name="Calculation 2 12 3 4 9" xfId="37048" xr:uid="{62F5CF10-0AE5-4B6E-99B3-44F8FA653EE0}"/>
    <cellStyle name="Calculation 2 12 3 5" xfId="24145" xr:uid="{3171E06D-D78C-42A7-9726-0B5F69972232}"/>
    <cellStyle name="Calculation 2 12 3 5 2" xfId="26793" xr:uid="{6ADB02FD-C924-42F5-8919-9C4324C3BB92}"/>
    <cellStyle name="Calculation 2 12 3 5 3" xfId="24745" xr:uid="{CBC9049A-CF35-40EA-B843-8301BD006012}"/>
    <cellStyle name="Calculation 2 12 3 5 4" xfId="29626" xr:uid="{F2171B8F-E2FA-424C-93F3-2634BCD9B78E}"/>
    <cellStyle name="Calculation 2 12 3 5 5" xfId="30506" xr:uid="{724135F9-EA71-4A9A-94E1-168D35B91007}"/>
    <cellStyle name="Calculation 2 12 3 5 6" xfId="32197" xr:uid="{78BE997D-C51A-47F7-BB9A-526D190EF668}"/>
    <cellStyle name="Calculation 2 12 3 5 7" xfId="35630" xr:uid="{9F5F5BD2-64A2-4589-B2FC-F1F2BB160C69}"/>
    <cellStyle name="Calculation 2 12 3 5 8" xfId="36465" xr:uid="{E884E8F8-7C1E-4829-9CDD-E7324EEAD946}"/>
    <cellStyle name="Calculation 2 12 3 5 9" xfId="37381" xr:uid="{ED73BDE7-1235-4A91-883E-4058FF81CBFE}"/>
    <cellStyle name="Calculation 2 12 3 6" xfId="21467" xr:uid="{F60DBC5C-7125-443A-B8C4-15EE9A272420}"/>
    <cellStyle name="Calculation 2 12 3 7" xfId="21986" xr:uid="{392588E1-7215-4AD1-8CD7-8DDD99570BDA}"/>
    <cellStyle name="Calculation 2 12 4" xfId="735" xr:uid="{00000000-0005-0000-0000-0000CE020000}"/>
    <cellStyle name="Calculation 2 12 4 2" xfId="22797" xr:uid="{84D1B437-DDFE-4D33-9D10-EB3984AF742E}"/>
    <cellStyle name="Calculation 2 12 4 2 2" xfId="23697" xr:uid="{20AC2E08-D66C-4284-83E7-8F82911A0150}"/>
    <cellStyle name="Calculation 2 12 4 2 2 2" xfId="26349" xr:uid="{AE34AD46-52B5-49CB-A414-8BB2E0D32567}"/>
    <cellStyle name="Calculation 2 12 4 2 2 3" xfId="28504" xr:uid="{D635D88B-3923-4368-BF41-30BD39A8BBD4}"/>
    <cellStyle name="Calculation 2 12 4 2 2 4" xfId="28529" xr:uid="{8BAE1227-B9BE-4063-B882-324AE9AC5FB4}"/>
    <cellStyle name="Calculation 2 12 4 2 2 5" xfId="33594" xr:uid="{09847AB0-1F4C-456A-A5AC-D8A4B1F188FB}"/>
    <cellStyle name="Calculation 2 12 4 2 2 6" xfId="32993" xr:uid="{026895C3-CF34-47F5-B14C-E6B316E59DDB}"/>
    <cellStyle name="Calculation 2 12 4 2 2 7" xfId="36934" xr:uid="{EB0A906F-910D-44B2-9D93-A4780C78EC0E}"/>
    <cellStyle name="Calculation 2 12 4 2 3" xfId="25451" xr:uid="{82C4475F-2921-43CB-A67D-50E6E80EECC6}"/>
    <cellStyle name="Calculation 2 12 4 2 4" xfId="32710" xr:uid="{492DBDCA-9391-48B1-B566-164C5D7EFFB3}"/>
    <cellStyle name="Calculation 2 12 4 3" xfId="22828" xr:uid="{D8D1A9C5-CA43-443F-B9CB-C41AA5BDBA7B}"/>
    <cellStyle name="Calculation 2 12 4 3 2" xfId="25480" xr:uid="{0C7BB46D-E02B-4D94-BE11-3F2158BC14C2}"/>
    <cellStyle name="Calculation 2 12 4 3 3" xfId="21646" xr:uid="{860E95D9-BB4C-48D1-96FD-8D67165B6574}"/>
    <cellStyle name="Calculation 2 12 4 3 4" xfId="28896" xr:uid="{809521E5-2273-46D3-8584-E80931AF9920}"/>
    <cellStyle name="Calculation 2 12 4 3 5" xfId="32739" xr:uid="{26A177EA-6298-451C-A246-39DD3BE9F30F}"/>
    <cellStyle name="Calculation 2 12 4 3 6" xfId="33756" xr:uid="{045A4191-1803-4F91-9A7B-20447B46A8E8}"/>
    <cellStyle name="Calculation 2 12 4 3 7" xfId="31589" xr:uid="{699B5D02-D5AF-47CB-8E88-134DD2249EDA}"/>
    <cellStyle name="Calculation 2 12 4 4" xfId="23813" xr:uid="{562C309A-693A-4F71-94D1-6704DB6A3A99}"/>
    <cellStyle name="Calculation 2 12 4 4 2" xfId="26464" xr:uid="{6B2C20BF-0E9D-449D-B5AE-95E7077DD3F1}"/>
    <cellStyle name="Calculation 2 12 4 4 3" xfId="21289" xr:uid="{7AA2A279-3A96-4170-8D0E-AF5B5EEBD438}"/>
    <cellStyle name="Calculation 2 12 4 4 4" xfId="29316" xr:uid="{D84017B0-D857-493A-B9E8-FF890F01C368}"/>
    <cellStyle name="Calculation 2 12 4 4 5" xfId="30180" xr:uid="{F56FFAEB-63F8-429F-93BD-6E5990D6CB37}"/>
    <cellStyle name="Calculation 2 12 4 4 6" xfId="31952" xr:uid="{D24545D7-DE2C-481D-B7E2-46116B0B2FBC}"/>
    <cellStyle name="Calculation 2 12 4 4 7" xfId="35317" xr:uid="{92F09BCA-4D96-4654-A20D-CFB28FC88208}"/>
    <cellStyle name="Calculation 2 12 4 4 8" xfId="36152" xr:uid="{A84051FA-BDA8-4917-8FDA-5F9B246149E8}"/>
    <cellStyle name="Calculation 2 12 4 4 9" xfId="37049" xr:uid="{9FBB4880-443C-43FF-892B-D05359C3D6B7}"/>
    <cellStyle name="Calculation 2 12 4 5" xfId="24144" xr:uid="{A9373885-88C7-42A7-9032-A5019998AFDE}"/>
    <cellStyle name="Calculation 2 12 4 5 2" xfId="26792" xr:uid="{07EFEF5D-556E-44DB-B9D5-01275565054F}"/>
    <cellStyle name="Calculation 2 12 4 5 3" xfId="24744" xr:uid="{6B076428-09E1-40FE-8AEA-CFDF489186FD}"/>
    <cellStyle name="Calculation 2 12 4 5 4" xfId="29625" xr:uid="{FA40BF50-E98E-4757-B162-B5D895F037D5}"/>
    <cellStyle name="Calculation 2 12 4 5 5" xfId="30505" xr:uid="{B729D700-5272-4643-9AB9-4E7B65AC511D}"/>
    <cellStyle name="Calculation 2 12 4 5 6" xfId="32196" xr:uid="{26C3147C-D7B3-402E-A2FA-E0049810DA5D}"/>
    <cellStyle name="Calculation 2 12 4 5 7" xfId="35629" xr:uid="{1A5DD086-4C77-45FB-96EB-AEE65578283C}"/>
    <cellStyle name="Calculation 2 12 4 5 8" xfId="36464" xr:uid="{44149270-EA94-4F10-AAAE-690E62FF620A}"/>
    <cellStyle name="Calculation 2 12 4 5 9" xfId="37380" xr:uid="{1A0D4EB3-D139-499F-B9FE-0B59468C764C}"/>
    <cellStyle name="Calculation 2 12 4 6" xfId="21468" xr:uid="{4B2C26F7-3917-44EC-A078-9B08EC780F78}"/>
    <cellStyle name="Calculation 2 12 4 7" xfId="21985" xr:uid="{43745543-70E6-4973-96BA-DF8C94CC97DB}"/>
    <cellStyle name="Calculation 2 12 5" xfId="736" xr:uid="{00000000-0005-0000-0000-0000CF020000}"/>
    <cellStyle name="Calculation 2 12 5 2" xfId="22796" xr:uid="{599A6B37-BDB8-40B9-ABAB-30268DFC5D35}"/>
    <cellStyle name="Calculation 2 12 5 2 2" xfId="23696" xr:uid="{2FF63C77-251F-4A84-BA8E-5F14CD96E169}"/>
    <cellStyle name="Calculation 2 12 5 2 2 2" xfId="26348" xr:uid="{D8AEC2B1-6603-4AC4-BADC-B01B1E1DBE1C}"/>
    <cellStyle name="Calculation 2 12 5 2 2 3" xfId="28013" xr:uid="{EF74B603-CDD0-449B-8413-939F8B56CFAC}"/>
    <cellStyle name="Calculation 2 12 5 2 2 4" xfId="28192" xr:uid="{0E3C7945-2EAD-4D38-974E-DA82F3E02B1B}"/>
    <cellStyle name="Calculation 2 12 5 2 2 5" xfId="33593" xr:uid="{E274834B-8F79-4C7D-AEC3-882C1C2D4202}"/>
    <cellStyle name="Calculation 2 12 5 2 2 6" xfId="33338" xr:uid="{24CE58C7-6371-4CF4-ADB0-70457650369D}"/>
    <cellStyle name="Calculation 2 12 5 2 2 7" xfId="36933" xr:uid="{8C955641-98B3-4D17-8122-73FA1C150FEE}"/>
    <cellStyle name="Calculation 2 12 5 2 3" xfId="25450" xr:uid="{7B19EA9E-453A-4F99-B137-911834FE1565}"/>
    <cellStyle name="Calculation 2 12 5 2 4" xfId="32709" xr:uid="{C75DA0F9-DA57-4CAC-8D00-40817DC4778C}"/>
    <cellStyle name="Calculation 2 12 5 3" xfId="22829" xr:uid="{764DE241-5357-48E8-8487-A60581CE42E1}"/>
    <cellStyle name="Calculation 2 12 5 3 2" xfId="25481" xr:uid="{061B9473-B52B-427B-981A-E726DECD3D11}"/>
    <cellStyle name="Calculation 2 12 5 3 3" xfId="28417" xr:uid="{CB412A2D-8690-44E6-9C4D-9B615543ECF8}"/>
    <cellStyle name="Calculation 2 12 5 3 4" xfId="29059" xr:uid="{40B9AE6B-F57B-4D26-B48A-35C5294034B1}"/>
    <cellStyle name="Calculation 2 12 5 3 5" xfId="32740" xr:uid="{FC178686-F6D5-48C6-B026-A58BE2498705}"/>
    <cellStyle name="Calculation 2 12 5 3 6" xfId="33682" xr:uid="{790E4C46-CF3F-402E-822B-31849191DA44}"/>
    <cellStyle name="Calculation 2 12 5 3 7" xfId="31562" xr:uid="{C1AA363B-CCC9-4951-B9E6-C0FF52DAFE38}"/>
    <cellStyle name="Calculation 2 12 5 4" xfId="23814" xr:uid="{F00039BC-E4B7-4B0D-9003-11A7669A1FF5}"/>
    <cellStyle name="Calculation 2 12 5 4 2" xfId="26465" xr:uid="{32E9E9AA-880D-41D2-8317-2C04CD01A5C3}"/>
    <cellStyle name="Calculation 2 12 5 4 3" xfId="21288" xr:uid="{B117C155-A2E6-4F20-8705-42824BBD5767}"/>
    <cellStyle name="Calculation 2 12 5 4 4" xfId="29317" xr:uid="{C5AC1423-B059-4F63-AEEB-2A9FAA9B84A4}"/>
    <cellStyle name="Calculation 2 12 5 4 5" xfId="30181" xr:uid="{D3F06378-22DD-48BA-A564-437BF1EED9CA}"/>
    <cellStyle name="Calculation 2 12 5 4 6" xfId="31953" xr:uid="{AB4F2F15-858B-4310-A4B0-646E0D4B3E1A}"/>
    <cellStyle name="Calculation 2 12 5 4 7" xfId="35318" xr:uid="{F10C60B7-F9EC-4FA5-937A-37F9791531B3}"/>
    <cellStyle name="Calculation 2 12 5 4 8" xfId="36153" xr:uid="{C677679B-7762-4E48-A15E-675979E1C200}"/>
    <cellStyle name="Calculation 2 12 5 4 9" xfId="37050" xr:uid="{432CFA41-F8DE-4DEF-A080-05DBEA244057}"/>
    <cellStyle name="Calculation 2 12 5 5" xfId="24143" xr:uid="{C08B635E-B649-4A43-950C-BC335917940F}"/>
    <cellStyle name="Calculation 2 12 5 5 2" xfId="26791" xr:uid="{47D42003-7101-4874-BB6A-315C6FA88148}"/>
    <cellStyle name="Calculation 2 12 5 5 3" xfId="24743" xr:uid="{F7328763-CE11-4D07-81B2-A853C0BB4970}"/>
    <cellStyle name="Calculation 2 12 5 5 4" xfId="29624" xr:uid="{A9A9CE25-EBCF-49BE-AA5B-D39D07ABF628}"/>
    <cellStyle name="Calculation 2 12 5 5 5" xfId="30504" xr:uid="{C6509B43-A6B0-4206-A408-AF758F7676EF}"/>
    <cellStyle name="Calculation 2 12 5 5 6" xfId="34089" xr:uid="{D57A84F5-B833-41AE-9FFB-CA57D5A333FD}"/>
    <cellStyle name="Calculation 2 12 5 5 7" xfId="35628" xr:uid="{B28C1340-B6C2-44E0-885A-FAF09C94392B}"/>
    <cellStyle name="Calculation 2 12 5 5 8" xfId="36463" xr:uid="{923F8F95-5506-4B7B-ACFD-DE04152DC872}"/>
    <cellStyle name="Calculation 2 12 5 5 9" xfId="37379" xr:uid="{B5884A7A-2057-4DD7-9E04-1B8F619D633E}"/>
    <cellStyle name="Calculation 2 12 5 6" xfId="21469" xr:uid="{DB2A0CBC-F844-47A3-8550-C680BB13FBCE}"/>
    <cellStyle name="Calculation 2 12 5 7" xfId="21984" xr:uid="{46211A60-E445-4EF9-8C95-82405E6DBD5A}"/>
    <cellStyle name="Calculation 2 12 6" xfId="22800" xr:uid="{049D5BC6-7845-419D-89F0-5DD6308CA415}"/>
    <cellStyle name="Calculation 2 12 6 2" xfId="23700" xr:uid="{75B906ED-C847-4DF5-A79F-3FC19C1C1FD5}"/>
    <cellStyle name="Calculation 2 12 6 2 2" xfId="26352" xr:uid="{7653A1B4-1328-4330-B7EE-08621B4B4968}"/>
    <cellStyle name="Calculation 2 12 6 2 3" xfId="28018" xr:uid="{625CA934-4646-4C9D-96B8-80D8240FFBF8}"/>
    <cellStyle name="Calculation 2 12 6 2 4" xfId="30068" xr:uid="{B0086C34-1766-435E-9F34-9269A28A046B}"/>
    <cellStyle name="Calculation 2 12 6 2 5" xfId="33597" xr:uid="{C2A780CB-C750-4248-9E86-2C468C7FCCEF}"/>
    <cellStyle name="Calculation 2 12 6 2 6" xfId="33339" xr:uid="{98D2817C-3BAA-48B8-8F0C-3D69B5379AA5}"/>
    <cellStyle name="Calculation 2 12 6 2 7" xfId="36937" xr:uid="{44A54E62-D324-47BD-8033-91525428A6C6}"/>
    <cellStyle name="Calculation 2 12 6 3" xfId="25454" xr:uid="{B596CEA4-92E8-489D-9329-7535478127BE}"/>
    <cellStyle name="Calculation 2 12 6 4" xfId="32713" xr:uid="{6ED2C29F-0741-4631-BE7D-B29ACB7BAD72}"/>
    <cellStyle name="Calculation 2 12 7" xfId="22825" xr:uid="{2F4E3E9D-F42F-4B19-8323-F7762ED0E1DE}"/>
    <cellStyle name="Calculation 2 12 7 2" xfId="25477" xr:uid="{6E9F7EB9-3056-4AE7-894F-6DDCAF5FD51C}"/>
    <cellStyle name="Calculation 2 12 7 3" xfId="27658" xr:uid="{75CA492C-266F-49F8-9428-D585A60868CB}"/>
    <cellStyle name="Calculation 2 12 7 4" xfId="28941" xr:uid="{E965FB36-09F5-478A-BDC5-996A1060685C}"/>
    <cellStyle name="Calculation 2 12 7 5" xfId="32736" xr:uid="{25D13FA9-7732-4B67-B730-CE91EF23D9DF}"/>
    <cellStyle name="Calculation 2 12 7 6" xfId="31731" xr:uid="{50C03CB6-BACA-482F-A8F1-F113C13C38D6}"/>
    <cellStyle name="Calculation 2 12 7 7" xfId="31640" xr:uid="{35A670AB-80FE-4277-8FE9-2A748967E16E}"/>
    <cellStyle name="Calculation 2 12 8" xfId="23810" xr:uid="{8F6738E3-7912-48AB-92AB-60C069152A9C}"/>
    <cellStyle name="Calculation 2 12 8 2" xfId="26461" xr:uid="{751948CF-5509-4CCC-AD18-F410C0C20DD5}"/>
    <cellStyle name="Calculation 2 12 8 3" xfId="21292" xr:uid="{E8B4A30B-C839-4D4E-8361-D3478D2CFA62}"/>
    <cellStyle name="Calculation 2 12 8 4" xfId="29313" xr:uid="{E24A50D0-6EBD-4485-AE5C-B20FD85B1105}"/>
    <cellStyle name="Calculation 2 12 8 5" xfId="30177" xr:uid="{F8E0B903-C3A4-4876-84A4-2426EA640DD2}"/>
    <cellStyle name="Calculation 2 12 8 6" xfId="31950" xr:uid="{C412F021-0050-4BE1-86ED-2537CA938A19}"/>
    <cellStyle name="Calculation 2 12 8 7" xfId="35314" xr:uid="{679EF8CB-E27E-47D0-B0F3-CF7F025B6E65}"/>
    <cellStyle name="Calculation 2 12 8 8" xfId="36149" xr:uid="{CFEA4CEE-B186-4AAE-881C-C4E06894017E}"/>
    <cellStyle name="Calculation 2 12 8 9" xfId="37046" xr:uid="{F5CD5D94-297F-413A-83EF-42D34AEA0827}"/>
    <cellStyle name="Calculation 2 12 9" xfId="24147" xr:uid="{E1220890-023D-4F75-8176-611B4612AC31}"/>
    <cellStyle name="Calculation 2 12 9 2" xfId="26795" xr:uid="{84CF30F7-83A1-4431-87B2-E8A90ECCC53B}"/>
    <cellStyle name="Calculation 2 12 9 3" xfId="24747" xr:uid="{AAA6B413-6AD0-4125-92F0-A75797A3B1F5}"/>
    <cellStyle name="Calculation 2 12 9 4" xfId="29628" xr:uid="{BC9D24E0-58B1-4905-A1E6-12E4DDD1A3CB}"/>
    <cellStyle name="Calculation 2 12 9 5" xfId="30508" xr:uid="{CC16082C-42B6-4089-9D5A-B48AFE437146}"/>
    <cellStyle name="Calculation 2 12 9 6" xfId="34132" xr:uid="{BD87419A-4350-4D9E-95FF-F46CCB8B9C26}"/>
    <cellStyle name="Calculation 2 12 9 7" xfId="35632" xr:uid="{05987635-56CB-4182-BA19-C97014CDAAD8}"/>
    <cellStyle name="Calculation 2 12 9 8" xfId="36467" xr:uid="{8301A8FF-074C-494D-A2AC-C01ABBAC94A8}"/>
    <cellStyle name="Calculation 2 12 9 9" xfId="37383" xr:uid="{ED79B2DB-94FC-4EA5-9E79-526F38DDB956}"/>
    <cellStyle name="Calculation 2 13" xfId="737" xr:uid="{00000000-0005-0000-0000-0000D0020000}"/>
    <cellStyle name="Calculation 2 13 10" xfId="21983" xr:uid="{AEEE402A-3E15-4BFE-8A9E-FF9454211ABA}"/>
    <cellStyle name="Calculation 2 13 2" xfId="738" xr:uid="{00000000-0005-0000-0000-0000D1020000}"/>
    <cellStyle name="Calculation 2 13 2 2" xfId="22794" xr:uid="{C6C090F2-C931-4534-9C4C-142CA7266C36}"/>
    <cellStyle name="Calculation 2 13 2 2 2" xfId="23694" xr:uid="{6AA080B6-AB99-4F71-B7BA-2F8A0CA38E2D}"/>
    <cellStyle name="Calculation 2 13 2 2 2 2" xfId="26346" xr:uid="{5476B468-75CA-4E13-848B-A6C926728EE7}"/>
    <cellStyle name="Calculation 2 13 2 2 2 3" xfId="27572" xr:uid="{9217157D-4CB0-429F-B875-D4BEF548A1BA}"/>
    <cellStyle name="Calculation 2 13 2 2 2 4" xfId="22350" xr:uid="{B1CD55BE-241A-43B6-A1FC-D2457D01DF12}"/>
    <cellStyle name="Calculation 2 13 2 2 2 5" xfId="33591" xr:uid="{633977CC-36CB-47C0-91E7-8D46AC26DB6A}"/>
    <cellStyle name="Calculation 2 13 2 2 2 6" xfId="31846" xr:uid="{57001A16-7610-4895-AAFA-2BCA0E659C1C}"/>
    <cellStyle name="Calculation 2 13 2 2 2 7" xfId="36931" xr:uid="{A6886715-78B7-4364-9E42-81C9F0680BDD}"/>
    <cellStyle name="Calculation 2 13 2 2 3" xfId="25448" xr:uid="{E34AE254-6F88-4AC3-9412-23E55D31208F}"/>
    <cellStyle name="Calculation 2 13 2 2 4" xfId="32707" xr:uid="{A69C631D-CF40-4C36-8A49-127FFC56354D}"/>
    <cellStyle name="Calculation 2 13 2 3" xfId="22831" xr:uid="{0DF0BE26-7B21-4C44-9D6F-F9BFA2C5833A}"/>
    <cellStyle name="Calculation 2 13 2 3 2" xfId="25483" xr:uid="{A7904F10-8CAF-4120-8738-D98377DAB028}"/>
    <cellStyle name="Calculation 2 13 2 3 3" xfId="21440" xr:uid="{45CCCD88-ADCE-46A4-96DC-A48ECBD41BF3}"/>
    <cellStyle name="Calculation 2 13 2 3 4" xfId="29178" xr:uid="{06E251E0-9C26-4B75-AB4F-F03E13948565}"/>
    <cellStyle name="Calculation 2 13 2 3 5" xfId="32742" xr:uid="{544CA3C9-4061-4A87-9EF5-97D339A32B4A}"/>
    <cellStyle name="Calculation 2 13 2 3 6" xfId="33413" xr:uid="{3C3B43ED-5016-420D-8C5C-537544BCE43A}"/>
    <cellStyle name="Calculation 2 13 2 3 7" xfId="34946" xr:uid="{9ABD09D2-65C0-45BE-B1AE-76FD06047140}"/>
    <cellStyle name="Calculation 2 13 2 4" xfId="23816" xr:uid="{BD15BC0C-26CF-40CC-80CC-C23D52CE59FE}"/>
    <cellStyle name="Calculation 2 13 2 4 2" xfId="26467" xr:uid="{97508160-4AB2-40DC-B864-0FE053982CA6}"/>
    <cellStyle name="Calculation 2 13 2 4 3" xfId="21286" xr:uid="{1E9BD24C-DD71-485B-B9DE-42F2B5E27E1D}"/>
    <cellStyle name="Calculation 2 13 2 4 4" xfId="29319" xr:uid="{F6DA1190-E77B-4B04-B169-742C8D6D5267}"/>
    <cellStyle name="Calculation 2 13 2 4 5" xfId="30183" xr:uid="{1DCB0D77-A4C0-4BAC-8C6E-0BAE9F33362E}"/>
    <cellStyle name="Calculation 2 13 2 4 6" xfId="31955" xr:uid="{97CE89B5-0257-4422-83D2-73B5F607AB95}"/>
    <cellStyle name="Calculation 2 13 2 4 7" xfId="35320" xr:uid="{0156EC86-4AC0-47F0-9835-3C448A9A757B}"/>
    <cellStyle name="Calculation 2 13 2 4 8" xfId="36155" xr:uid="{56B00C08-1F73-4E62-B3AB-41D0AC3A0B08}"/>
    <cellStyle name="Calculation 2 13 2 4 9" xfId="37052" xr:uid="{0070B44B-E529-4394-80DA-DA5B96905DAF}"/>
    <cellStyle name="Calculation 2 13 2 5" xfId="24141" xr:uid="{7EBAB2D6-AADD-49D5-B1A1-99AE6F36BDD4}"/>
    <cellStyle name="Calculation 2 13 2 5 2" xfId="26789" xr:uid="{4868F375-FBAB-4592-8FA9-F2930ABD10A4}"/>
    <cellStyle name="Calculation 2 13 2 5 3" xfId="24741" xr:uid="{E68352DB-BAEA-4306-B3C5-79A997DA4068}"/>
    <cellStyle name="Calculation 2 13 2 5 4" xfId="29622" xr:uid="{A7844EE8-705D-4BAC-9E0C-00131E719691}"/>
    <cellStyle name="Calculation 2 13 2 5 5" xfId="30502" xr:uid="{B5DC4223-7856-4226-BA8B-6B41F9F593F6}"/>
    <cellStyle name="Calculation 2 13 2 5 6" xfId="33961" xr:uid="{7FB7E804-4206-4F68-96D6-9776CE6640DA}"/>
    <cellStyle name="Calculation 2 13 2 5 7" xfId="35626" xr:uid="{16A73338-A24F-465A-8D0E-02950EDF0315}"/>
    <cellStyle name="Calculation 2 13 2 5 8" xfId="36461" xr:uid="{9C7AA411-9FDA-49D2-8FF0-4B853638002E}"/>
    <cellStyle name="Calculation 2 13 2 5 9" xfId="37377" xr:uid="{31C2092C-C5A6-4079-8218-D378BD9077CF}"/>
    <cellStyle name="Calculation 2 13 2 6" xfId="21471" xr:uid="{46DE87A0-300C-4A4C-AF73-91873F6DF007}"/>
    <cellStyle name="Calculation 2 13 2 7" xfId="21982" xr:uid="{D33AFC98-C243-4410-AABC-1236A2F8274C}"/>
    <cellStyle name="Calculation 2 13 3" xfId="739" xr:uid="{00000000-0005-0000-0000-0000D2020000}"/>
    <cellStyle name="Calculation 2 13 3 2" xfId="22793" xr:uid="{C38F12CE-6568-46D0-B835-EEAC2A325A2F}"/>
    <cellStyle name="Calculation 2 13 3 2 2" xfId="23693" xr:uid="{7E0BFABE-E8D0-430C-9F85-BDE540C5C1D6}"/>
    <cellStyle name="Calculation 2 13 3 2 2 2" xfId="26345" xr:uid="{C265C900-0540-4934-A988-99D0E89AD094}"/>
    <cellStyle name="Calculation 2 13 3 2 2 3" xfId="27566" xr:uid="{D1C219DA-3A1F-4728-A46C-C5A1C398B955}"/>
    <cellStyle name="Calculation 2 13 3 2 2 4" xfId="28264" xr:uid="{FC8F4EEB-4CF7-4AD8-AE36-FDB2CC21AD3B}"/>
    <cellStyle name="Calculation 2 13 3 2 2 5" xfId="33590" xr:uid="{6D216A15-B5C0-4BFF-AC3E-686BEE58DF7A}"/>
    <cellStyle name="Calculation 2 13 3 2 2 6" xfId="33609" xr:uid="{A0A9CC7A-EC3B-4517-BDD6-1CCA40009961}"/>
    <cellStyle name="Calculation 2 13 3 2 2 7" xfId="36930" xr:uid="{A2F4737A-EB0E-492B-A398-4BE4A31AE3C5}"/>
    <cellStyle name="Calculation 2 13 3 2 3" xfId="25447" xr:uid="{61C0ECBC-20C2-4E8A-9844-47B613291BA4}"/>
    <cellStyle name="Calculation 2 13 3 2 4" xfId="32706" xr:uid="{74853B14-FBF0-411E-81E1-AEBF574C5832}"/>
    <cellStyle name="Calculation 2 13 3 3" xfId="22832" xr:uid="{45B02277-1474-4F63-A286-92F7B5593DEC}"/>
    <cellStyle name="Calculation 2 13 3 3 2" xfId="25484" xr:uid="{8B8A27EA-4204-46E6-B35C-B3D0618B6614}"/>
    <cellStyle name="Calculation 2 13 3 3 3" xfId="21645" xr:uid="{6F4A53D6-CB23-463F-8232-5BBCB4AF4DAD}"/>
    <cellStyle name="Calculation 2 13 3 3 4" xfId="28414" xr:uid="{1B1B84CA-975B-4768-9DDD-A781B7F9B3B2}"/>
    <cellStyle name="Calculation 2 13 3 3 5" xfId="32743" xr:uid="{7F987982-027C-4DF5-BFFB-1B09B3D6C73F}"/>
    <cellStyle name="Calculation 2 13 3 3 6" xfId="32919" xr:uid="{1D8B19DA-B297-41F3-A6DD-0D3FA1D9869D}"/>
    <cellStyle name="Calculation 2 13 3 3 7" xfId="31641" xr:uid="{58B058AE-EDB1-4628-B07E-75AB7104E14F}"/>
    <cellStyle name="Calculation 2 13 3 4" xfId="23817" xr:uid="{059AEACC-537A-4F44-9B50-E794AA1531B9}"/>
    <cellStyle name="Calculation 2 13 3 4 2" xfId="26468" xr:uid="{66ABA420-080A-4031-8EBF-C4FFBC2C7D9F}"/>
    <cellStyle name="Calculation 2 13 3 4 3" xfId="21285" xr:uid="{CE33ED58-E5BA-44AF-97C8-1394BD2C0EB4}"/>
    <cellStyle name="Calculation 2 13 3 4 4" xfId="29320" xr:uid="{7369326A-EB87-4E2A-BF2C-8B14ECAA3B20}"/>
    <cellStyle name="Calculation 2 13 3 4 5" xfId="30184" xr:uid="{CD7EDE0F-3E49-4C83-86A2-BA7A9CC02FFB}"/>
    <cellStyle name="Calculation 2 13 3 4 6" xfId="31956" xr:uid="{D54C80CA-6AF3-49FD-8E3C-8EF18BB6A73D}"/>
    <cellStyle name="Calculation 2 13 3 4 7" xfId="35321" xr:uid="{807B20FB-5F84-4C4D-B4B1-B4BE9F662764}"/>
    <cellStyle name="Calculation 2 13 3 4 8" xfId="36156" xr:uid="{7722806D-31DE-499E-B75A-AF38428F3BA4}"/>
    <cellStyle name="Calculation 2 13 3 4 9" xfId="37053" xr:uid="{AE11E194-BDEC-4A20-8E16-DB0675476ED5}"/>
    <cellStyle name="Calculation 2 13 3 5" xfId="24140" xr:uid="{96A27A1D-5621-44A4-ABB9-CC2E84936E53}"/>
    <cellStyle name="Calculation 2 13 3 5 2" xfId="26788" xr:uid="{ABBBCF2B-E6D8-438A-9CCA-6873CE2C800D}"/>
    <cellStyle name="Calculation 2 13 3 5 3" xfId="24740" xr:uid="{561B5985-D1AD-42DF-9EA8-4BF5366C16B1}"/>
    <cellStyle name="Calculation 2 13 3 5 4" xfId="29621" xr:uid="{C2867EDA-B1F6-45BD-9B29-A2D377E3EEB9}"/>
    <cellStyle name="Calculation 2 13 3 5 5" xfId="30501" xr:uid="{DA034632-3B20-4111-8D82-68D666923BC3}"/>
    <cellStyle name="Calculation 2 13 3 5 6" xfId="32195" xr:uid="{F40958B2-23F0-410A-9AFE-E660FDD2AC60}"/>
    <cellStyle name="Calculation 2 13 3 5 7" xfId="35625" xr:uid="{BC0C2ADD-E178-4520-A994-BA04C88B9FB6}"/>
    <cellStyle name="Calculation 2 13 3 5 8" xfId="36460" xr:uid="{E8B207C9-A399-4C25-B6AE-F5B4850AF9EA}"/>
    <cellStyle name="Calculation 2 13 3 5 9" xfId="37376" xr:uid="{4AB180DC-87CF-46DA-A2CD-2AE2BF853F46}"/>
    <cellStyle name="Calculation 2 13 3 6" xfId="21472" xr:uid="{10406B45-B9CE-4DB6-86B0-13A6FF131510}"/>
    <cellStyle name="Calculation 2 13 3 7" xfId="21981" xr:uid="{9F4B9D3B-6B0F-4E07-90B9-976F109DB707}"/>
    <cellStyle name="Calculation 2 13 4" xfId="740" xr:uid="{00000000-0005-0000-0000-0000D3020000}"/>
    <cellStyle name="Calculation 2 13 4 2" xfId="22792" xr:uid="{3FA865C8-B1B2-4C8E-A98A-C517BA131DD7}"/>
    <cellStyle name="Calculation 2 13 4 2 2" xfId="23692" xr:uid="{06CB6794-73E0-4970-A60C-73AF73E10554}"/>
    <cellStyle name="Calculation 2 13 4 2 2 2" xfId="26344" xr:uid="{1C488993-73F8-4A71-9524-F951F54E9E70}"/>
    <cellStyle name="Calculation 2 13 4 2 2 3" xfId="28616" xr:uid="{59DAC77C-8F80-4A8D-822F-0B559FE3E188}"/>
    <cellStyle name="Calculation 2 13 4 2 2 4" xfId="28385" xr:uid="{9EA57490-A8C3-47FF-89B5-50B85BF80541}"/>
    <cellStyle name="Calculation 2 13 4 2 2 5" xfId="33589" xr:uid="{7BFD0FB1-6E6E-4BD0-842A-673903FA5A7F}"/>
    <cellStyle name="Calculation 2 13 4 2 2 6" xfId="33828" xr:uid="{7D4A44FB-42E2-4407-961D-E998A5D07EE0}"/>
    <cellStyle name="Calculation 2 13 4 2 2 7" xfId="36929" xr:uid="{955A84C5-F955-46C4-BEE5-F1A678C159FF}"/>
    <cellStyle name="Calculation 2 13 4 2 3" xfId="25446" xr:uid="{C9378023-6ADF-4CA2-8FC1-10F2F892E2BB}"/>
    <cellStyle name="Calculation 2 13 4 2 4" xfId="32705" xr:uid="{406CCD57-7556-4D22-B565-432F930634F9}"/>
    <cellStyle name="Calculation 2 13 4 3" xfId="22833" xr:uid="{26B87BC6-EC2A-449B-91B0-B7742C714D92}"/>
    <cellStyle name="Calculation 2 13 4 3 2" xfId="25485" xr:uid="{C4143002-4B55-4F77-BB4C-D1CED43B42FA}"/>
    <cellStyle name="Calculation 2 13 4 3 3" xfId="28533" xr:uid="{6424201B-F578-42E8-B1CE-9CF1EEBC3BB9}"/>
    <cellStyle name="Calculation 2 13 4 3 4" xfId="28317" xr:uid="{9FEC6213-73A7-4EE2-9D73-752A340D3F38}"/>
    <cellStyle name="Calculation 2 13 4 3 5" xfId="32744" xr:uid="{7978ABC2-6D67-4304-8CE0-31A28823E833}"/>
    <cellStyle name="Calculation 2 13 4 3 6" xfId="33757" xr:uid="{94CBD194-97A1-4CCA-B03A-250B3C7291C7}"/>
    <cellStyle name="Calculation 2 13 4 3 7" xfId="34959" xr:uid="{0545FF01-08A8-42D1-9024-770206FB987B}"/>
    <cellStyle name="Calculation 2 13 4 4" xfId="23818" xr:uid="{0C29B86E-18D0-4D6E-A90F-0C3E13AFAD3D}"/>
    <cellStyle name="Calculation 2 13 4 4 2" xfId="26469" xr:uid="{5500FE02-2F64-4EDC-AF43-5B89A9F7E5D6}"/>
    <cellStyle name="Calculation 2 13 4 4 3" xfId="21284" xr:uid="{06EE0DF1-DA50-4ABD-BF2B-CDCB5534C8B8}"/>
    <cellStyle name="Calculation 2 13 4 4 4" xfId="29321" xr:uid="{3A4DDA59-89B6-4805-8C6E-5EA11C4A8E5A}"/>
    <cellStyle name="Calculation 2 13 4 4 5" xfId="30185" xr:uid="{55CB74A4-92EA-4074-9E65-AD7E5B87790D}"/>
    <cellStyle name="Calculation 2 13 4 4 6" xfId="31957" xr:uid="{7300F26B-718D-4ED4-945E-A84031F1B745}"/>
    <cellStyle name="Calculation 2 13 4 4 7" xfId="35322" xr:uid="{EDD66C80-0BD0-46A9-94EF-5042076C11B2}"/>
    <cellStyle name="Calculation 2 13 4 4 8" xfId="36157" xr:uid="{A19A0BF3-9C23-4E84-880B-134FF69FFDC2}"/>
    <cellStyle name="Calculation 2 13 4 4 9" xfId="37054" xr:uid="{9C7D9420-EE89-49C1-88C6-F96DF78E86D5}"/>
    <cellStyle name="Calculation 2 13 4 5" xfId="24139" xr:uid="{0FE8269F-74E2-454D-B7CA-744ABBDFE9A1}"/>
    <cellStyle name="Calculation 2 13 4 5 2" xfId="26787" xr:uid="{716F39A5-4B31-4F2F-BDED-F7D9D5CC8939}"/>
    <cellStyle name="Calculation 2 13 4 5 3" xfId="24739" xr:uid="{38D3D5B7-BC8E-4E3C-BCAA-132E47E03A5A}"/>
    <cellStyle name="Calculation 2 13 4 5 4" xfId="29620" xr:uid="{F43A8362-38C8-4CF7-BA0E-67C294C768D7}"/>
    <cellStyle name="Calculation 2 13 4 5 5" xfId="30500" xr:uid="{28CD834F-535A-493B-A7F8-A5695822BAD2}"/>
    <cellStyle name="Calculation 2 13 4 5 6" xfId="34130" xr:uid="{098D9ADF-A992-4E81-873C-5F144A47A566}"/>
    <cellStyle name="Calculation 2 13 4 5 7" xfId="35624" xr:uid="{02A881C4-5750-41BF-AB36-CD679FB11380}"/>
    <cellStyle name="Calculation 2 13 4 5 8" xfId="36459" xr:uid="{302BB530-4B51-41D1-A730-A736AD87922F}"/>
    <cellStyle name="Calculation 2 13 4 5 9" xfId="37375" xr:uid="{2DDABA08-4D77-48C3-98A0-17B903A862D9}"/>
    <cellStyle name="Calculation 2 13 4 6" xfId="21473" xr:uid="{D21DF5A9-0815-4C72-B725-BE1E6CF4D4F6}"/>
    <cellStyle name="Calculation 2 13 4 7" xfId="21980" xr:uid="{19B8F694-C743-4510-85CA-384172A74FFC}"/>
    <cellStyle name="Calculation 2 13 5" xfId="22795" xr:uid="{15C11339-6E64-4149-8347-39697D95BC19}"/>
    <cellStyle name="Calculation 2 13 5 2" xfId="23695" xr:uid="{CBE3421C-03CF-4EE3-89CF-385C1C18717F}"/>
    <cellStyle name="Calculation 2 13 5 2 2" xfId="26347" xr:uid="{8686289E-1C57-43F9-B53B-78C4A71FCCFE}"/>
    <cellStyle name="Calculation 2 13 5 2 3" xfId="28016" xr:uid="{E7834BB2-4DB5-4238-82BF-B2E88FC19537}"/>
    <cellStyle name="Calculation 2 13 5 2 4" xfId="27690" xr:uid="{988DD460-88B9-4BCE-B365-C6A583307D78}"/>
    <cellStyle name="Calculation 2 13 5 2 5" xfId="33592" xr:uid="{29A33760-A559-4B0A-8883-61031807D1F4}"/>
    <cellStyle name="Calculation 2 13 5 2 6" xfId="31847" xr:uid="{2476D784-82C4-4690-A957-E001405432D3}"/>
    <cellStyle name="Calculation 2 13 5 2 7" xfId="36932" xr:uid="{FAB57C2F-5DB8-418B-B6A7-07A0B20383B0}"/>
    <cellStyle name="Calculation 2 13 5 3" xfId="25449" xr:uid="{F8083F64-DD12-4B22-AA89-B1268601C1B2}"/>
    <cellStyle name="Calculation 2 13 5 4" xfId="32708" xr:uid="{771A0815-2581-4207-993E-3CE9F34AC020}"/>
    <cellStyle name="Calculation 2 13 6" xfId="22830" xr:uid="{11B3939A-7379-4CD8-9355-28548CA986BA}"/>
    <cellStyle name="Calculation 2 13 6 2" xfId="25482" xr:uid="{AC764F61-9CDB-451D-823B-7FEC0CF0855B}"/>
    <cellStyle name="Calculation 2 13 6 3" xfId="21549" xr:uid="{03BA00CB-D723-423B-A858-332DF6C2B5FF}"/>
    <cellStyle name="Calculation 2 13 6 4" xfId="21651" xr:uid="{E3CB219A-BB18-40F3-BD23-488EDD940E9A}"/>
    <cellStyle name="Calculation 2 13 6 5" xfId="32741" xr:uid="{43FA8C67-E2D3-431D-96DF-7136C517A911}"/>
    <cellStyle name="Calculation 2 13 6 6" xfId="31732" xr:uid="{5706F861-D1DC-4D5B-B1CF-217CEAB5F0AE}"/>
    <cellStyle name="Calculation 2 13 6 7" xfId="34617" xr:uid="{3AE17DC7-0084-4150-8F4C-E4B427530082}"/>
    <cellStyle name="Calculation 2 13 7" xfId="23815" xr:uid="{EF39A80F-26B0-42CC-9E84-CD7037E56ABA}"/>
    <cellStyle name="Calculation 2 13 7 2" xfId="26466" xr:uid="{B4B47BBB-867C-481C-BA45-8D5BCC8C0598}"/>
    <cellStyle name="Calculation 2 13 7 3" xfId="21287" xr:uid="{BFDED4DE-38A6-4F6E-B174-5D598035FDBC}"/>
    <cellStyle name="Calculation 2 13 7 4" xfId="29318" xr:uid="{786C2CAB-84B2-4FDA-A134-789976662C48}"/>
    <cellStyle name="Calculation 2 13 7 5" xfId="30182" xr:uid="{2866C96C-1CCC-4C90-91B8-0EA532A8388F}"/>
    <cellStyle name="Calculation 2 13 7 6" xfId="31954" xr:uid="{E8399C55-702F-4D36-9D1A-4C8B2BC11FDE}"/>
    <cellStyle name="Calculation 2 13 7 7" xfId="35319" xr:uid="{7CA29497-EA7D-4223-BD27-CDE488DC7281}"/>
    <cellStyle name="Calculation 2 13 7 8" xfId="36154" xr:uid="{59061BBA-0216-48D3-9B7A-C32D5AC9FF58}"/>
    <cellStyle name="Calculation 2 13 7 9" xfId="37051" xr:uid="{F1574C49-AEAD-46D5-8CFD-644F4ED36680}"/>
    <cellStyle name="Calculation 2 13 8" xfId="24142" xr:uid="{DAECEF1E-7CD8-4F3F-B888-528B38873C1E}"/>
    <cellStyle name="Calculation 2 13 8 2" xfId="26790" xr:uid="{65356C4A-051A-41D3-AFED-E1799D714ACB}"/>
    <cellStyle name="Calculation 2 13 8 3" xfId="24742" xr:uid="{9790CF10-0D01-473E-98B2-B0394770170C}"/>
    <cellStyle name="Calculation 2 13 8 4" xfId="29623" xr:uid="{5014E193-368C-4F63-8157-56E877F0814B}"/>
    <cellStyle name="Calculation 2 13 8 5" xfId="30503" xr:uid="{D288AE18-FD6B-4BB4-90BA-EB2C674B0493}"/>
    <cellStyle name="Calculation 2 13 8 6" xfId="34131" xr:uid="{72C16C42-B95D-4044-AE8C-F869B1E961F1}"/>
    <cellStyle name="Calculation 2 13 8 7" xfId="35627" xr:uid="{EADA4D7C-94A7-4302-83BE-51E92203348F}"/>
    <cellStyle name="Calculation 2 13 8 8" xfId="36462" xr:uid="{3265EF89-F33A-423A-9BE7-0AF17F85C8BB}"/>
    <cellStyle name="Calculation 2 13 8 9" xfId="37378" xr:uid="{5DCE819B-1874-4B93-9910-22C8A089AC77}"/>
    <cellStyle name="Calculation 2 13 9" xfId="21470" xr:uid="{5D333BC0-9E40-4C77-99C2-1ECFF200414F}"/>
    <cellStyle name="Calculation 2 14" xfId="741" xr:uid="{00000000-0005-0000-0000-0000D4020000}"/>
    <cellStyle name="Calculation 2 14 2" xfId="22791" xr:uid="{B932607E-3019-4DAF-AD7E-28CFB14F0994}"/>
    <cellStyle name="Calculation 2 14 2 2" xfId="23691" xr:uid="{EC4AE70A-579F-4A3E-B0DC-AD7D59914049}"/>
    <cellStyle name="Calculation 2 14 2 2 2" xfId="26343" xr:uid="{55B5BFF4-8429-4659-A814-7A9F7BE9B102}"/>
    <cellStyle name="Calculation 2 14 2 2 3" xfId="28503" xr:uid="{B230914D-4751-4A45-9518-3E195B61B19F}"/>
    <cellStyle name="Calculation 2 14 2 2 4" xfId="27839" xr:uid="{8BE6EF05-0014-43D7-BA59-867F69D2B18C}"/>
    <cellStyle name="Calculation 2 14 2 2 5" xfId="33588" xr:uid="{F983ABBB-FCD2-4456-AD8C-F403F697208F}"/>
    <cellStyle name="Calculation 2 14 2 2 6" xfId="32991" xr:uid="{46B19DF3-17A6-4937-B0D1-C1D24B6AD04B}"/>
    <cellStyle name="Calculation 2 14 2 2 7" xfId="36928" xr:uid="{6BA9384F-7FD0-4197-9F92-F63D39D48E74}"/>
    <cellStyle name="Calculation 2 14 2 3" xfId="25445" xr:uid="{7F4B11DB-D431-4E6A-8F63-CB466507F2F3}"/>
    <cellStyle name="Calculation 2 14 2 4" xfId="32704" xr:uid="{5C806EE8-C2C3-4913-A23A-4ABB4CDC0BB5}"/>
    <cellStyle name="Calculation 2 14 3" xfId="22834" xr:uid="{F78F2EF0-6095-492C-A689-9C3301074229}"/>
    <cellStyle name="Calculation 2 14 3 2" xfId="25486" xr:uid="{1EB8DFA7-AC58-4D6B-9BDB-3C3A32344A14}"/>
    <cellStyle name="Calculation 2 14 3 3" xfId="21550" xr:uid="{F2202DDC-97AA-476D-9510-BFD8FF07F856}"/>
    <cellStyle name="Calculation 2 14 3 4" xfId="28880" xr:uid="{A2B54224-6758-4F49-832A-94A426ED7E16}"/>
    <cellStyle name="Calculation 2 14 3 5" xfId="32745" xr:uid="{E29F3EED-A4E4-410E-A8D8-92892CC7E485}"/>
    <cellStyle name="Calculation 2 14 3 6" xfId="33681" xr:uid="{F9448583-5D1E-47A8-A6F6-2BB4C6670FE1}"/>
    <cellStyle name="Calculation 2 14 3 7" xfId="33707" xr:uid="{B912A3F2-09F4-4C6F-A6EC-47FB238CDF0C}"/>
    <cellStyle name="Calculation 2 14 4" xfId="23819" xr:uid="{255A88F1-4FA4-4C57-B564-1E080DC411A2}"/>
    <cellStyle name="Calculation 2 14 4 2" xfId="26470" xr:uid="{48189CE3-0DFA-4EFA-A1AC-D7D8FDEA175B}"/>
    <cellStyle name="Calculation 2 14 4 3" xfId="21283" xr:uid="{C5C3246D-0016-4014-A8C0-74A3A94D5BC1}"/>
    <cellStyle name="Calculation 2 14 4 4" xfId="29322" xr:uid="{81EF8386-B09C-4442-A591-D65E95FEBEA5}"/>
    <cellStyle name="Calculation 2 14 4 5" xfId="30186" xr:uid="{0656CC98-0A8F-42AC-A206-47DE8C413374}"/>
    <cellStyle name="Calculation 2 14 4 6" xfId="31958" xr:uid="{91221B82-EB93-4DD1-8EA4-062190233D8C}"/>
    <cellStyle name="Calculation 2 14 4 7" xfId="35323" xr:uid="{645EAC27-637A-4AFA-953B-BE6897F37443}"/>
    <cellStyle name="Calculation 2 14 4 8" xfId="36158" xr:uid="{31FB2A13-DC0D-473A-9376-0ED9172325EA}"/>
    <cellStyle name="Calculation 2 14 4 9" xfId="37055" xr:uid="{D21BDAFC-35D7-45B1-89C0-6B051E11D667}"/>
    <cellStyle name="Calculation 2 14 5" xfId="24138" xr:uid="{00F291AB-7771-441D-A1E4-5796FA740E6A}"/>
    <cellStyle name="Calculation 2 14 5 2" xfId="26786" xr:uid="{586888CD-115A-4FB6-9916-635F2E980833}"/>
    <cellStyle name="Calculation 2 14 5 3" xfId="24738" xr:uid="{C94797FE-72BE-4A54-A97D-DEFB798E9446}"/>
    <cellStyle name="Calculation 2 14 5 4" xfId="29619" xr:uid="{AF104B5F-73CF-4D6D-AC8D-AD55D8B13210}"/>
    <cellStyle name="Calculation 2 14 5 5" xfId="30499" xr:uid="{195403BD-9E86-40F2-BE02-7F5EB77B9080}"/>
    <cellStyle name="Calculation 2 14 5 6" xfId="33960" xr:uid="{3FD81D82-8A0B-4C72-AF44-13F0A73D2E36}"/>
    <cellStyle name="Calculation 2 14 5 7" xfId="35623" xr:uid="{FF8B224A-1B63-415E-9CDB-63E8A6FF0D18}"/>
    <cellStyle name="Calculation 2 14 5 8" xfId="36458" xr:uid="{950BD527-1DE8-4C9D-B366-ABF646C5D4B6}"/>
    <cellStyle name="Calculation 2 14 5 9" xfId="37374" xr:uid="{18D5A0A4-53CB-4320-84D6-E55C80B703D6}"/>
    <cellStyle name="Calculation 2 14 6" xfId="21474" xr:uid="{1D33BDB3-E56A-4669-BE26-879992B100D6}"/>
    <cellStyle name="Calculation 2 14 7" xfId="21979" xr:uid="{000A27C4-28D0-4E2E-842A-88C49B4666DA}"/>
    <cellStyle name="Calculation 2 15" xfId="742" xr:uid="{00000000-0005-0000-0000-0000D5020000}"/>
    <cellStyle name="Calculation 2 15 2" xfId="22790" xr:uid="{22F36D89-8883-4A33-8761-F7D8E90FED85}"/>
    <cellStyle name="Calculation 2 15 2 2" xfId="23690" xr:uid="{2683C22E-7F69-4CFC-A591-A05E627AA306}"/>
    <cellStyle name="Calculation 2 15 2 2 2" xfId="26342" xr:uid="{B0230ED1-71BF-4D3A-ADD7-93498A3FFC57}"/>
    <cellStyle name="Calculation 2 15 2 2 3" xfId="28012" xr:uid="{43BE4AFB-C749-475B-8B8C-865166CDCF08}"/>
    <cellStyle name="Calculation 2 15 2 2 4" xfId="28189" xr:uid="{24F9C23C-4618-4DF1-8C8E-BDEB0308B576}"/>
    <cellStyle name="Calculation 2 15 2 2 5" xfId="33587" xr:uid="{7D87D7FB-C24F-43AD-B132-3173E2EF8059}"/>
    <cellStyle name="Calculation 2 15 2 2 6" xfId="33340" xr:uid="{0CC34FCC-3108-4401-99B1-1A50181CA9F6}"/>
    <cellStyle name="Calculation 2 15 2 2 7" xfId="36927" xr:uid="{2952D034-B4E9-4272-AB52-D714EBD1C922}"/>
    <cellStyle name="Calculation 2 15 2 3" xfId="25444" xr:uid="{DF84A10B-2655-41C8-A494-2D7CB31C19A8}"/>
    <cellStyle name="Calculation 2 15 2 4" xfId="32703" xr:uid="{F17032D6-4605-4687-B6E5-6C01F3528CB1}"/>
    <cellStyle name="Calculation 2 15 3" xfId="22835" xr:uid="{E5AE732A-78BD-4F73-BB15-F50CA4AD8C1B}"/>
    <cellStyle name="Calculation 2 15 3 2" xfId="25487" xr:uid="{616A329B-A268-4BDB-907B-19FF8C16BE7D}"/>
    <cellStyle name="Calculation 2 15 3 3" xfId="21439" xr:uid="{E9F5EEC8-EE3C-4BA9-830F-8EDAED32ED36}"/>
    <cellStyle name="Calculation 2 15 3 4" xfId="29179" xr:uid="{8454CA8E-DF5C-4F0E-8C02-155AAA8FFC15}"/>
    <cellStyle name="Calculation 2 15 3 5" xfId="32746" xr:uid="{7529C4B5-EC72-4126-9230-69AB9AAD47EB}"/>
    <cellStyle name="Calculation 2 15 3 6" xfId="31733" xr:uid="{102F5538-30F5-4D16-A8D0-C4F6F0A56064}"/>
    <cellStyle name="Calculation 2 15 3 7" xfId="31657" xr:uid="{29C16290-8000-4BB2-92CC-2BE1D3F0E4F4}"/>
    <cellStyle name="Calculation 2 15 4" xfId="23820" xr:uid="{F533F6A5-120F-47E9-8A8A-B1EC0D482506}"/>
    <cellStyle name="Calculation 2 15 4 2" xfId="26471" xr:uid="{814A3A69-2AEE-41C7-8496-3469B41F7824}"/>
    <cellStyle name="Calculation 2 15 4 3" xfId="21282" xr:uid="{19DEF1F9-565A-4094-B729-B157CD95153F}"/>
    <cellStyle name="Calculation 2 15 4 4" xfId="29323" xr:uid="{6B208FC1-20EA-47A1-B3C2-74838C46AA15}"/>
    <cellStyle name="Calculation 2 15 4 5" xfId="30187" xr:uid="{CB8E5D13-12D3-4442-A6F0-22D576F8B028}"/>
    <cellStyle name="Calculation 2 15 4 6" xfId="31959" xr:uid="{E9DACAB2-7C92-46B9-8942-FC8282529258}"/>
    <cellStyle name="Calculation 2 15 4 7" xfId="35324" xr:uid="{42028C98-AC0C-411D-A9E9-4F0B35EE4C25}"/>
    <cellStyle name="Calculation 2 15 4 8" xfId="36159" xr:uid="{7FBF0F62-6C3A-4B4B-9A3F-5B6B9C838B51}"/>
    <cellStyle name="Calculation 2 15 4 9" xfId="37056" xr:uid="{3037CA47-DF8E-47EC-A463-04762FBF77DA}"/>
    <cellStyle name="Calculation 2 15 5" xfId="24137" xr:uid="{9421F437-7C9F-4BB3-836A-A241B686AD95}"/>
    <cellStyle name="Calculation 2 15 5 2" xfId="26785" xr:uid="{B3470E9B-CE99-49D8-BDF0-EA564450D2C1}"/>
    <cellStyle name="Calculation 2 15 5 3" xfId="24737" xr:uid="{AC4FCD6F-E027-4BD1-AB03-029B9AFC2529}"/>
    <cellStyle name="Calculation 2 15 5 4" xfId="29618" xr:uid="{BE639A3C-B55C-49C3-A7B3-10D59E1CEEEC}"/>
    <cellStyle name="Calculation 2 15 5 5" xfId="30498" xr:uid="{503814EE-894E-4E04-B7D5-49D31782B5CA}"/>
    <cellStyle name="Calculation 2 15 5 6" xfId="32194" xr:uid="{894F0A63-0465-4C65-BA68-43BB543169A5}"/>
    <cellStyle name="Calculation 2 15 5 7" xfId="35622" xr:uid="{8E209744-F741-475B-91E1-1B34CC23423A}"/>
    <cellStyle name="Calculation 2 15 5 8" xfId="36457" xr:uid="{EBB4D1A4-0898-414A-9D9F-E6B53D32E46D}"/>
    <cellStyle name="Calculation 2 15 5 9" xfId="37373" xr:uid="{8BB84423-A42B-41CA-B274-3B7ED6CA1525}"/>
    <cellStyle name="Calculation 2 15 6" xfId="21475" xr:uid="{02A76AE2-907A-46EC-AC42-493C7E7CDD37}"/>
    <cellStyle name="Calculation 2 15 7" xfId="21978" xr:uid="{92FD63E2-9BCC-44D8-B900-6A340623896E}"/>
    <cellStyle name="Calculation 2 16" xfId="743" xr:uid="{00000000-0005-0000-0000-0000D6020000}"/>
    <cellStyle name="Calculation 2 16 2" xfId="22789" xr:uid="{2A404B85-5BDE-4487-BC71-2E853C2484E6}"/>
    <cellStyle name="Calculation 2 16 2 2" xfId="23689" xr:uid="{99775416-887F-473E-9091-E6D9D6141321}"/>
    <cellStyle name="Calculation 2 16 2 2 2" xfId="26341" xr:uid="{29A4C2BA-F32E-43CE-B7FE-08D1827DA9CB}"/>
    <cellStyle name="Calculation 2 16 2 2 3" xfId="28017" xr:uid="{F537DCDF-EE53-497E-B13F-554E2307D394}"/>
    <cellStyle name="Calculation 2 16 2 2 4" xfId="27687" xr:uid="{DB0D9CF5-763F-4476-902C-FECAF9432E4F}"/>
    <cellStyle name="Calculation 2 16 2 2 5" xfId="33586" xr:uid="{FD3F80DE-93BA-48C2-870E-9106BEC32296}"/>
    <cellStyle name="Calculation 2 16 2 2 6" xfId="31845" xr:uid="{2413382A-3D54-4B22-9A39-422F13CD0B0F}"/>
    <cellStyle name="Calculation 2 16 2 2 7" xfId="36926" xr:uid="{99724897-99D7-4727-A602-E40E2B919EB1}"/>
    <cellStyle name="Calculation 2 16 2 3" xfId="25443" xr:uid="{31018754-6632-4B35-B1EB-403A6BA52661}"/>
    <cellStyle name="Calculation 2 16 2 4" xfId="32702" xr:uid="{F3EDF131-8765-44B7-9AFB-974ECADFC6F7}"/>
    <cellStyle name="Calculation 2 16 3" xfId="22836" xr:uid="{01D48866-B01F-4B12-9ED3-939AAABACA34}"/>
    <cellStyle name="Calculation 2 16 3 2" xfId="25488" xr:uid="{3864BC43-F04E-401C-9E6E-7FA92412020C}"/>
    <cellStyle name="Calculation 2 16 3 3" xfId="20967" xr:uid="{C458A113-63D9-4744-B96F-EE34542E19FA}"/>
    <cellStyle name="Calculation 2 16 3 4" xfId="21658" xr:uid="{F7189F74-813A-44EC-85B7-D6C71F93BFD6}"/>
    <cellStyle name="Calculation 2 16 3 5" xfId="32747" xr:uid="{74275EA1-CF0D-49BE-8685-FDC5E7386F06}"/>
    <cellStyle name="Calculation 2 16 3 6" xfId="31734" xr:uid="{E62FD6EE-36C5-4836-91EC-14AE5AC21D89}"/>
    <cellStyle name="Calculation 2 16 3 7" xfId="31590" xr:uid="{E4421F23-EDB7-4A17-9A16-63C3EAC08446}"/>
    <cellStyle name="Calculation 2 16 4" xfId="23821" xr:uid="{73BEAFC6-D5C6-4608-8695-C572371256AD}"/>
    <cellStyle name="Calculation 2 16 4 2" xfId="26472" xr:uid="{8DB4C672-30C0-499D-9D92-14FB1230464C}"/>
    <cellStyle name="Calculation 2 16 4 3" xfId="21281" xr:uid="{F76227F9-B156-4E85-9487-55EA18F68749}"/>
    <cellStyle name="Calculation 2 16 4 4" xfId="29324" xr:uid="{59C9606E-512E-4F50-8B62-A8432D046A30}"/>
    <cellStyle name="Calculation 2 16 4 5" xfId="30188" xr:uid="{EA1A7A0A-3EA0-4378-A324-B245F0948063}"/>
    <cellStyle name="Calculation 2 16 4 6" xfId="31960" xr:uid="{5DABCB3C-9226-42F3-AAB2-4A695B4093C6}"/>
    <cellStyle name="Calculation 2 16 4 7" xfId="35325" xr:uid="{747E6419-649C-4B74-B402-A70CB38E3E0A}"/>
    <cellStyle name="Calculation 2 16 4 8" xfId="36160" xr:uid="{191E53C9-F656-4D7A-9E82-0E63035916A7}"/>
    <cellStyle name="Calculation 2 16 4 9" xfId="37057" xr:uid="{932A7C0B-1384-41BE-91A8-4D9DEB651DF4}"/>
    <cellStyle name="Calculation 2 16 5" xfId="24136" xr:uid="{7D079843-569C-4A28-AB51-90C14868D400}"/>
    <cellStyle name="Calculation 2 16 5 2" xfId="26784" xr:uid="{AD365F85-4B08-4EF2-9D1F-A3027392D6B1}"/>
    <cellStyle name="Calculation 2 16 5 3" xfId="24736" xr:uid="{20E6DE4D-4783-4352-B4AC-4C739C70724A}"/>
    <cellStyle name="Calculation 2 16 5 4" xfId="29617" xr:uid="{46F85B25-8734-4B8A-8D30-843729A4C98A}"/>
    <cellStyle name="Calculation 2 16 5 5" xfId="30497" xr:uid="{29C0EFA9-98EB-48E0-AF29-F279CC5EEB1F}"/>
    <cellStyle name="Calculation 2 16 5 6" xfId="34129" xr:uid="{82AA42E6-BC99-458A-A0E0-5B330999F1DB}"/>
    <cellStyle name="Calculation 2 16 5 7" xfId="35621" xr:uid="{781E264C-E2D8-4746-88CE-3695E6D03F58}"/>
    <cellStyle name="Calculation 2 16 5 8" xfId="36456" xr:uid="{C5692024-2B70-4988-BF4C-0ED31784E79F}"/>
    <cellStyle name="Calculation 2 16 5 9" xfId="37372" xr:uid="{3DC64018-AC38-4BF8-8D4D-755A4A8D40B2}"/>
    <cellStyle name="Calculation 2 16 6" xfId="21476" xr:uid="{00AD3E68-CC68-43B2-9989-CC3A8BEDD21A}"/>
    <cellStyle name="Calculation 2 16 7" xfId="21977" xr:uid="{9F267433-6B15-46DA-9AF8-C509A153A30B}"/>
    <cellStyle name="Calculation 2 17" xfId="22810" xr:uid="{61AD6A9B-89E1-4BA6-BF1D-8F87FD69F951}"/>
    <cellStyle name="Calculation 2 17 2" xfId="23710" xr:uid="{1BE620D0-22C6-40ED-9A9A-3519E0F905E3}"/>
    <cellStyle name="Calculation 2 17 2 2" xfId="26362" xr:uid="{24379896-31EC-4B15-B6FE-0A6E3281E1EA}"/>
    <cellStyle name="Calculation 2 17 2 3" xfId="27568" xr:uid="{7D974227-046A-4055-B77A-9AE8E0B79C78}"/>
    <cellStyle name="Calculation 2 17 2 4" xfId="30078" xr:uid="{1EBD4940-1F4C-4AFF-B16E-48EB44987480}"/>
    <cellStyle name="Calculation 2 17 2 5" xfId="33607" xr:uid="{ECD3FC54-4955-4B9F-973D-3C3C65BB26E0}"/>
    <cellStyle name="Calculation 2 17 2 6" xfId="31850" xr:uid="{1855A012-783C-4979-B10D-4137F334383B}"/>
    <cellStyle name="Calculation 2 17 2 7" xfId="36947" xr:uid="{9690C228-1980-4842-9AFD-B98C36861A48}"/>
    <cellStyle name="Calculation 2 17 3" xfId="25464" xr:uid="{6DBE5165-9D14-41E5-9721-EEB81B0DEA1A}"/>
    <cellStyle name="Calculation 2 17 4" xfId="32723" xr:uid="{5BB51663-39BC-47B9-A02B-27806BDFEE37}"/>
    <cellStyle name="Calculation 2 18" xfId="22815" xr:uid="{F60884AD-DB85-4408-9893-95CD6AB38F46}"/>
    <cellStyle name="Calculation 2 18 2" xfId="25467" xr:uid="{56B6264A-91BD-4433-B597-C9FCD6C1466E}"/>
    <cellStyle name="Calculation 2 18 3" xfId="21649" xr:uid="{27C392FB-088D-4961-8878-57266151F881}"/>
    <cellStyle name="Calculation 2 18 4" xfId="21656" xr:uid="{A94300F1-0FF1-4B60-9FDF-1CD1D395899C}"/>
    <cellStyle name="Calculation 2 18 5" xfId="32726" xr:uid="{CB5844CF-56F2-4FB4-B398-11593477449D}"/>
    <cellStyle name="Calculation 2 18 6" xfId="33416" xr:uid="{2FC9D413-E2B5-43D9-8EEF-1FF3EE74088F}"/>
    <cellStyle name="Calculation 2 18 7" xfId="34945" xr:uid="{D96A4E5D-1397-43AE-89B8-B8B5504462D8}"/>
    <cellStyle name="Calculation 2 19" xfId="23800" xr:uid="{4B1F1AAD-FBB1-425C-8A1F-07F88412E971}"/>
    <cellStyle name="Calculation 2 19 2" xfId="26451" xr:uid="{437D54D7-2B44-4C3A-A439-9BB1FA1DEBC4}"/>
    <cellStyle name="Calculation 2 19 3" xfId="21302" xr:uid="{A384A157-D4E8-498B-8764-7BD04C1F5804}"/>
    <cellStyle name="Calculation 2 19 4" xfId="29303" xr:uid="{6DA176FD-E254-4A50-9246-52547E2DFBC5}"/>
    <cellStyle name="Calculation 2 19 5" xfId="30167" xr:uid="{527E307B-3D3F-4DD8-BD50-71F2FB17C039}"/>
    <cellStyle name="Calculation 2 19 6" xfId="31940" xr:uid="{405C6E40-C96E-41C6-86C7-94FE446A33FF}"/>
    <cellStyle name="Calculation 2 19 7" xfId="35304" xr:uid="{52DB339A-AB53-4298-83BC-23E1B72D33AB}"/>
    <cellStyle name="Calculation 2 19 8" xfId="36139" xr:uid="{BBBE062F-1C76-4481-B70F-67D4AF8BA6A9}"/>
    <cellStyle name="Calculation 2 19 9" xfId="37036" xr:uid="{17F99B13-FD9F-4DDA-A9DD-82EA64F69535}"/>
    <cellStyle name="Calculation 2 2" xfId="744" xr:uid="{00000000-0005-0000-0000-0000D7020000}"/>
    <cellStyle name="Calculation 2 2 10" xfId="22788" xr:uid="{D7474CF0-94FE-4549-BC13-E285AC27B491}"/>
    <cellStyle name="Calculation 2 2 10 2" xfId="23688" xr:uid="{17505724-ACC9-4F7C-8F39-019A64E2FF42}"/>
    <cellStyle name="Calculation 2 2 10 2 2" xfId="26340" xr:uid="{97F488BC-1F03-48CF-8D6C-E2278F268A14}"/>
    <cellStyle name="Calculation 2 2 10 2 3" xfId="27573" xr:uid="{657CC475-B642-42AA-900A-FD535FA4E2E1}"/>
    <cellStyle name="Calculation 2 2 10 2 4" xfId="22349" xr:uid="{E27FD266-AED3-492F-A107-C040246B4710}"/>
    <cellStyle name="Calculation 2 2 10 2 5" xfId="33585" xr:uid="{10EE08CF-7FA8-407E-B34A-61C8B12E7D8C}"/>
    <cellStyle name="Calculation 2 2 10 2 6" xfId="33611" xr:uid="{CE6D2B62-44B3-48A5-8DBF-03A429AB8379}"/>
    <cellStyle name="Calculation 2 2 10 2 7" xfId="36925" xr:uid="{4F2EC473-0BA5-403C-BCA6-E16FFDD55D2F}"/>
    <cellStyle name="Calculation 2 2 10 3" xfId="25442" xr:uid="{FC64E097-849B-4C36-BA99-C17A67BA0AA4}"/>
    <cellStyle name="Calculation 2 2 10 4" xfId="32701" xr:uid="{903619FD-D9AD-4996-923E-B819E9A64C68}"/>
    <cellStyle name="Calculation 2 2 11" xfId="22837" xr:uid="{AFD48DA2-A863-4B40-86DA-C811776BE56F}"/>
    <cellStyle name="Calculation 2 2 11 2" xfId="25489" xr:uid="{662B84A2-65D7-4A75-B12D-C43942A52C62}"/>
    <cellStyle name="Calculation 2 2 11 3" xfId="27273" xr:uid="{D5C55373-2A95-411C-9D85-FEE598FAD68A}"/>
    <cellStyle name="Calculation 2 2 11 4" xfId="27267" xr:uid="{E2E7901E-7157-4518-8509-A6BE3A2E2DDB}"/>
    <cellStyle name="Calculation 2 2 11 5" xfId="32748" xr:uid="{335A9295-BD92-49F2-89D4-5858839A77F6}"/>
    <cellStyle name="Calculation 2 2 11 6" xfId="33412" xr:uid="{08B02FDA-A464-409E-B0D7-887E0DA1B499}"/>
    <cellStyle name="Calculation 2 2 11 7" xfId="35196" xr:uid="{85EC4011-8E7B-4B18-B7D3-6ADB6C1C8FD6}"/>
    <cellStyle name="Calculation 2 2 12" xfId="23822" xr:uid="{4235D715-673F-42C3-903D-E27FFE786C8A}"/>
    <cellStyle name="Calculation 2 2 12 2" xfId="26473" xr:uid="{54B2F41D-9CBD-40B1-8B37-19AC78BCB8A3}"/>
    <cellStyle name="Calculation 2 2 12 3" xfId="21280" xr:uid="{DCB6BD64-4094-475A-A937-017B0C40A4EB}"/>
    <cellStyle name="Calculation 2 2 12 4" xfId="29325" xr:uid="{18B7A5E8-3FE5-43ED-9F46-2CABBC02404C}"/>
    <cellStyle name="Calculation 2 2 12 5" xfId="30189" xr:uid="{272E93EE-249D-404D-A8DA-91F2DEB9B207}"/>
    <cellStyle name="Calculation 2 2 12 6" xfId="31961" xr:uid="{AF62250D-760E-4C47-AA21-60B666DA77B3}"/>
    <cellStyle name="Calculation 2 2 12 7" xfId="35326" xr:uid="{B1BCE461-86A1-4342-8D73-1EF77C1D56E7}"/>
    <cellStyle name="Calculation 2 2 12 8" xfId="36161" xr:uid="{7790D1E4-65F7-4C65-A224-6772D90E74A4}"/>
    <cellStyle name="Calculation 2 2 12 9" xfId="37058" xr:uid="{01572CA4-8D0F-4EA0-B5AE-D718B81249D3}"/>
    <cellStyle name="Calculation 2 2 13" xfId="24135" xr:uid="{26A65B41-811F-4F04-8455-71975BE2292A}"/>
    <cellStyle name="Calculation 2 2 13 2" xfId="26783" xr:uid="{8669E1CE-5C8E-4918-B4E3-42E91C59C70C}"/>
    <cellStyle name="Calculation 2 2 13 3" xfId="24735" xr:uid="{6BCFEF09-9D12-4D0C-8445-DF320CDCC5E2}"/>
    <cellStyle name="Calculation 2 2 13 4" xfId="29616" xr:uid="{E2CFF37A-BFC0-44EF-9C7F-305E40B68E51}"/>
    <cellStyle name="Calculation 2 2 13 5" xfId="30496" xr:uid="{FAAEE29B-6427-44C8-8372-4C54230335CA}"/>
    <cellStyle name="Calculation 2 2 13 6" xfId="33959" xr:uid="{BDBE44E0-50E2-4D2B-8421-BD513731C33D}"/>
    <cellStyle name="Calculation 2 2 13 7" xfId="35620" xr:uid="{B4910201-0534-4737-885B-61DFC271E25E}"/>
    <cellStyle name="Calculation 2 2 13 8" xfId="36455" xr:uid="{C1C2AE0E-E7E5-458D-BD1D-8EC9B000AA24}"/>
    <cellStyle name="Calculation 2 2 13 9" xfId="37371" xr:uid="{D161506B-729A-4704-82D9-6837B177E8D0}"/>
    <cellStyle name="Calculation 2 2 14" xfId="21477" xr:uid="{2C024659-D993-4124-AEE4-B1465F8058FE}"/>
    <cellStyle name="Calculation 2 2 15" xfId="21976" xr:uid="{89E0A728-2A85-4338-9F35-72CDE2ED87E5}"/>
    <cellStyle name="Calculation 2 2 2" xfId="745" xr:uid="{00000000-0005-0000-0000-0000D8020000}"/>
    <cellStyle name="Calculation 2 2 2 10" xfId="21975" xr:uid="{020735D1-B7FA-49DA-823E-EB14E9A01BFD}"/>
    <cellStyle name="Calculation 2 2 2 2" xfId="746" xr:uid="{00000000-0005-0000-0000-0000D9020000}"/>
    <cellStyle name="Calculation 2 2 2 2 2" xfId="22786" xr:uid="{4B6435A7-01DF-4131-BFAA-12006FD9CCA8}"/>
    <cellStyle name="Calculation 2 2 2 2 2 2" xfId="23686" xr:uid="{2C84BC98-50F0-44C8-A640-D9633D9D48F2}"/>
    <cellStyle name="Calculation 2 2 2 2 2 2 2" xfId="26338" xr:uid="{C834D34D-7A9A-412A-935C-0A9C0C792ADE}"/>
    <cellStyle name="Calculation 2 2 2 2 2 2 3" xfId="27564" xr:uid="{8735A00A-723D-4385-8260-A316D87D5143}"/>
    <cellStyle name="Calculation 2 2 2 2 2 2 4" xfId="28384" xr:uid="{26A5269D-6D77-4B77-A552-173530214D9C}"/>
    <cellStyle name="Calculation 2 2 2 2 2 2 5" xfId="33583" xr:uid="{77A52E61-A755-426B-B821-B623D4DE559F}"/>
    <cellStyle name="Calculation 2 2 2 2 2 2 6" xfId="32989" xr:uid="{2C0D4C9C-908D-449F-923F-8473CFD1A168}"/>
    <cellStyle name="Calculation 2 2 2 2 2 2 7" xfId="36923" xr:uid="{66BABF14-539D-4B84-9A87-465774551D0D}"/>
    <cellStyle name="Calculation 2 2 2 2 2 3" xfId="25440" xr:uid="{82052276-CDDA-47CA-BE3A-95511A3D6A41}"/>
    <cellStyle name="Calculation 2 2 2 2 2 4" xfId="32699" xr:uid="{C8B35026-4C69-4495-BE27-CB7BE66D2D8D}"/>
    <cellStyle name="Calculation 2 2 2 2 3" xfId="22839" xr:uid="{181FE1E5-A83A-4DDF-8911-377049348EEB}"/>
    <cellStyle name="Calculation 2 2 2 2 3 2" xfId="25491" xr:uid="{8589448F-4002-4B6C-AEE6-9DB6AC39E761}"/>
    <cellStyle name="Calculation 2 2 2 2 3 3" xfId="21438" xr:uid="{9B4F112A-4F4E-4407-B476-25D6E09024BE}"/>
    <cellStyle name="Calculation 2 2 2 2 3 4" xfId="29183" xr:uid="{935106F9-E3AB-44E4-9AEA-7A9D67C579B8}"/>
    <cellStyle name="Calculation 2 2 2 2 3 5" xfId="32750" xr:uid="{77F72260-9A8D-4516-B116-7E2D8E45683D}"/>
    <cellStyle name="Calculation 2 2 2 2 3 6" xfId="33758" xr:uid="{8603EBF5-B219-4047-AEA9-AA3F31DFB386}"/>
    <cellStyle name="Calculation 2 2 2 2 3 7" xfId="34962" xr:uid="{21F05C6C-70AA-4D87-9FB1-4864C6542439}"/>
    <cellStyle name="Calculation 2 2 2 2 4" xfId="23824" xr:uid="{E1BDC2F5-6700-44E7-85D1-19C52928C6BE}"/>
    <cellStyle name="Calculation 2 2 2 2 4 2" xfId="26475" xr:uid="{7FF78C41-E313-4420-9287-480C6CEA760C}"/>
    <cellStyle name="Calculation 2 2 2 2 4 3" xfId="21278" xr:uid="{76E9988C-5723-4C98-96DD-8D4B7C646367}"/>
    <cellStyle name="Calculation 2 2 2 2 4 4" xfId="29327" xr:uid="{B478A39F-DCAD-488F-B109-3777D1DCFAD7}"/>
    <cellStyle name="Calculation 2 2 2 2 4 5" xfId="30191" xr:uid="{462302B5-CDE4-4156-BAF7-9C2C69FFDB47}"/>
    <cellStyle name="Calculation 2 2 2 2 4 6" xfId="31963" xr:uid="{3F89610F-0EBF-453A-B1EE-B3790B40DAFA}"/>
    <cellStyle name="Calculation 2 2 2 2 4 7" xfId="35328" xr:uid="{851B7EBA-A470-4916-818C-763E7E5263DD}"/>
    <cellStyle name="Calculation 2 2 2 2 4 8" xfId="36163" xr:uid="{F57B421E-1B3A-41C5-B997-0083F91BB373}"/>
    <cellStyle name="Calculation 2 2 2 2 4 9" xfId="37060" xr:uid="{B5BF9BEC-6AC1-4626-A5E2-94CCA9D32074}"/>
    <cellStyle name="Calculation 2 2 2 2 5" xfId="24133" xr:uid="{42F27BD3-1E66-4663-812F-457E5DD0C5DA}"/>
    <cellStyle name="Calculation 2 2 2 2 5 2" xfId="26781" xr:uid="{5AC60954-A090-49AB-88C3-35313CECD6C9}"/>
    <cellStyle name="Calculation 2 2 2 2 5 3" xfId="24733" xr:uid="{73F7CCBB-E6FB-4798-80ED-1F9995F8C941}"/>
    <cellStyle name="Calculation 2 2 2 2 5 4" xfId="29614" xr:uid="{958FCE36-2A6A-4F0F-A924-6A9AEA62CB77}"/>
    <cellStyle name="Calculation 2 2 2 2 5 5" xfId="30494" xr:uid="{665410F0-D028-48BF-AE6D-7FDA78EB8701}"/>
    <cellStyle name="Calculation 2 2 2 2 5 6" xfId="34128" xr:uid="{3D899B79-9091-4074-89DF-AFB1DE455329}"/>
    <cellStyle name="Calculation 2 2 2 2 5 7" xfId="35618" xr:uid="{D5E0AE42-23D0-459B-89A8-06931D84DD11}"/>
    <cellStyle name="Calculation 2 2 2 2 5 8" xfId="36453" xr:uid="{22D0FE9D-E932-47A9-AE47-266B159146AD}"/>
    <cellStyle name="Calculation 2 2 2 2 5 9" xfId="37369" xr:uid="{78CB27F3-0952-444A-AC3A-A47ED77A1C3A}"/>
    <cellStyle name="Calculation 2 2 2 2 6" xfId="21479" xr:uid="{875383C4-11D3-4E5B-BBFD-8C711B6AF708}"/>
    <cellStyle name="Calculation 2 2 2 2 7" xfId="21974" xr:uid="{51196689-DFBA-48BD-B046-8CA4DCAA2C5C}"/>
    <cellStyle name="Calculation 2 2 2 3" xfId="747" xr:uid="{00000000-0005-0000-0000-0000DA020000}"/>
    <cellStyle name="Calculation 2 2 2 3 2" xfId="22785" xr:uid="{E49E3025-9F28-48CF-B610-210AC3576CFE}"/>
    <cellStyle name="Calculation 2 2 2 3 2 2" xfId="23685" xr:uid="{4D3D092D-2D17-4CB7-9C36-3D355372270A}"/>
    <cellStyle name="Calculation 2 2 2 3 2 2 2" xfId="26337" xr:uid="{512D0E78-F988-418A-8EB3-19CA758C37B9}"/>
    <cellStyle name="Calculation 2 2 2 3 2 2 3" xfId="28612" xr:uid="{D03C60E6-3B93-4353-BF24-10010D1259EA}"/>
    <cellStyle name="Calculation 2 2 2 3 2 2 4" xfId="27838" xr:uid="{6A9DFDB5-6454-4697-8658-6EDF3F345A67}"/>
    <cellStyle name="Calculation 2 2 2 3 2 2 5" xfId="33582" xr:uid="{4CE4B25E-C028-43EF-9682-F8602617D329}"/>
    <cellStyle name="Calculation 2 2 2 3 2 2 6" xfId="33342" xr:uid="{55DDC8C8-B72A-4AC3-87C9-DDCC784138B3}"/>
    <cellStyle name="Calculation 2 2 2 3 2 2 7" xfId="36922" xr:uid="{BDAAEEFE-6FD2-4A04-A26E-B8A6A5C24E3E}"/>
    <cellStyle name="Calculation 2 2 2 3 2 3" xfId="25439" xr:uid="{6943948A-570E-4B5E-B53F-C86E0008958F}"/>
    <cellStyle name="Calculation 2 2 2 3 2 4" xfId="32698" xr:uid="{C89E46B1-7816-4AC2-8CA3-980117E0CA87}"/>
    <cellStyle name="Calculation 2 2 2 3 3" xfId="22840" xr:uid="{98454E97-B145-4288-98C7-588DDB1920C1}"/>
    <cellStyle name="Calculation 2 2 2 3 3 2" xfId="25492" xr:uid="{A33D607A-4989-462D-AA21-776907530691}"/>
    <cellStyle name="Calculation 2 2 2 3 3 3" xfId="21644" xr:uid="{B36E1E6B-2ED5-43FD-98FA-9EC1A88B7E26}"/>
    <cellStyle name="Calculation 2 2 2 3 3 4" xfId="27763" xr:uid="{B27F43B6-EA4F-4F17-8D18-84B542450712}"/>
    <cellStyle name="Calculation 2 2 2 3 3 5" xfId="32751" xr:uid="{0E418517-5B5C-44E9-AB31-E6BADE94D364}"/>
    <cellStyle name="Calculation 2 2 2 3 3 6" xfId="33680" xr:uid="{B27FF962-3AD6-4996-BAAE-8F7AEAA74B60}"/>
    <cellStyle name="Calculation 2 2 2 3 3 7" xfId="33704" xr:uid="{32BE1679-43CC-4301-8DE0-8769F074D592}"/>
    <cellStyle name="Calculation 2 2 2 3 4" xfId="23825" xr:uid="{54859DBF-B3C9-40E5-8F8F-838E110956AF}"/>
    <cellStyle name="Calculation 2 2 2 3 4 2" xfId="26476" xr:uid="{9B6A27ED-8C41-43BA-B773-BCB80B5E3A03}"/>
    <cellStyle name="Calculation 2 2 2 3 4 3" xfId="21277" xr:uid="{60DFCF4E-8B48-43E1-96C7-D1F1333229EE}"/>
    <cellStyle name="Calculation 2 2 2 3 4 4" xfId="29328" xr:uid="{BC815190-EFAE-4437-8158-03879BBEA2BF}"/>
    <cellStyle name="Calculation 2 2 2 3 4 5" xfId="30192" xr:uid="{22A644AC-EC8F-484D-A853-4DD567D56720}"/>
    <cellStyle name="Calculation 2 2 2 3 4 6" xfId="31964" xr:uid="{E37D1236-937B-43A2-8071-441E7A7A6C11}"/>
    <cellStyle name="Calculation 2 2 2 3 4 7" xfId="35329" xr:uid="{EEEA1B3B-DB3A-47EA-A275-E3010ACF1BD9}"/>
    <cellStyle name="Calculation 2 2 2 3 4 8" xfId="36164" xr:uid="{64D30956-355A-4648-A007-91646E2A0685}"/>
    <cellStyle name="Calculation 2 2 2 3 4 9" xfId="37061" xr:uid="{1893D304-54C7-4610-8FE9-7D41835F5A6A}"/>
    <cellStyle name="Calculation 2 2 2 3 5" xfId="24132" xr:uid="{CA5D7FF7-FE28-4EA5-9BF8-2BC593BAFBB8}"/>
    <cellStyle name="Calculation 2 2 2 3 5 2" xfId="26780" xr:uid="{CACEE111-0BEB-4BF4-AEAD-B4C719D8DF0C}"/>
    <cellStyle name="Calculation 2 2 2 3 5 3" xfId="24732" xr:uid="{2B7743C2-03EC-41CF-9535-2BDE32B4C4FE}"/>
    <cellStyle name="Calculation 2 2 2 3 5 4" xfId="29613" xr:uid="{99737964-387D-48F2-A040-B9B2726FAE8E}"/>
    <cellStyle name="Calculation 2 2 2 3 5 5" xfId="30493" xr:uid="{F716C0F0-4983-40E3-AEAE-135804E96CC1}"/>
    <cellStyle name="Calculation 2 2 2 3 5 6" xfId="33958" xr:uid="{BD548FD5-811F-4B49-8900-AAD9F35C5FB4}"/>
    <cellStyle name="Calculation 2 2 2 3 5 7" xfId="35617" xr:uid="{5CF39F0A-2AB0-4CDC-BB48-62A02F8CFA9B}"/>
    <cellStyle name="Calculation 2 2 2 3 5 8" xfId="36452" xr:uid="{3C349199-B463-424A-98D9-B3FF304D1210}"/>
    <cellStyle name="Calculation 2 2 2 3 5 9" xfId="37368" xr:uid="{4FC7DD3B-3E5D-4241-937A-AC9E940A0904}"/>
    <cellStyle name="Calculation 2 2 2 3 6" xfId="21480" xr:uid="{D77CC91E-9D62-49E6-B72F-8BFC55A14C29}"/>
    <cellStyle name="Calculation 2 2 2 3 7" xfId="21973" xr:uid="{29A66F0F-96DF-40EB-B50E-44F8FB2966B2}"/>
    <cellStyle name="Calculation 2 2 2 4" xfId="748" xr:uid="{00000000-0005-0000-0000-0000DB020000}"/>
    <cellStyle name="Calculation 2 2 2 4 2" xfId="22784" xr:uid="{7F6D1E78-6D19-4653-A0E8-F20403657E1D}"/>
    <cellStyle name="Calculation 2 2 2 4 2 2" xfId="23684" xr:uid="{0C286423-503B-4B23-8063-3CC8CE5EF456}"/>
    <cellStyle name="Calculation 2 2 2 4 2 2 2" xfId="26336" xr:uid="{79C094EF-646C-4A5D-A964-B949B87C0B0C}"/>
    <cellStyle name="Calculation 2 2 2 4 2 2 3" xfId="28499" xr:uid="{162BC04F-E43B-46C0-8D1A-F3B8ABEB8140}"/>
    <cellStyle name="Calculation 2 2 2 4 2 2 4" xfId="28190" xr:uid="{39263229-8052-40CF-AE05-8B22A589F710}"/>
    <cellStyle name="Calculation 2 2 2 4 2 2 5" xfId="33581" xr:uid="{03CC4F96-7F83-449F-AA54-0D24219C0C50}"/>
    <cellStyle name="Calculation 2 2 2 4 2 2 6" xfId="31844" xr:uid="{5799CA64-B6C0-4D6A-B14F-2D2440B87215}"/>
    <cellStyle name="Calculation 2 2 2 4 2 2 7" xfId="36921" xr:uid="{90136C4A-9E0B-4389-871B-E52FE65F26F3}"/>
    <cellStyle name="Calculation 2 2 2 4 2 3" xfId="25438" xr:uid="{B0D9044C-FA1C-4F19-9E12-CE97D88F8418}"/>
    <cellStyle name="Calculation 2 2 2 4 2 4" xfId="32697" xr:uid="{8E4D996C-F642-4C9B-B480-42F3B54DBB96}"/>
    <cellStyle name="Calculation 2 2 2 4 3" xfId="22841" xr:uid="{76424FB5-54B0-43D2-805B-D112F7AD695B}"/>
    <cellStyle name="Calculation 2 2 2 4 3 2" xfId="25493" xr:uid="{54E3EA66-CADD-4C29-81CF-82B9AFF1A636}"/>
    <cellStyle name="Calculation 2 2 2 4 3 3" xfId="27657" xr:uid="{800A9248-6478-4F5F-9BD2-A427B4DD5395}"/>
    <cellStyle name="Calculation 2 2 2 4 3 4" xfId="28931" xr:uid="{FF16479A-40B3-45DB-87C8-C17950EC4F7E}"/>
    <cellStyle name="Calculation 2 2 2 4 3 5" xfId="32752" xr:uid="{C6D8B1D7-D341-4229-B751-3A8F5B666F0D}"/>
    <cellStyle name="Calculation 2 2 2 4 3 6" xfId="31735" xr:uid="{19E4F28B-33BE-4B80-9E6F-E49400ED630B}"/>
    <cellStyle name="Calculation 2 2 2 4 3 7" xfId="31593" xr:uid="{D392329E-94F3-43D1-B9D7-3F183824AB0A}"/>
    <cellStyle name="Calculation 2 2 2 4 4" xfId="23826" xr:uid="{A1262185-257C-45AB-9209-E566B73DECBE}"/>
    <cellStyle name="Calculation 2 2 2 4 4 2" xfId="26477" xr:uid="{73F0F686-B6F2-40EC-9202-5B72568F1852}"/>
    <cellStyle name="Calculation 2 2 2 4 4 3" xfId="21276" xr:uid="{030A6B30-9FF6-4F9C-8EEA-6C19A654EB99}"/>
    <cellStyle name="Calculation 2 2 2 4 4 4" xfId="29329" xr:uid="{17F6B5E7-76B3-417C-8234-E01D8D251083}"/>
    <cellStyle name="Calculation 2 2 2 4 4 5" xfId="30193" xr:uid="{DC84D86F-3E8C-4677-9CEF-23EBF877277D}"/>
    <cellStyle name="Calculation 2 2 2 4 4 6" xfId="31965" xr:uid="{30DE824C-9C42-4EF3-822D-43717FCFFB36}"/>
    <cellStyle name="Calculation 2 2 2 4 4 7" xfId="35330" xr:uid="{F61095E5-AE6A-4E3B-937F-C4081ABC3699}"/>
    <cellStyle name="Calculation 2 2 2 4 4 8" xfId="36165" xr:uid="{BB8560BD-8320-45A3-AD12-BDE6E9B1C0B0}"/>
    <cellStyle name="Calculation 2 2 2 4 4 9" xfId="37062" xr:uid="{A0BB6FC2-E5D5-4AFE-A803-FABBFC04A20A}"/>
    <cellStyle name="Calculation 2 2 2 4 5" xfId="24131" xr:uid="{50A5456D-CDCE-4B94-88B5-A9D11C698189}"/>
    <cellStyle name="Calculation 2 2 2 4 5 2" xfId="26779" xr:uid="{DCF7F19D-1727-4AE1-84E0-37E305A2D80F}"/>
    <cellStyle name="Calculation 2 2 2 4 5 3" xfId="24731" xr:uid="{9EABF7E2-FA73-4BA1-81D6-75CFB16C1173}"/>
    <cellStyle name="Calculation 2 2 2 4 5 4" xfId="29612" xr:uid="{85BC22F4-FB28-40E1-9C1E-4E2E14926069}"/>
    <cellStyle name="Calculation 2 2 2 4 5 5" xfId="30492" xr:uid="{3E3470B6-F235-4699-A966-B603E73E0006}"/>
    <cellStyle name="Calculation 2 2 2 4 5 6" xfId="32192" xr:uid="{49C2DDE4-D81A-45D7-9BF1-1F3E82ACDE84}"/>
    <cellStyle name="Calculation 2 2 2 4 5 7" xfId="35616" xr:uid="{C2CB3738-E375-4D14-A9B5-765EEED7EA70}"/>
    <cellStyle name="Calculation 2 2 2 4 5 8" xfId="36451" xr:uid="{15101D95-BA69-4D7D-A354-72825CA9C0A5}"/>
    <cellStyle name="Calculation 2 2 2 4 5 9" xfId="37367" xr:uid="{AE266DD9-7743-43EE-A48C-0B38E36E5A3B}"/>
    <cellStyle name="Calculation 2 2 2 4 6" xfId="21481" xr:uid="{B5C9E977-55E9-47B6-8E77-97E2911CD7D6}"/>
    <cellStyle name="Calculation 2 2 2 4 7" xfId="21972" xr:uid="{F8DE2BB7-C531-476F-9287-4F79051EA97B}"/>
    <cellStyle name="Calculation 2 2 2 5" xfId="22787" xr:uid="{147F934B-BA0D-4FE3-886E-1B5B3872768A}"/>
    <cellStyle name="Calculation 2 2 2 5 2" xfId="23687" xr:uid="{AF6BB54D-2360-41C2-A8CA-CDFFA5A70FE3}"/>
    <cellStyle name="Calculation 2 2 2 5 2 2" xfId="26339" xr:uid="{44433FD1-7E3D-48D8-8105-0EF06E864675}"/>
    <cellStyle name="Calculation 2 2 2 5 2 3" xfId="27565" xr:uid="{95832104-1C74-445C-8881-8204123C47B7}"/>
    <cellStyle name="Calculation 2 2 2 5 2 4" xfId="28265" xr:uid="{1B61D183-F247-44B9-BEA6-A11F76E0E95D}"/>
    <cellStyle name="Calculation 2 2 2 5 2 5" xfId="33584" xr:uid="{A0FBD723-1B1B-4299-881F-2736E76A5AC8}"/>
    <cellStyle name="Calculation 2 2 2 5 2 6" xfId="33826" xr:uid="{D305D3AA-A09C-4828-887E-7890ABD20A54}"/>
    <cellStyle name="Calculation 2 2 2 5 2 7" xfId="36924" xr:uid="{6099110A-6C12-48D4-B08E-F2D60ED87517}"/>
    <cellStyle name="Calculation 2 2 2 5 3" xfId="25441" xr:uid="{4E558EB2-5433-4488-943F-243DCE1E39CE}"/>
    <cellStyle name="Calculation 2 2 2 5 4" xfId="32700" xr:uid="{5E67738A-FC1B-45A8-A9DB-353C4A6458CA}"/>
    <cellStyle name="Calculation 2 2 2 6" xfId="22838" xr:uid="{222CC00E-DDFD-4630-BD91-39478EA1E926}"/>
    <cellStyle name="Calculation 2 2 2 6 2" xfId="25490" xr:uid="{15CC5CBA-146F-47D1-B0CD-C69B1F6FF367}"/>
    <cellStyle name="Calculation 2 2 2 6 3" xfId="21551" xr:uid="{165F4B27-3A81-40D9-B01F-944B1AC3204A}"/>
    <cellStyle name="Calculation 2 2 2 6 4" xfId="28881" xr:uid="{1616E5EF-0825-41C0-B8D6-2B08C8500445}"/>
    <cellStyle name="Calculation 2 2 2 6 5" xfId="32749" xr:uid="{47590F5F-6883-4CA8-8527-46F5380FB46E}"/>
    <cellStyle name="Calculation 2 2 2 6 6" xfId="32920" xr:uid="{A928D1AF-62BE-49E7-96EB-407DE5BE3CA2}"/>
    <cellStyle name="Calculation 2 2 2 6 7" xfId="35193" xr:uid="{AFB21573-C7C6-414B-B693-6A716262B26F}"/>
    <cellStyle name="Calculation 2 2 2 7" xfId="23823" xr:uid="{A931A41B-F89B-4FDA-BAEA-B74BBEDAFABF}"/>
    <cellStyle name="Calculation 2 2 2 7 2" xfId="26474" xr:uid="{E7C381DF-43A0-4200-A711-11C88D3DB034}"/>
    <cellStyle name="Calculation 2 2 2 7 3" xfId="21279" xr:uid="{037150BC-503F-4716-849B-9CDB5214BDFF}"/>
    <cellStyle name="Calculation 2 2 2 7 4" xfId="29326" xr:uid="{CD493AA1-CBE1-4595-8141-F9ACD30771EC}"/>
    <cellStyle name="Calculation 2 2 2 7 5" xfId="30190" xr:uid="{F0987B14-B7C7-42CB-A98A-7855558B2DC1}"/>
    <cellStyle name="Calculation 2 2 2 7 6" xfId="31962" xr:uid="{580B5BA1-A8BC-4AD2-B104-EDBCEE934EA9}"/>
    <cellStyle name="Calculation 2 2 2 7 7" xfId="35327" xr:uid="{AF9097FB-C9FA-4E1D-815D-93960840843D}"/>
    <cellStyle name="Calculation 2 2 2 7 8" xfId="36162" xr:uid="{01D7A354-2DB2-4325-8073-08D74A879A44}"/>
    <cellStyle name="Calculation 2 2 2 7 9" xfId="37059" xr:uid="{50C17F91-690D-4A6A-94B3-6A3719748BCC}"/>
    <cellStyle name="Calculation 2 2 2 8" xfId="24134" xr:uid="{2141A1B6-4FCE-4EFB-B780-0F1C8FD3C7D6}"/>
    <cellStyle name="Calculation 2 2 2 8 2" xfId="26782" xr:uid="{245DB2AD-EF55-4D92-841A-9E3834B01356}"/>
    <cellStyle name="Calculation 2 2 2 8 3" xfId="24734" xr:uid="{3C70877B-DB2F-4F9F-918D-563BA3A3BF35}"/>
    <cellStyle name="Calculation 2 2 2 8 4" xfId="29615" xr:uid="{30B728AA-E557-4F24-9ADF-0C4A9E8F4DD9}"/>
    <cellStyle name="Calculation 2 2 2 8 5" xfId="30495" xr:uid="{218C576E-55FB-4DDE-B95D-7F36DFECA110}"/>
    <cellStyle name="Calculation 2 2 2 8 6" xfId="32193" xr:uid="{6491D8F6-1ACA-4DED-8A58-81033BA281EC}"/>
    <cellStyle name="Calculation 2 2 2 8 7" xfId="35619" xr:uid="{BC5D5CB4-51B5-4469-A6FA-3EE6677FA17F}"/>
    <cellStyle name="Calculation 2 2 2 8 8" xfId="36454" xr:uid="{129CF4C5-DA35-4A0C-9C42-B3FC68CA6F04}"/>
    <cellStyle name="Calculation 2 2 2 8 9" xfId="37370" xr:uid="{85DDB506-E8D2-420D-96AC-B3A23AFDA9CB}"/>
    <cellStyle name="Calculation 2 2 2 9" xfId="21478" xr:uid="{EA721D52-FAC3-45A8-B21C-41C9271F982B}"/>
    <cellStyle name="Calculation 2 2 3" xfId="749" xr:uid="{00000000-0005-0000-0000-0000DC020000}"/>
    <cellStyle name="Calculation 2 2 3 10" xfId="21971" xr:uid="{50FC5A9D-455F-4028-9E68-08153D8F6FA7}"/>
    <cellStyle name="Calculation 2 2 3 2" xfId="750" xr:uid="{00000000-0005-0000-0000-0000DD020000}"/>
    <cellStyle name="Calculation 2 2 3 2 2" xfId="22782" xr:uid="{B3144436-01C8-43CD-9C3A-8D3510CF325D}"/>
    <cellStyle name="Calculation 2 2 3 2 2 2" xfId="23682" xr:uid="{9BFB90B1-6B1F-477A-8023-36A3DD6D750B}"/>
    <cellStyle name="Calculation 2 2 3 2 2 2 2" xfId="26334" xr:uid="{A72CE190-1991-4589-A267-16250BF5FC09}"/>
    <cellStyle name="Calculation 2 2 3 2 2 2 3" xfId="28021" xr:uid="{55EE69F8-8911-4789-873F-64D2A99362BB}"/>
    <cellStyle name="Calculation 2 2 3 2 2 2 4" xfId="22348" xr:uid="{4BDEFF05-51AA-42DB-A9AE-4B26411BEF08}"/>
    <cellStyle name="Calculation 2 2 3 2 2 2 5" xfId="33579" xr:uid="{F259948E-5E40-40CD-A585-888625B940D8}"/>
    <cellStyle name="Calculation 2 2 3 2 2 2 6" xfId="33610" xr:uid="{9FDDBFBA-9CC3-43EF-84BA-99DEA7C00DE7}"/>
    <cellStyle name="Calculation 2 2 3 2 2 2 7" xfId="36919" xr:uid="{FA7B6F31-AE1B-4950-8F1A-5DC868725436}"/>
    <cellStyle name="Calculation 2 2 3 2 2 3" xfId="25436" xr:uid="{B96704E2-7634-4386-B44E-715FB79835ED}"/>
    <cellStyle name="Calculation 2 2 3 2 2 4" xfId="32695" xr:uid="{716441C0-68DA-4090-808E-5FA4349C6F5E}"/>
    <cellStyle name="Calculation 2 2 3 2 3" xfId="22843" xr:uid="{65222F00-586A-435E-BB1E-7965FFBB39D0}"/>
    <cellStyle name="Calculation 2 2 3 2 3 2" xfId="25495" xr:uid="{DC65F86E-C226-4451-8155-8B58A531074D}"/>
    <cellStyle name="Calculation 2 2 3 2 3 3" xfId="21552" xr:uid="{61A34D4E-A4E5-4871-9C17-192B2986DB35}"/>
    <cellStyle name="Calculation 2 2 3 2 3 4" xfId="28916" xr:uid="{FD3F813E-7496-4351-94D8-7F14190D120D}"/>
    <cellStyle name="Calculation 2 2 3 2 3 5" xfId="32754" xr:uid="{61049ED6-F508-4980-901E-A22858A89066}"/>
    <cellStyle name="Calculation 2 2 3 2 3 6" xfId="32921" xr:uid="{5AF06D8B-D5FA-47C5-9159-35E874D854D4}"/>
    <cellStyle name="Calculation 2 2 3 2 3 7" xfId="35210" xr:uid="{725B7D55-07E4-473D-AC8D-B743FC51A882}"/>
    <cellStyle name="Calculation 2 2 3 2 4" xfId="23828" xr:uid="{82475CD1-F154-4565-A4BC-A20A4F6291C9}"/>
    <cellStyle name="Calculation 2 2 3 2 4 2" xfId="26479" xr:uid="{A4F706E5-1041-495A-91D8-82A96F807F58}"/>
    <cellStyle name="Calculation 2 2 3 2 4 3" xfId="21274" xr:uid="{64E2D4AB-3160-4761-9902-494FC4A378D3}"/>
    <cellStyle name="Calculation 2 2 3 2 4 4" xfId="29331" xr:uid="{891800A4-146D-4952-9D12-015F6B0FD9BA}"/>
    <cellStyle name="Calculation 2 2 3 2 4 5" xfId="30195" xr:uid="{ED783637-A720-4C58-A82D-7208544C74EC}"/>
    <cellStyle name="Calculation 2 2 3 2 4 6" xfId="31967" xr:uid="{34BBFEC9-007B-48DC-90C1-2FD7AA05D382}"/>
    <cellStyle name="Calculation 2 2 3 2 4 7" xfId="35332" xr:uid="{CA126558-D120-4696-AEC2-C45E3FC0F781}"/>
    <cellStyle name="Calculation 2 2 3 2 4 8" xfId="36167" xr:uid="{BD71A1BB-EDA0-4CCB-BB4D-790C4D6757D4}"/>
    <cellStyle name="Calculation 2 2 3 2 4 9" xfId="37064" xr:uid="{BEAFE56D-7D73-468B-AD9F-EA9EF3ADBF38}"/>
    <cellStyle name="Calculation 2 2 3 2 5" xfId="24129" xr:uid="{447ACBBC-B561-446C-BD34-64B7EF073933}"/>
    <cellStyle name="Calculation 2 2 3 2 5 2" xfId="26777" xr:uid="{A82C119E-95DC-4DEB-A896-4C7312C63797}"/>
    <cellStyle name="Calculation 2 2 3 2 5 3" xfId="24729" xr:uid="{9114BEEE-7007-4826-8892-3848AE9BC5F1}"/>
    <cellStyle name="Calculation 2 2 3 2 5 4" xfId="29610" xr:uid="{59DB33EB-0798-4782-9A2C-12ADBE263065}"/>
    <cellStyle name="Calculation 2 2 3 2 5 5" xfId="30490" xr:uid="{BDFE48D1-7748-46CE-A7B9-702724591622}"/>
    <cellStyle name="Calculation 2 2 3 2 5 6" xfId="33954" xr:uid="{BEEE5BF5-4FF3-43ED-86CB-37F1E5967D48}"/>
    <cellStyle name="Calculation 2 2 3 2 5 7" xfId="35614" xr:uid="{61EFD9EA-3276-45CC-A7B8-3A8FCF3C86D9}"/>
    <cellStyle name="Calculation 2 2 3 2 5 8" xfId="36449" xr:uid="{8D3D17B2-0204-46B5-B499-4C01913B91C8}"/>
    <cellStyle name="Calculation 2 2 3 2 5 9" xfId="37365" xr:uid="{4A93FEC7-17F4-4FF4-AE90-77CC43521E46}"/>
    <cellStyle name="Calculation 2 2 3 2 6" xfId="21483" xr:uid="{E1A4C1EB-EDED-45C4-9D69-1A3691955CB9}"/>
    <cellStyle name="Calculation 2 2 3 2 7" xfId="21970" xr:uid="{FCBD1DBC-E230-4477-90DB-EBC1800F12B0}"/>
    <cellStyle name="Calculation 2 2 3 3" xfId="751" xr:uid="{00000000-0005-0000-0000-0000DE020000}"/>
    <cellStyle name="Calculation 2 2 3 3 2" xfId="22781" xr:uid="{0277A251-44CB-4C69-A1B2-B21FD3BF84CF}"/>
    <cellStyle name="Calculation 2 2 3 3 2 2" xfId="23681" xr:uid="{46BA4206-46F6-4D36-83CF-009910508EB3}"/>
    <cellStyle name="Calculation 2 2 3 3 2 2 2" xfId="26333" xr:uid="{D4E92C46-E015-42A2-9075-B36579893E08}"/>
    <cellStyle name="Calculation 2 2 3 3 2 2 3" xfId="27577" xr:uid="{53CA7F9D-D147-4279-8A01-A22DCB08CF05}"/>
    <cellStyle name="Calculation 2 2 3 3 2 2 4" xfId="22347" xr:uid="{A1B3C172-3AD6-495A-9FD9-3B8C31629B84}"/>
    <cellStyle name="Calculation 2 2 3 3 2 2 5" xfId="33578" xr:uid="{B939AD53-6F25-43B3-A07B-CD621BB09CE3}"/>
    <cellStyle name="Calculation 2 2 3 3 2 2 6" xfId="33827" xr:uid="{9B7110CB-988F-4043-A596-D1655D32C66C}"/>
    <cellStyle name="Calculation 2 2 3 3 2 2 7" xfId="36918" xr:uid="{8DDBCEA5-BB8C-4142-B437-0DEDA1F5B547}"/>
    <cellStyle name="Calculation 2 2 3 3 2 3" xfId="25435" xr:uid="{ABA4B17B-EAE0-4631-B5DD-0FC8C35BC82C}"/>
    <cellStyle name="Calculation 2 2 3 3 2 4" xfId="32694" xr:uid="{92802D29-D35A-4990-8E1E-C531AAF291DA}"/>
    <cellStyle name="Calculation 2 2 3 3 3" xfId="22844" xr:uid="{971E9C57-6B66-47F7-A647-0BBCA8945C0C}"/>
    <cellStyle name="Calculation 2 2 3 3 3 2" xfId="25496" xr:uid="{350BEC03-3306-4190-BAE4-FBA4B9D9FC23}"/>
    <cellStyle name="Calculation 2 2 3 3 3 3" xfId="21437" xr:uid="{69E45596-FE5E-4E35-8C1D-D2411997C1FD}"/>
    <cellStyle name="Calculation 2 2 3 3 3 4" xfId="28942" xr:uid="{A0050E4A-2119-4804-ACD9-9196BB789F24}"/>
    <cellStyle name="Calculation 2 2 3 3 3 5" xfId="32755" xr:uid="{60BE3E99-B89D-4A45-959A-7FC09A5E97B3}"/>
    <cellStyle name="Calculation 2 2 3 3 3 6" xfId="33759" xr:uid="{DA2DF9E0-D4B7-4BAA-BCF7-2DC8FEC545DD}"/>
    <cellStyle name="Calculation 2 2 3 3 3 7" xfId="31591" xr:uid="{08FA1F09-B9F2-42BE-AA54-0AAD0BAB5F96}"/>
    <cellStyle name="Calculation 2 2 3 3 4" xfId="23829" xr:uid="{44EA9DFF-8E2B-4A60-AFEC-F19AEB3B8353}"/>
    <cellStyle name="Calculation 2 2 3 3 4 2" xfId="26480" xr:uid="{E7AEE90C-40F0-49A7-B610-C89B56D895FD}"/>
    <cellStyle name="Calculation 2 2 3 3 4 3" xfId="21273" xr:uid="{46C017B4-ED47-4565-A857-380222478D32}"/>
    <cellStyle name="Calculation 2 2 3 3 4 4" xfId="29332" xr:uid="{37C7C3BF-734E-4BA7-98D0-B03A4DAC403B}"/>
    <cellStyle name="Calculation 2 2 3 3 4 5" xfId="30196" xr:uid="{900C93B6-1098-47F8-8316-955EC773BE7C}"/>
    <cellStyle name="Calculation 2 2 3 3 4 6" xfId="31968" xr:uid="{EFF45C2A-6471-4400-B839-BED6E20364DD}"/>
    <cellStyle name="Calculation 2 2 3 3 4 7" xfId="35333" xr:uid="{B152962F-A04C-43B9-8835-1A597ED195AB}"/>
    <cellStyle name="Calculation 2 2 3 3 4 8" xfId="36168" xr:uid="{5B4942FC-CB0D-4148-A27F-44F8984731C9}"/>
    <cellStyle name="Calculation 2 2 3 3 4 9" xfId="37065" xr:uid="{A870D247-ACF7-4896-A4B4-298D653C47AE}"/>
    <cellStyle name="Calculation 2 2 3 3 5" xfId="24128" xr:uid="{936E18AF-0DD0-4934-81F4-70E7479055E6}"/>
    <cellStyle name="Calculation 2 2 3 3 5 2" xfId="26776" xr:uid="{0CEF5DFE-A104-4D15-8E57-9B2342BFE6F1}"/>
    <cellStyle name="Calculation 2 2 3 3 5 3" xfId="24728" xr:uid="{45A254B6-B2AA-42B3-9AD5-1F84761396A9}"/>
    <cellStyle name="Calculation 2 2 3 3 5 4" xfId="29609" xr:uid="{2224A3D2-7469-4910-9337-1FDFE552F1B0}"/>
    <cellStyle name="Calculation 2 2 3 3 5 5" xfId="30489" xr:uid="{546D3857-A077-49E7-A587-9F3F4EED0223}"/>
    <cellStyle name="Calculation 2 2 3 3 5 6" xfId="34127" xr:uid="{E620161E-10F4-431D-8ADE-F799229599AD}"/>
    <cellStyle name="Calculation 2 2 3 3 5 7" xfId="35613" xr:uid="{97C6AB3F-4501-4643-9EDC-43FC968A4DB9}"/>
    <cellStyle name="Calculation 2 2 3 3 5 8" xfId="36448" xr:uid="{A6419120-9A1F-4C8A-BE5C-4C4DA5D39C17}"/>
    <cellStyle name="Calculation 2 2 3 3 5 9" xfId="37364" xr:uid="{5AA1D234-DD98-4880-BF92-EB49A5698ABC}"/>
    <cellStyle name="Calculation 2 2 3 3 6" xfId="21484" xr:uid="{D904277F-6979-4604-843B-28585486344E}"/>
    <cellStyle name="Calculation 2 2 3 3 7" xfId="21969" xr:uid="{98161609-846A-4D2A-A136-4121DBFC38B3}"/>
    <cellStyle name="Calculation 2 2 3 4" xfId="752" xr:uid="{00000000-0005-0000-0000-0000DF020000}"/>
    <cellStyle name="Calculation 2 2 3 4 2" xfId="22780" xr:uid="{DEBE99D6-66B2-4C12-9676-0987649E72D5}"/>
    <cellStyle name="Calculation 2 2 3 4 2 2" xfId="23680" xr:uid="{6C9CB7D8-23F2-4033-8A0C-EDCB79C47DF1}"/>
    <cellStyle name="Calculation 2 2 3 4 2 2 2" xfId="26332" xr:uid="{7BA1CD79-8B18-4A39-A988-48442328548E}"/>
    <cellStyle name="Calculation 2 2 3 4 2 2 3" xfId="28614" xr:uid="{CFA48EF6-C48D-4ABC-8077-CC871041DCE0}"/>
    <cellStyle name="Calculation 2 2 3 4 2 2 4" xfId="28266" xr:uid="{9D636319-2F84-4B34-8B7E-919AB876FE1D}"/>
    <cellStyle name="Calculation 2 2 3 4 2 2 5" xfId="33577" xr:uid="{D190E740-DB6D-4FD1-9EFB-2212F322D13E}"/>
    <cellStyle name="Calculation 2 2 3 4 2 2 6" xfId="32990" xr:uid="{7AEF5818-6418-42E6-B061-CF5DC686B602}"/>
    <cellStyle name="Calculation 2 2 3 4 2 2 7" xfId="36917" xr:uid="{D163E531-1308-48B1-9146-C5564DC6ABAA}"/>
    <cellStyle name="Calculation 2 2 3 4 2 3" xfId="25434" xr:uid="{7EEE7F04-2137-408A-80AA-A7F6C7F9144C}"/>
    <cellStyle name="Calculation 2 2 3 4 2 4" xfId="32693" xr:uid="{18EA5874-B3D4-4B05-821C-5BEB5E40463F}"/>
    <cellStyle name="Calculation 2 2 3 4 3" xfId="22845" xr:uid="{3A6022C7-14CE-469E-92F9-E1D241AC17D6}"/>
    <cellStyle name="Calculation 2 2 3 4 3 2" xfId="25497" xr:uid="{986C1669-DC72-4416-8B97-CF0AFC3AB62E}"/>
    <cellStyle name="Calculation 2 2 3 4 3 3" xfId="21643" xr:uid="{FEBE1342-06B3-4A63-9BC5-E206C8147B38}"/>
    <cellStyle name="Calculation 2 2 3 4 3 4" xfId="21662" xr:uid="{837C9062-F187-487F-AFA9-720938DF1054}"/>
    <cellStyle name="Calculation 2 2 3 4 3 5" xfId="32756" xr:uid="{33F1CA8F-D29E-403E-BF88-8A64B6ABF658}"/>
    <cellStyle name="Calculation 2 2 3 4 3 6" xfId="33679" xr:uid="{6952E218-306D-4183-87B3-F665DD8965C7}"/>
    <cellStyle name="Calculation 2 2 3 4 3 7" xfId="31662" xr:uid="{DC344795-B205-4987-A960-ED0CC6EAFB89}"/>
    <cellStyle name="Calculation 2 2 3 4 4" xfId="23830" xr:uid="{11411280-3D00-4011-9E6F-1308C75F65B0}"/>
    <cellStyle name="Calculation 2 2 3 4 4 2" xfId="26481" xr:uid="{F70A23A6-941B-40D1-A5E4-A4A400884C9B}"/>
    <cellStyle name="Calculation 2 2 3 4 4 3" xfId="21272" xr:uid="{A4B83C06-189B-4585-89F0-52AA66AEF52D}"/>
    <cellStyle name="Calculation 2 2 3 4 4 4" xfId="29333" xr:uid="{08862430-ADB3-4054-A8B8-20D774142C1B}"/>
    <cellStyle name="Calculation 2 2 3 4 4 5" xfId="30197" xr:uid="{604F8B6E-FEC6-4A55-88F2-1087B4545D4B}"/>
    <cellStyle name="Calculation 2 2 3 4 4 6" xfId="31969" xr:uid="{F182FD6A-B155-4B38-A079-954F60BCBFC5}"/>
    <cellStyle name="Calculation 2 2 3 4 4 7" xfId="35334" xr:uid="{FD64CC79-F7B2-4E4C-A947-3B47AF981BDD}"/>
    <cellStyle name="Calculation 2 2 3 4 4 8" xfId="36169" xr:uid="{BC63DE33-425A-4F97-AEAA-4C7332637B5E}"/>
    <cellStyle name="Calculation 2 2 3 4 4 9" xfId="37066" xr:uid="{3322547E-A983-40BF-8381-AFF25F60F776}"/>
    <cellStyle name="Calculation 2 2 3 4 5" xfId="24127" xr:uid="{64D864E0-FE14-4029-AB6D-3877BA29F345}"/>
    <cellStyle name="Calculation 2 2 3 4 5 2" xfId="26775" xr:uid="{B312BEDB-BA64-4664-87C0-E25D455B937F}"/>
    <cellStyle name="Calculation 2 2 3 4 5 3" xfId="24727" xr:uid="{C16B18CC-C11D-46BE-A15E-2FEFC1FAA862}"/>
    <cellStyle name="Calculation 2 2 3 4 5 4" xfId="29608" xr:uid="{BAD0F07A-C2B7-462D-96F6-3D99ECE94F92}"/>
    <cellStyle name="Calculation 2 2 3 4 5 5" xfId="30488" xr:uid="{AC7BA35E-30B4-44B4-AFC7-2DCA6C505D9D}"/>
    <cellStyle name="Calculation 2 2 3 4 5 6" xfId="33957" xr:uid="{F72DB6E2-5169-42AF-BD25-D684F84D2B91}"/>
    <cellStyle name="Calculation 2 2 3 4 5 7" xfId="35612" xr:uid="{96BFB448-25FF-432F-852A-6484902B0754}"/>
    <cellStyle name="Calculation 2 2 3 4 5 8" xfId="36447" xr:uid="{53BF40C8-EE42-45F3-A75A-566208BC55BA}"/>
    <cellStyle name="Calculation 2 2 3 4 5 9" xfId="37363" xr:uid="{FC26EDA5-6C83-4DB6-B8C8-2F65AC287C19}"/>
    <cellStyle name="Calculation 2 2 3 4 6" xfId="21485" xr:uid="{54ED84AA-8B18-492C-AA37-2629EAB7ACF5}"/>
    <cellStyle name="Calculation 2 2 3 4 7" xfId="21968" xr:uid="{61A46452-5AC0-4881-B380-E0CACFCB353B}"/>
    <cellStyle name="Calculation 2 2 3 5" xfId="22783" xr:uid="{6968DA5E-A82B-4373-97BD-6AAAC92D89CB}"/>
    <cellStyle name="Calculation 2 2 3 5 2" xfId="23683" xr:uid="{3F7CAEE6-ED08-4829-8295-FD111D875EF6}"/>
    <cellStyle name="Calculation 2 2 3 5 2 2" xfId="26335" xr:uid="{003B5D73-CD59-4CC8-8F2A-03424FDD7FC7}"/>
    <cellStyle name="Calculation 2 2 3 5 2 3" xfId="28008" xr:uid="{3D77441C-104A-4A7C-BD6D-E68B71518A1C}"/>
    <cellStyle name="Calculation 2 2 3 5 2 4" xfId="27688" xr:uid="{4C4A6B04-4823-4498-945C-64BF518F60FE}"/>
    <cellStyle name="Calculation 2 2 3 5 2 5" xfId="33580" xr:uid="{91C4BBB5-E1E4-4F03-A6E7-B56ACAEC255A}"/>
    <cellStyle name="Calculation 2 2 3 5 2 6" xfId="31843" xr:uid="{B9D54918-5B74-452E-A594-49B7D6841A91}"/>
    <cellStyle name="Calculation 2 2 3 5 2 7" xfId="36920" xr:uid="{4F40D72B-D507-4C6C-AC99-A84B77C5BE84}"/>
    <cellStyle name="Calculation 2 2 3 5 3" xfId="25437" xr:uid="{09F2776F-F590-4A6D-A421-CBB69AAEDCC6}"/>
    <cellStyle name="Calculation 2 2 3 5 4" xfId="32696" xr:uid="{9B65F41D-F2F0-4791-83B1-943B97DD0E63}"/>
    <cellStyle name="Calculation 2 2 3 6" xfId="22842" xr:uid="{2F8736E1-FC52-4042-A29C-F84EEADCD6DF}"/>
    <cellStyle name="Calculation 2 2 3 6 2" xfId="25494" xr:uid="{5AEF04BE-2BEC-45EA-AAEE-CDC241D1606D}"/>
    <cellStyle name="Calculation 2 2 3 6 3" xfId="28418" xr:uid="{2192C4EE-8AE8-4FE8-A398-60D83FC81E3E}"/>
    <cellStyle name="Calculation 2 2 3 6 4" xfId="29180" xr:uid="{D8BF91E2-DE96-4DF1-941D-F5AD28DC189D}"/>
    <cellStyle name="Calculation 2 2 3 6 5" xfId="32753" xr:uid="{D4D27CF4-6A6A-4CB3-8378-9C4F7F0610EA}"/>
    <cellStyle name="Calculation 2 2 3 6 6" xfId="33411" xr:uid="{5BBD5681-044A-46BB-8B9A-E0EC1A0D0413}"/>
    <cellStyle name="Calculation 2 2 3 6 7" xfId="34654" xr:uid="{D9EFD7E5-2BF1-4791-921A-DBAD03D632E4}"/>
    <cellStyle name="Calculation 2 2 3 7" xfId="23827" xr:uid="{111C0170-13D6-4B39-AC6A-2F3E7212A71C}"/>
    <cellStyle name="Calculation 2 2 3 7 2" xfId="26478" xr:uid="{327B26D5-5659-4C8B-986D-C0B6F51CF6EA}"/>
    <cellStyle name="Calculation 2 2 3 7 3" xfId="21275" xr:uid="{8AA97FDA-B2A0-4EEE-848F-0EF6FA032C39}"/>
    <cellStyle name="Calculation 2 2 3 7 4" xfId="29330" xr:uid="{4B4F2731-9630-4B17-B776-371EE756215D}"/>
    <cellStyle name="Calculation 2 2 3 7 5" xfId="30194" xr:uid="{F864EC82-9B30-4EA2-ADA3-CCC562B9395C}"/>
    <cellStyle name="Calculation 2 2 3 7 6" xfId="31966" xr:uid="{D0B048EB-F0A1-4546-BA96-B0BF87AE7181}"/>
    <cellStyle name="Calculation 2 2 3 7 7" xfId="35331" xr:uid="{D25D4F0D-4C8C-40CD-A1C9-90E98638C5C2}"/>
    <cellStyle name="Calculation 2 2 3 7 8" xfId="36166" xr:uid="{0D90CE7D-78D1-4B13-99CD-78E0D291ADA5}"/>
    <cellStyle name="Calculation 2 2 3 7 9" xfId="37063" xr:uid="{B2D5443D-70EB-4CF1-A5AE-0F4E807BDEFB}"/>
    <cellStyle name="Calculation 2 2 3 8" xfId="24130" xr:uid="{B6B8BB4F-5689-4788-86E2-7EF48153D937}"/>
    <cellStyle name="Calculation 2 2 3 8 2" xfId="26778" xr:uid="{8489DC48-0AE6-4A2C-BF53-61087A1E7562}"/>
    <cellStyle name="Calculation 2 2 3 8 3" xfId="24730" xr:uid="{C893B311-0606-47E5-AD0C-C9FE33E62C04}"/>
    <cellStyle name="Calculation 2 2 3 8 4" xfId="29611" xr:uid="{137F7791-40F8-4A27-8952-FD5DB304CCCF}"/>
    <cellStyle name="Calculation 2 2 3 8 5" xfId="30491" xr:uid="{1EE378D6-5BCC-4DCF-A73B-7E1838347263}"/>
    <cellStyle name="Calculation 2 2 3 8 6" xfId="34124" xr:uid="{D9F342A8-E907-46F1-A671-DCDBE8CE75EA}"/>
    <cellStyle name="Calculation 2 2 3 8 7" xfId="35615" xr:uid="{159C05A6-11D7-4EDD-9F17-A08CCEE77353}"/>
    <cellStyle name="Calculation 2 2 3 8 8" xfId="36450" xr:uid="{50E5E19B-6CE0-473B-8ACC-EA0B33A81C9F}"/>
    <cellStyle name="Calculation 2 2 3 8 9" xfId="37366" xr:uid="{5FF70AF8-0F1E-47CB-9D71-1DCD57A97046}"/>
    <cellStyle name="Calculation 2 2 3 9" xfId="21482" xr:uid="{DF0D0B39-92B4-42A2-8977-51D6A1130B43}"/>
    <cellStyle name="Calculation 2 2 4" xfId="753" xr:uid="{00000000-0005-0000-0000-0000E0020000}"/>
    <cellStyle name="Calculation 2 2 4 10" xfId="21967" xr:uid="{62D6DD66-9948-444E-B97F-F0D5F2D49355}"/>
    <cellStyle name="Calculation 2 2 4 2" xfId="754" xr:uid="{00000000-0005-0000-0000-0000E1020000}"/>
    <cellStyle name="Calculation 2 2 4 2 2" xfId="22778" xr:uid="{4F90DF01-D2AA-4BCF-A147-F625D86F493B}"/>
    <cellStyle name="Calculation 2 2 4 2 2 2" xfId="23678" xr:uid="{71C960B8-7B36-4439-B6F6-4CFCBC5374AD}"/>
    <cellStyle name="Calculation 2 2 4 2 2 2 2" xfId="26330" xr:uid="{89EB3F5E-084D-4109-9C21-FC1C2632F47C}"/>
    <cellStyle name="Calculation 2 2 4 2 2 2 3" xfId="28010" xr:uid="{30BD0E68-218A-44BD-A5F9-42778F880C6E}"/>
    <cellStyle name="Calculation 2 2 4 2 2 2 4" xfId="27837" xr:uid="{AC63A1FE-E782-459D-A151-08D536A7920E}"/>
    <cellStyle name="Calculation 2 2 4 2 2 2 5" xfId="33575" xr:uid="{E31F8702-5A21-494D-8A67-257C22F236C4}"/>
    <cellStyle name="Calculation 2 2 4 2 2 2 6" xfId="31842" xr:uid="{3BB33018-7AC2-4612-964C-E898264A603B}"/>
    <cellStyle name="Calculation 2 2 4 2 2 2 7" xfId="36915" xr:uid="{20D34F36-3E95-43C0-B464-51F095C70035}"/>
    <cellStyle name="Calculation 2 2 4 2 2 3" xfId="25432" xr:uid="{387568D2-D3A9-4324-BE5E-7F7A4B1A418D}"/>
    <cellStyle name="Calculation 2 2 4 2 2 4" xfId="32691" xr:uid="{C787B499-D1F5-411A-AC14-ADF19F151837}"/>
    <cellStyle name="Calculation 2 2 4 2 3" xfId="22847" xr:uid="{912D5A0F-8B8E-4567-8630-F08A7FE33C11}"/>
    <cellStyle name="Calculation 2 2 4 2 3 2" xfId="25499" xr:uid="{3CBED570-FA81-4079-ABA1-0746BDC1F06A}"/>
    <cellStyle name="Calculation 2 2 4 2 3 3" xfId="21553" xr:uid="{CC603630-42EB-407B-8C31-ACD40CF17D87}"/>
    <cellStyle name="Calculation 2 2 4 2 3 4" xfId="28895" xr:uid="{DE17069B-6022-4150-B6E4-774CAA8CDB57}"/>
    <cellStyle name="Calculation 2 2 4 2 3 5" xfId="32758" xr:uid="{7B609516-8028-4AC7-9E0E-C360B92941C4}"/>
    <cellStyle name="Calculation 2 2 4 2 3 6" xfId="33410" xr:uid="{FCD4704E-5FC2-4B13-AD75-1655E42A350E}"/>
    <cellStyle name="Calculation 2 2 4 2 3 7" xfId="34947" xr:uid="{BF7548A4-C896-4FD2-8B12-57131153E281}"/>
    <cellStyle name="Calculation 2 2 4 2 4" xfId="23832" xr:uid="{8EDFDE0D-5021-448D-B33B-E8233FC4090B}"/>
    <cellStyle name="Calculation 2 2 4 2 4 2" xfId="26483" xr:uid="{BF1A6A50-1C9C-4F0C-974B-6EC793F8A4BF}"/>
    <cellStyle name="Calculation 2 2 4 2 4 3" xfId="21270" xr:uid="{3EC6798B-F99E-459A-8516-9250A72A3497}"/>
    <cellStyle name="Calculation 2 2 4 2 4 4" xfId="29335" xr:uid="{CEF3DE72-BAB1-4A2F-A198-BE04641DEC08}"/>
    <cellStyle name="Calculation 2 2 4 2 4 5" xfId="30199" xr:uid="{43C418A3-E90E-43E6-874D-026E0CBB3DF4}"/>
    <cellStyle name="Calculation 2 2 4 2 4 6" xfId="30950" xr:uid="{30178337-9F89-4AA1-AA57-2710281ACD2F}"/>
    <cellStyle name="Calculation 2 2 4 2 4 7" xfId="35336" xr:uid="{CDAFEFCA-D5B3-47EE-8548-DD8E7E4C0EE8}"/>
    <cellStyle name="Calculation 2 2 4 2 4 8" xfId="36171" xr:uid="{FAEE162B-B26A-4EB3-A116-DD2244FCE1FC}"/>
    <cellStyle name="Calculation 2 2 4 2 4 9" xfId="37068" xr:uid="{85459EE2-7148-48F3-B270-D8A8EA029DD4}"/>
    <cellStyle name="Calculation 2 2 4 2 5" xfId="24125" xr:uid="{E924B768-AF18-46B9-B1F6-96180D7BA077}"/>
    <cellStyle name="Calculation 2 2 4 2 5 2" xfId="26773" xr:uid="{F5260512-3C63-4A9A-AA48-96BFD94C401C}"/>
    <cellStyle name="Calculation 2 2 4 2 5 3" xfId="24725" xr:uid="{F4378BD8-EC80-4407-9E37-69DA3B5112F3}"/>
    <cellStyle name="Calculation 2 2 4 2 5 4" xfId="29606" xr:uid="{BF7B0E4C-5B21-4D8F-BA37-DA0F1FF5210D}"/>
    <cellStyle name="Calculation 2 2 4 2 5 5" xfId="30486" xr:uid="{5DADD6FD-6FC7-403D-931B-4D6214EE9647}"/>
    <cellStyle name="Calculation 2 2 4 2 5 6" xfId="34126" xr:uid="{1148DB8C-383F-412C-8CE2-D5D1ADB02D97}"/>
    <cellStyle name="Calculation 2 2 4 2 5 7" xfId="35610" xr:uid="{452AE7B1-A0D6-4183-8E74-E22D26EF5C69}"/>
    <cellStyle name="Calculation 2 2 4 2 5 8" xfId="36445" xr:uid="{F0519BCE-D534-42F7-99A8-6E55F5E6A5D8}"/>
    <cellStyle name="Calculation 2 2 4 2 5 9" xfId="37361" xr:uid="{217F37BF-9928-40D4-BA98-F102343B01AD}"/>
    <cellStyle name="Calculation 2 2 4 2 6" xfId="21487" xr:uid="{82494E49-2245-4C83-81B1-E60BE2A58215}"/>
    <cellStyle name="Calculation 2 2 4 2 7" xfId="21966" xr:uid="{AA2C4278-970A-4F2D-A2B5-BE2B8A666DAD}"/>
    <cellStyle name="Calculation 2 2 4 3" xfId="755" xr:uid="{00000000-0005-0000-0000-0000E2020000}"/>
    <cellStyle name="Calculation 2 2 4 3 2" xfId="22777" xr:uid="{22F333E0-E900-440E-884E-2243F60202B5}"/>
    <cellStyle name="Calculation 2 2 4 3 2 2" xfId="23677" xr:uid="{31854160-FEBB-46E3-AEB6-61F327BAB523}"/>
    <cellStyle name="Calculation 2 2 4 3 2 2 2" xfId="26329" xr:uid="{95A308DB-AE3C-4A59-9011-507AFBCA1F2B}"/>
    <cellStyle name="Calculation 2 2 4 3 2 2 3" xfId="28019" xr:uid="{0B60D769-C1F5-4BFB-A4C2-EBD59AD19A2D}"/>
    <cellStyle name="Calculation 2 2 4 3 2 2 4" xfId="28191" xr:uid="{59F31694-0447-48CB-8F56-EA737DAFC204}"/>
    <cellStyle name="Calculation 2 2 4 3 2 2 5" xfId="33574" xr:uid="{041C793A-D614-4E17-AD5C-59A8052BA22F}"/>
    <cellStyle name="Calculation 2 2 4 3 2 2 6" xfId="31841" xr:uid="{C813F4F4-EAE2-450F-B045-63CE331B7039}"/>
    <cellStyle name="Calculation 2 2 4 3 2 2 7" xfId="36914" xr:uid="{F040CFC9-0959-42E7-9FF4-3E6C0CB8F6D4}"/>
    <cellStyle name="Calculation 2 2 4 3 2 3" xfId="25431" xr:uid="{1C8E85BE-FB3F-4DDF-B23D-0412AFA9BF3C}"/>
    <cellStyle name="Calculation 2 2 4 3 2 4" xfId="32690" xr:uid="{76B2992C-1C11-423F-8144-2A83675E9A7C}"/>
    <cellStyle name="Calculation 2 2 4 3 3" xfId="22848" xr:uid="{45E76757-01B5-4F05-B59B-135B8A667784}"/>
    <cellStyle name="Calculation 2 2 4 3 3 2" xfId="25500" xr:uid="{36BD1BB2-01CA-45C1-879F-7F740DE9BB73}"/>
    <cellStyle name="Calculation 2 2 4 3 3 3" xfId="21436" xr:uid="{06B3F89A-F878-45AD-BCBD-EAAC3B8F9A8A}"/>
    <cellStyle name="Calculation 2 2 4 3 3 4" xfId="29060" xr:uid="{90DD3778-5181-46BC-A1BC-0449EE8667C4}"/>
    <cellStyle name="Calculation 2 2 4 3 3 5" xfId="32759" xr:uid="{EF16CED2-AF03-4262-B415-464F5F97785F}"/>
    <cellStyle name="Calculation 2 2 4 3 3 6" xfId="32922" xr:uid="{78C0D16F-2396-4E4F-A4EC-90E023997488}"/>
    <cellStyle name="Calculation 2 2 4 3 3 7" xfId="31592" xr:uid="{0CD3A572-2DB7-478A-ADA8-6B4C330ABC1B}"/>
    <cellStyle name="Calculation 2 2 4 3 4" xfId="23833" xr:uid="{B9D93512-53D9-4FBC-8446-2E199B86D944}"/>
    <cellStyle name="Calculation 2 2 4 3 4 2" xfId="26484" xr:uid="{88A5909C-F74C-4FBB-B885-499E3D760BDC}"/>
    <cellStyle name="Calculation 2 2 4 3 4 3" xfId="21269" xr:uid="{4D279E6D-F2A3-47B0-A891-15D976D44152}"/>
    <cellStyle name="Calculation 2 2 4 3 4 4" xfId="29336" xr:uid="{E7902401-75C0-4977-9595-4D839204E2BF}"/>
    <cellStyle name="Calculation 2 2 4 3 4 5" xfId="30200" xr:uid="{3AE74206-3C5F-4EED-A4D9-61EE6FFD31C2}"/>
    <cellStyle name="Calculation 2 2 4 3 4 6" xfId="31971" xr:uid="{89B52D0E-EDBA-4D99-B023-98D1E26F260C}"/>
    <cellStyle name="Calculation 2 2 4 3 4 7" xfId="35337" xr:uid="{6E762ED1-9B72-4B9C-9307-01A282D0C007}"/>
    <cellStyle name="Calculation 2 2 4 3 4 8" xfId="36172" xr:uid="{0ADB6B79-0A3F-4B2E-B5A2-6C6EBA688456}"/>
    <cellStyle name="Calculation 2 2 4 3 4 9" xfId="37069" xr:uid="{8967DEBE-B61A-475C-88FE-5FFD572F322F}"/>
    <cellStyle name="Calculation 2 2 4 3 5" xfId="24124" xr:uid="{89E3BD69-D3AF-4694-AB75-4FBC79525F74}"/>
    <cellStyle name="Calculation 2 2 4 3 5 2" xfId="26772" xr:uid="{02336CAA-BEE4-4383-BDD3-E851828AD1F4}"/>
    <cellStyle name="Calculation 2 2 4 3 5 3" xfId="24724" xr:uid="{DCF11F9D-5EC4-4529-86E1-ED86DA4DCE80}"/>
    <cellStyle name="Calculation 2 2 4 3 5 4" xfId="29605" xr:uid="{24D4D0DB-0FE4-4481-9CC0-C061448816B3}"/>
    <cellStyle name="Calculation 2 2 4 3 5 5" xfId="30485" xr:uid="{62D4142C-3792-4A22-9D67-594D0C330C39}"/>
    <cellStyle name="Calculation 2 2 4 3 5 6" xfId="33956" xr:uid="{90A2DBC8-E0D4-46B5-A5A7-08EE8A86C73A}"/>
    <cellStyle name="Calculation 2 2 4 3 5 7" xfId="35609" xr:uid="{076A552A-0854-47B8-92C3-0E5FDBE7FEB8}"/>
    <cellStyle name="Calculation 2 2 4 3 5 8" xfId="36444" xr:uid="{099588F2-5960-40CF-B4A6-07C745DDE75A}"/>
    <cellStyle name="Calculation 2 2 4 3 5 9" xfId="37360" xr:uid="{B5F3032D-D848-4C9B-A830-7F51B2643F2C}"/>
    <cellStyle name="Calculation 2 2 4 3 6" xfId="21488" xr:uid="{71A06317-3478-4FBC-B138-44086DA61FD1}"/>
    <cellStyle name="Calculation 2 2 4 3 7" xfId="21965" xr:uid="{5849B4CE-BA82-43F2-9660-4C0C4367761E}"/>
    <cellStyle name="Calculation 2 2 4 4" xfId="756" xr:uid="{00000000-0005-0000-0000-0000E3020000}"/>
    <cellStyle name="Calculation 2 2 4 4 2" xfId="22776" xr:uid="{1264F735-50F9-4F1B-B02A-D3105D0D6F6A}"/>
    <cellStyle name="Calculation 2 2 4 4 2 2" xfId="23676" xr:uid="{DE710248-7A8F-4992-8E38-8ADE9B1C1DB0}"/>
    <cellStyle name="Calculation 2 2 4 4 2 2 2" xfId="26328" xr:uid="{2B13F65F-2D20-4A9F-A9D8-4108F07AC125}"/>
    <cellStyle name="Calculation 2 2 4 4 2 2 3" xfId="27575" xr:uid="{72FED44D-5190-4A4C-9C4F-18120A627726}"/>
    <cellStyle name="Calculation 2 2 4 4 2 2 4" xfId="27689" xr:uid="{EF5E39EB-F6E7-42D8-BE95-A027CC028792}"/>
    <cellStyle name="Calculation 2 2 4 4 2 2 5" xfId="33573" xr:uid="{F746CF53-692E-4E80-A38D-EF59B23FB2D1}"/>
    <cellStyle name="Calculation 2 2 4 4 2 2 6" xfId="31840" xr:uid="{2C0E2CFD-DCE9-4783-8EB7-C1C325CC6D98}"/>
    <cellStyle name="Calculation 2 2 4 4 2 2 7" xfId="36913" xr:uid="{50E71EB1-9A75-473D-9700-9009DCECE56E}"/>
    <cellStyle name="Calculation 2 2 4 4 2 3" xfId="25430" xr:uid="{B8D3E13D-7288-43A4-8D07-B0DC7A9F5074}"/>
    <cellStyle name="Calculation 2 2 4 4 2 4" xfId="32689" xr:uid="{36656EBB-8F25-42E8-AEBD-A8A9CC03E85A}"/>
    <cellStyle name="Calculation 2 2 4 4 3" xfId="22849" xr:uid="{2C071695-E39D-40CD-9C11-DBDC68973CEA}"/>
    <cellStyle name="Calculation 2 2 4 4 3 2" xfId="25501" xr:uid="{3EB63074-1E98-4B4A-98C4-642B2D7579CB}"/>
    <cellStyle name="Calculation 2 2 4 4 3 3" xfId="21642" xr:uid="{4DBE8D0F-DC8D-4B43-947F-09A39CBE858B}"/>
    <cellStyle name="Calculation 2 2 4 4 3 4" xfId="21445" xr:uid="{6FA871D7-AB15-4201-94F4-82DE14603A62}"/>
    <cellStyle name="Calculation 2 2 4 4 3 5" xfId="32760" xr:uid="{1654A635-C923-4F7B-95C4-E2B082605E56}"/>
    <cellStyle name="Calculation 2 2 4 4 3 6" xfId="33760" xr:uid="{37E4F0C0-BAB9-4377-9A34-8FD92D29195F}"/>
    <cellStyle name="Calculation 2 2 4 4 3 7" xfId="34958" xr:uid="{336BE3FE-24E0-4793-8065-45FB3B814B0C}"/>
    <cellStyle name="Calculation 2 2 4 4 4" xfId="23834" xr:uid="{D2183DE8-5A03-4059-8A58-09DA02BDAEB8}"/>
    <cellStyle name="Calculation 2 2 4 4 4 2" xfId="26485" xr:uid="{8EF13BA0-9BC2-4B98-BCB9-799A7C9C669E}"/>
    <cellStyle name="Calculation 2 2 4 4 4 3" xfId="21268" xr:uid="{3ACEA526-5961-4162-ADF1-99D1CC04AEDF}"/>
    <cellStyle name="Calculation 2 2 4 4 4 4" xfId="29337" xr:uid="{F4D8B41E-D85A-4999-A67E-EEF34F236248}"/>
    <cellStyle name="Calculation 2 2 4 4 4 5" xfId="30201" xr:uid="{F936D276-A9E0-4E48-B200-9045C4877B06}"/>
    <cellStyle name="Calculation 2 2 4 4 4 6" xfId="31972" xr:uid="{6015A86F-AD86-42D2-82BB-C4E17B43A3CB}"/>
    <cellStyle name="Calculation 2 2 4 4 4 7" xfId="35338" xr:uid="{D9D3EFBF-4DD8-42B3-A604-2ED667553642}"/>
    <cellStyle name="Calculation 2 2 4 4 4 8" xfId="36173" xr:uid="{0092A2AC-546A-44F9-8545-F7AAB0DA1E71}"/>
    <cellStyle name="Calculation 2 2 4 4 4 9" xfId="37070" xr:uid="{0A8B344A-97ED-4964-80AF-1BBABB1983B1}"/>
    <cellStyle name="Calculation 2 2 4 4 5" xfId="24123" xr:uid="{614E7A8F-215C-49FA-B043-3F0F59870DC0}"/>
    <cellStyle name="Calculation 2 2 4 4 5 2" xfId="26771" xr:uid="{14A82DF2-5214-4FC0-AC88-EDA2F390B2C7}"/>
    <cellStyle name="Calculation 2 2 4 4 5 3" xfId="24723" xr:uid="{374C7757-E246-4BFF-AFAA-28C30E6CB78C}"/>
    <cellStyle name="Calculation 2 2 4 4 5 4" xfId="29604" xr:uid="{C7BB8868-1535-4C8F-AE67-18ECA1EC7118}"/>
    <cellStyle name="Calculation 2 2 4 4 5 5" xfId="30484" xr:uid="{11B51A57-7A90-4C6C-8053-C1A765354B0A}"/>
    <cellStyle name="Calculation 2 2 4 4 5 6" xfId="32190" xr:uid="{B6F013CC-1A27-4E14-B149-2E698BA16569}"/>
    <cellStyle name="Calculation 2 2 4 4 5 7" xfId="35608" xr:uid="{3296A3B1-1FEB-4DB1-A6F3-2440F2B5AF42}"/>
    <cellStyle name="Calculation 2 2 4 4 5 8" xfId="36443" xr:uid="{530A1AFA-58C1-4B8D-8284-4EA1238257CE}"/>
    <cellStyle name="Calculation 2 2 4 4 5 9" xfId="37359" xr:uid="{6F5954C3-88FB-435D-B58A-C13B0DBFCFE6}"/>
    <cellStyle name="Calculation 2 2 4 4 6" xfId="21489" xr:uid="{414156FF-4196-4FEE-84E9-44758094C345}"/>
    <cellStyle name="Calculation 2 2 4 4 7" xfId="21964" xr:uid="{4DCDA7C0-4D55-4BF7-AFCF-4BFFB14C98A0}"/>
    <cellStyle name="Calculation 2 2 4 5" xfId="22779" xr:uid="{FC81367A-C9C4-4C3A-AD70-9F620661F4A5}"/>
    <cellStyle name="Calculation 2 2 4 5 2" xfId="23679" xr:uid="{BCA60EAD-7593-4752-8212-CC2EE29A7B3F}"/>
    <cellStyle name="Calculation 2 2 4 5 2 2" xfId="26331" xr:uid="{97519AFC-CF2F-4C50-8981-47CC324D1497}"/>
    <cellStyle name="Calculation 2 2 4 5 2 3" xfId="28501" xr:uid="{5B5946FB-93C4-47EC-9C72-7EBB0A170504}"/>
    <cellStyle name="Calculation 2 2 4 5 2 4" xfId="28383" xr:uid="{5BB8FB5F-CABF-4030-8FF1-A6A9E4ED3C20}"/>
    <cellStyle name="Calculation 2 2 4 5 2 5" xfId="33576" xr:uid="{3BF85D20-63BC-4BA7-A6A6-7609428B09D4}"/>
    <cellStyle name="Calculation 2 2 4 5 2 6" xfId="33341" xr:uid="{14D342D4-B9B9-4B7C-ABAB-0D1A102DEB5A}"/>
    <cellStyle name="Calculation 2 2 4 5 2 7" xfId="36916" xr:uid="{B340BAF5-5021-4445-BE2A-65914E7ADC8F}"/>
    <cellStyle name="Calculation 2 2 4 5 3" xfId="25433" xr:uid="{FC786634-2995-4C25-8D5B-62626E288247}"/>
    <cellStyle name="Calculation 2 2 4 5 4" xfId="32692" xr:uid="{746FABC8-CBD9-4F18-B967-71612BA61812}"/>
    <cellStyle name="Calculation 2 2 4 6" xfId="22846" xr:uid="{234650D2-F6D3-46C7-A67A-790351B0640D}"/>
    <cellStyle name="Calculation 2 2 4 6 2" xfId="25498" xr:uid="{A378F87B-B88E-42F8-B718-A26EA9A0A244}"/>
    <cellStyle name="Calculation 2 2 4 6 3" xfId="28534" xr:uid="{A541DA40-F6CB-45BE-97BD-D897AF5CFC8D}"/>
    <cellStyle name="Calculation 2 2 4 6 4" xfId="29181" xr:uid="{374FD4A2-B04A-48BD-9D6D-55B582C16428}"/>
    <cellStyle name="Calculation 2 2 4 6 5" xfId="32757" xr:uid="{A7F224E1-FF75-42A6-84BF-B3C070F5E516}"/>
    <cellStyle name="Calculation 2 2 4 6 6" xfId="31736" xr:uid="{D4EFF77D-2C1A-4C3F-A84D-62D9F02FD6AB}"/>
    <cellStyle name="Calculation 2 2 4 6 7" xfId="31667" xr:uid="{8A927429-A023-4622-A269-724ED3D31B59}"/>
    <cellStyle name="Calculation 2 2 4 7" xfId="23831" xr:uid="{F90198D6-A8D3-4B91-AC91-D06917160B3E}"/>
    <cellStyle name="Calculation 2 2 4 7 2" xfId="26482" xr:uid="{A5C03F7E-261E-42DE-BF0E-5DAA7C890FF6}"/>
    <cellStyle name="Calculation 2 2 4 7 3" xfId="21271" xr:uid="{41517A7D-E4EF-425B-A746-5CE4FB38919E}"/>
    <cellStyle name="Calculation 2 2 4 7 4" xfId="29334" xr:uid="{CFD3291C-BC5F-4B01-B7BC-1506003F8214}"/>
    <cellStyle name="Calculation 2 2 4 7 5" xfId="30198" xr:uid="{F427CD05-9EF1-4DC6-B08B-B86F32A7EF02}"/>
    <cellStyle name="Calculation 2 2 4 7 6" xfId="31970" xr:uid="{C422B298-3DDC-4A29-B700-7A7C95B7ADD5}"/>
    <cellStyle name="Calculation 2 2 4 7 7" xfId="35335" xr:uid="{BB74BCA5-DF8D-4D61-A8C1-87A4F808A5D3}"/>
    <cellStyle name="Calculation 2 2 4 7 8" xfId="36170" xr:uid="{6B74FD07-4FBE-42B7-B1E3-7D0EF8A8E7B7}"/>
    <cellStyle name="Calculation 2 2 4 7 9" xfId="37067" xr:uid="{3449EC1A-2748-447E-BDF3-7AD5F097029D}"/>
    <cellStyle name="Calculation 2 2 4 8" xfId="24126" xr:uid="{52C8A876-A628-48E4-A75D-68E4F7A40ED0}"/>
    <cellStyle name="Calculation 2 2 4 8 2" xfId="26774" xr:uid="{6CABF5E3-0A49-4162-BCA9-746FC1F712D9}"/>
    <cellStyle name="Calculation 2 2 4 8 3" xfId="24726" xr:uid="{68DD0869-5F59-41A4-847A-01F5C0E6BB9B}"/>
    <cellStyle name="Calculation 2 2 4 8 4" xfId="29607" xr:uid="{D551F8FC-EC1E-47B7-B10F-560D13C9D5E5}"/>
    <cellStyle name="Calculation 2 2 4 8 5" xfId="30487" xr:uid="{C6FAE0F7-5A21-44C6-80AD-4441F213403B}"/>
    <cellStyle name="Calculation 2 2 4 8 6" xfId="32191" xr:uid="{8C1AA08B-83DF-4614-AB5F-CA1E3F133B96}"/>
    <cellStyle name="Calculation 2 2 4 8 7" xfId="35611" xr:uid="{AB1FBD60-2AEB-4747-BF57-67B849544076}"/>
    <cellStyle name="Calculation 2 2 4 8 8" xfId="36446" xr:uid="{47259104-DDD8-4C69-B9CD-4B3F5BBA9DA4}"/>
    <cellStyle name="Calculation 2 2 4 8 9" xfId="37362" xr:uid="{E8D62890-C780-4585-9A23-CF9C9D2FFE8C}"/>
    <cellStyle name="Calculation 2 2 4 9" xfId="21486" xr:uid="{95995340-0AF9-4326-B2BD-E7F8D9D4E880}"/>
    <cellStyle name="Calculation 2 2 5" xfId="757" xr:uid="{00000000-0005-0000-0000-0000E4020000}"/>
    <cellStyle name="Calculation 2 2 5 10" xfId="21963" xr:uid="{15FA91A2-EC47-450E-831D-BA0AB0B947D6}"/>
    <cellStyle name="Calculation 2 2 5 2" xfId="758" xr:uid="{00000000-0005-0000-0000-0000E5020000}"/>
    <cellStyle name="Calculation 2 2 5 2 2" xfId="22774" xr:uid="{8A3F87C5-AE8B-4688-97BB-3AD97AA0E4EC}"/>
    <cellStyle name="Calculation 2 2 5 2 2 2" xfId="23674" xr:uid="{9A1B1C82-EC67-405F-A9B9-1D100320BFD9}"/>
    <cellStyle name="Calculation 2 2 5 2 2 2 2" xfId="26326" xr:uid="{306B4503-D058-4F17-A1E3-834B7A632B53}"/>
    <cellStyle name="Calculation 2 2 5 2 2 2 3" xfId="28613" xr:uid="{D245EAC0-39AD-4DC6-BE69-71983311C6B3}"/>
    <cellStyle name="Calculation 2 2 5 2 2 2 4" xfId="22345" xr:uid="{E63362D9-14CE-4BA1-84F4-DEEB8978A5F1}"/>
    <cellStyle name="Calculation 2 2 5 2 2 2 5" xfId="33571" xr:uid="{93EDF190-AB26-42A5-B44E-C0D4BAF6AE3B}"/>
    <cellStyle name="Calculation 2 2 5 2 2 2 6" xfId="33822" xr:uid="{B33C6043-8826-4934-B251-557B5DE29A10}"/>
    <cellStyle name="Calculation 2 2 5 2 2 2 7" xfId="36911" xr:uid="{66020434-B231-4978-A4F3-0B12B87BF53B}"/>
    <cellStyle name="Calculation 2 2 5 2 2 3" xfId="25428" xr:uid="{FC88AF7C-7D4C-45FB-9FA8-97BC9F2EAB11}"/>
    <cellStyle name="Calculation 2 2 5 2 2 4" xfId="32687" xr:uid="{5AF59801-F66C-4090-B404-106EC280051C}"/>
    <cellStyle name="Calculation 2 2 5 2 3" xfId="22851" xr:uid="{25F03C85-2FF3-4EDC-853B-42BB212A071D}"/>
    <cellStyle name="Calculation 2 2 5 2 3 2" xfId="25503" xr:uid="{CAAEFE43-8FAD-4FAD-A9D2-D4D72CA085DE}"/>
    <cellStyle name="Calculation 2 2 5 2 3 3" xfId="21554" xr:uid="{5EE01B0C-07A3-44FF-B44E-AC8E268BB2EB}"/>
    <cellStyle name="Calculation 2 2 5 2 3 4" xfId="21540" xr:uid="{8AA0266B-9D4F-43E2-9F58-520193676F3C}"/>
    <cellStyle name="Calculation 2 2 5 2 3 5" xfId="32762" xr:uid="{CD7624BB-0320-45DC-A0B0-22CE6EA7C15B}"/>
    <cellStyle name="Calculation 2 2 5 2 3 6" xfId="31737" xr:uid="{7DF4B51E-F94A-4629-B95E-B16D8984759E}"/>
    <cellStyle name="Calculation 2 2 5 2 3 7" xfId="31654" xr:uid="{BDC3E082-6F5F-48DE-9979-AD00DD16175B}"/>
    <cellStyle name="Calculation 2 2 5 2 4" xfId="23836" xr:uid="{FE9FDF15-4C99-418B-BBF0-B41CA9AF1E80}"/>
    <cellStyle name="Calculation 2 2 5 2 4 2" xfId="26487" xr:uid="{364F87B6-EBF6-4A69-B65E-E4BCF9AEF759}"/>
    <cellStyle name="Calculation 2 2 5 2 4 3" xfId="21266" xr:uid="{C3C6CA3D-95B5-46F9-8E85-F1DCC436093A}"/>
    <cellStyle name="Calculation 2 2 5 2 4 4" xfId="29339" xr:uid="{1B09D2F3-50D9-48EB-8284-45AD837C0E7F}"/>
    <cellStyle name="Calculation 2 2 5 2 4 5" xfId="30203" xr:uid="{8F18480D-DD34-4C9E-9C31-86E70A5F148A}"/>
    <cellStyle name="Calculation 2 2 5 2 4 6" xfId="31974" xr:uid="{A7E6CB57-8DFB-463E-8FAD-73446D5E2DEA}"/>
    <cellStyle name="Calculation 2 2 5 2 4 7" xfId="35340" xr:uid="{69B91F2C-3FFB-40C6-822D-DF6DA389D48A}"/>
    <cellStyle name="Calculation 2 2 5 2 4 8" xfId="36175" xr:uid="{F8D0031B-EB91-4CEE-A029-E4D7E1F2EE6B}"/>
    <cellStyle name="Calculation 2 2 5 2 4 9" xfId="37072" xr:uid="{FD019DA7-FCFB-4FD5-B060-21B9ED01216C}"/>
    <cellStyle name="Calculation 2 2 5 2 5" xfId="24121" xr:uid="{E85AA97C-964A-485A-9FF1-BA58614DDF00}"/>
    <cellStyle name="Calculation 2 2 5 2 5 2" xfId="26769" xr:uid="{5DF00FBE-48DA-4B76-BEDC-0494251CB7B9}"/>
    <cellStyle name="Calculation 2 2 5 2 5 3" xfId="24721" xr:uid="{9CAF47BF-87B7-4918-B0CD-D40919D66E72}"/>
    <cellStyle name="Calculation 2 2 5 2 5 4" xfId="29602" xr:uid="{B0EA6049-8351-436A-A02F-B6C424123BFC}"/>
    <cellStyle name="Calculation 2 2 5 2 5 5" xfId="30482" xr:uid="{777F69BF-0770-404D-9DB5-842C1543BB8D}"/>
    <cellStyle name="Calculation 2 2 5 2 5 6" xfId="33955" xr:uid="{7FD024A5-9ACE-4139-B9C9-2DB72271BA21}"/>
    <cellStyle name="Calculation 2 2 5 2 5 7" xfId="35606" xr:uid="{5021A4C5-00E7-4596-B6EC-760520794DC9}"/>
    <cellStyle name="Calculation 2 2 5 2 5 8" xfId="36441" xr:uid="{8534CE5B-005E-4205-A0CD-8FBBDE5553CF}"/>
    <cellStyle name="Calculation 2 2 5 2 5 9" xfId="37357" xr:uid="{3230040C-05E9-434A-A41E-71431D7930AC}"/>
    <cellStyle name="Calculation 2 2 5 2 6" xfId="21491" xr:uid="{AA3A1017-D392-464F-BDD8-9BD9EE4F799A}"/>
    <cellStyle name="Calculation 2 2 5 2 7" xfId="21962" xr:uid="{FFFEE4C6-B5F3-4D7F-94A9-47CB6DD292EA}"/>
    <cellStyle name="Calculation 2 2 5 3" xfId="759" xr:uid="{00000000-0005-0000-0000-0000E6020000}"/>
    <cellStyle name="Calculation 2 2 5 3 2" xfId="22773" xr:uid="{F367B14D-914A-48CA-BEA4-04B094022BFF}"/>
    <cellStyle name="Calculation 2 2 5 3 2 2" xfId="23673" xr:uid="{30E25527-CF67-4D16-9490-C7300C3D7E3B}"/>
    <cellStyle name="Calculation 2 2 5 3 2 2 2" xfId="26325" xr:uid="{9E41A03D-F5D8-4FF4-8360-83CBC89A5772}"/>
    <cellStyle name="Calculation 2 2 5 3 2 2 3" xfId="28500" xr:uid="{90ADCF7B-3F9E-4A74-B315-F8A0F782F82A}"/>
    <cellStyle name="Calculation 2 2 5 3 2 2 4" xfId="22344" xr:uid="{600D5CD7-A030-4576-97C0-620870677EC5}"/>
    <cellStyle name="Calculation 2 2 5 3 2 2 5" xfId="33570" xr:uid="{99DFFCB7-4662-495E-A749-0852B03F04B6}"/>
    <cellStyle name="Calculation 2 2 5 3 2 2 6" xfId="32985" xr:uid="{2567AF47-A188-4F76-B70D-0422D33761F9}"/>
    <cellStyle name="Calculation 2 2 5 3 2 2 7" xfId="36910" xr:uid="{6CB5A808-B3BA-430E-9D75-73A984467F5B}"/>
    <cellStyle name="Calculation 2 2 5 3 2 3" xfId="25427" xr:uid="{BFD4D484-E6AB-4D28-9E04-F5735BF1FB7B}"/>
    <cellStyle name="Calculation 2 2 5 3 2 4" xfId="32686" xr:uid="{98888C55-64AD-4BD7-B003-4DCC8DA9B74B}"/>
    <cellStyle name="Calculation 2 2 5 3 3" xfId="22852" xr:uid="{97FD2C46-7A47-4CFF-9904-8B9B08071867}"/>
    <cellStyle name="Calculation 2 2 5 3 3 2" xfId="25504" xr:uid="{D89E5C05-F907-4D2C-876D-E58CD6A0EEA2}"/>
    <cellStyle name="Calculation 2 2 5 3 3 3" xfId="21435" xr:uid="{36F4C0AA-ABF7-49F1-91AD-0CB3BB6C9C93}"/>
    <cellStyle name="Calculation 2 2 5 3 3 4" xfId="22174" xr:uid="{4296C501-7F3E-4C52-9EC3-98ACD2B22D5E}"/>
    <cellStyle name="Calculation 2 2 5 3 3 5" xfId="32763" xr:uid="{D5099873-34A5-424C-96CA-F81380F6C9DF}"/>
    <cellStyle name="Calculation 2 2 5 3 3 6" xfId="33409" xr:uid="{9A424AC8-9259-48EF-BE8D-9667C90E03E5}"/>
    <cellStyle name="Calculation 2 2 5 3 3 7" xfId="31638" xr:uid="{C8293410-9A98-4ACA-94A5-A67A50B21544}"/>
    <cellStyle name="Calculation 2 2 5 3 4" xfId="23837" xr:uid="{9B552779-BDD1-4921-A96E-40932A2B9568}"/>
    <cellStyle name="Calculation 2 2 5 3 4 2" xfId="26488" xr:uid="{3BF7AFFA-2051-42E9-B0AC-05956E50C8D4}"/>
    <cellStyle name="Calculation 2 2 5 3 4 3" xfId="21265" xr:uid="{6FE4EAF6-665C-4C04-AC50-321E11EF4747}"/>
    <cellStyle name="Calculation 2 2 5 3 4 4" xfId="29340" xr:uid="{1DB60109-9B6F-4CB2-A8C4-73CBB3BCCEB5}"/>
    <cellStyle name="Calculation 2 2 5 3 4 5" xfId="30204" xr:uid="{676C919C-8A48-451B-840D-F8803C913EBD}"/>
    <cellStyle name="Calculation 2 2 5 3 4 6" xfId="31975" xr:uid="{752EE397-3B0F-45A4-A530-88A1AD010E42}"/>
    <cellStyle name="Calculation 2 2 5 3 4 7" xfId="35341" xr:uid="{A868A724-61C5-46B6-B471-F6C00E1F8ADA}"/>
    <cellStyle name="Calculation 2 2 5 3 4 8" xfId="36176" xr:uid="{BB8B7030-A1E3-445B-8754-1CB48F394862}"/>
    <cellStyle name="Calculation 2 2 5 3 4 9" xfId="37073" xr:uid="{9FFB5DD9-AB06-4450-9C51-D93DC0777061}"/>
    <cellStyle name="Calculation 2 2 5 3 5" xfId="24120" xr:uid="{5F77210B-8266-4979-ABBF-5A62529B19C3}"/>
    <cellStyle name="Calculation 2 2 5 3 5 2" xfId="26768" xr:uid="{E15C1356-442D-4FC7-A3DC-C37457D8BD2C}"/>
    <cellStyle name="Calculation 2 2 5 3 5 3" xfId="24720" xr:uid="{8020EA38-C02E-4A7C-B7D9-1B30BDCFEE7C}"/>
    <cellStyle name="Calculation 2 2 5 3 5 4" xfId="29601" xr:uid="{E2E02ECA-15E5-4DCB-AFBC-D10C65241511}"/>
    <cellStyle name="Calculation 2 2 5 3 5 5" xfId="30481" xr:uid="{ABB7857C-21AE-48ED-AA1D-0E409DA69F86}"/>
    <cellStyle name="Calculation 2 2 5 3 5 6" xfId="32189" xr:uid="{EDDCBFE0-1789-462C-ACBB-2A2529A3A797}"/>
    <cellStyle name="Calculation 2 2 5 3 5 7" xfId="35605" xr:uid="{68926075-4508-4562-87DA-5F7424172FF7}"/>
    <cellStyle name="Calculation 2 2 5 3 5 8" xfId="36440" xr:uid="{305530B0-D528-4A9A-8352-B778428B8CF0}"/>
    <cellStyle name="Calculation 2 2 5 3 5 9" xfId="37356" xr:uid="{E3B8B626-9EB7-44B0-A0EE-3B8DDBB89B7E}"/>
    <cellStyle name="Calculation 2 2 5 3 6" xfId="21492" xr:uid="{EA9797DA-A1A0-4A60-B6EC-6DF71EFC61E6}"/>
    <cellStyle name="Calculation 2 2 5 3 7" xfId="21961" xr:uid="{4D8B3172-CC94-4418-AB00-A2FA9E11BF55}"/>
    <cellStyle name="Calculation 2 2 5 4" xfId="760" xr:uid="{00000000-0005-0000-0000-0000E7020000}"/>
    <cellStyle name="Calculation 2 2 5 4 2" xfId="22772" xr:uid="{7F8E9E0E-A1CF-4EB9-AD4D-980F949E7A56}"/>
    <cellStyle name="Calculation 2 2 5 4 2 2" xfId="23672" xr:uid="{7385B443-8635-47D0-A163-26B3A65EAEC1}"/>
    <cellStyle name="Calculation 2 2 5 4 2 2 2" xfId="26324" xr:uid="{CF4614B4-FB50-4385-B1CE-FE41314319B4}"/>
    <cellStyle name="Calculation 2 2 5 4 2 2 3" xfId="28009" xr:uid="{3E37209D-77D9-4E73-BB87-53EC645B477C}"/>
    <cellStyle name="Calculation 2 2 5 4 2 2 4" xfId="22343" xr:uid="{A0FFF45A-ED46-4C45-B943-3BBC0787B62C}"/>
    <cellStyle name="Calculation 2 2 5 4 2 2 5" xfId="33569" xr:uid="{5FB33E6B-00AF-4CDD-889F-3F71ABCAC43B}"/>
    <cellStyle name="Calculation 2 2 5 4 2 2 6" xfId="33346" xr:uid="{5D99571B-1FA2-4921-ACC5-2BC19CCF3891}"/>
    <cellStyle name="Calculation 2 2 5 4 2 2 7" xfId="36909" xr:uid="{15576F2D-CCE8-456B-9891-0B14CA360C56}"/>
    <cellStyle name="Calculation 2 2 5 4 2 3" xfId="25426" xr:uid="{7ED51AA3-2248-4C24-8E26-D6C02EFD2EC1}"/>
    <cellStyle name="Calculation 2 2 5 4 2 4" xfId="32685" xr:uid="{8BED9D7F-9DBD-47C2-B23F-367080CA0748}"/>
    <cellStyle name="Calculation 2 2 5 4 3" xfId="22853" xr:uid="{58C1C65E-81CB-449F-A2F3-1DA57A90581B}"/>
    <cellStyle name="Calculation 2 2 5 4 3 2" xfId="25505" xr:uid="{1462E7DC-A3B2-485B-892E-0E97F68C6ADA}"/>
    <cellStyle name="Calculation 2 2 5 4 3 3" xfId="21641" xr:uid="{387BF60D-D0EE-4988-9229-E1F7FBD4E972}"/>
    <cellStyle name="Calculation 2 2 5 4 3 4" xfId="27266" xr:uid="{759DD930-B787-4C2B-9090-1BFB92A8DC21}"/>
    <cellStyle name="Calculation 2 2 5 4 3 5" xfId="32764" xr:uid="{A739CBE3-D86A-44D3-B0B0-3A18C3036EBA}"/>
    <cellStyle name="Calculation 2 2 5 4 3 6" xfId="32923" xr:uid="{D84B17C3-D310-45B1-901A-2DEB0F6B77A1}"/>
    <cellStyle name="Calculation 2 2 5 4 3 7" xfId="35197" xr:uid="{F2EE3473-D552-4E7E-8D3E-719C3D76C48C}"/>
    <cellStyle name="Calculation 2 2 5 4 4" xfId="23838" xr:uid="{E8210223-5F45-4CFB-BC87-DC2FF8D1886D}"/>
    <cellStyle name="Calculation 2 2 5 4 4 2" xfId="26489" xr:uid="{28D7FE8F-8AAC-47AD-A389-0AAF5BEACF8A}"/>
    <cellStyle name="Calculation 2 2 5 4 4 3" xfId="21264" xr:uid="{41644DF8-CB0D-4BEF-81F8-8785CC0B78B3}"/>
    <cellStyle name="Calculation 2 2 5 4 4 4" xfId="29341" xr:uid="{631BA2FE-7337-4BE3-BF9F-D3BB128C717A}"/>
    <cellStyle name="Calculation 2 2 5 4 4 5" xfId="30205" xr:uid="{09687EBF-6D5A-41C1-BBCD-45B6F305AA5F}"/>
    <cellStyle name="Calculation 2 2 5 4 4 6" xfId="31976" xr:uid="{C4BC7987-8B19-47BE-AE23-10020345D83D}"/>
    <cellStyle name="Calculation 2 2 5 4 4 7" xfId="35342" xr:uid="{86EB81B9-790B-40AB-BDDC-0B77631AF974}"/>
    <cellStyle name="Calculation 2 2 5 4 4 8" xfId="36177" xr:uid="{F47C467D-0F1E-4561-A46F-2F6494947E64}"/>
    <cellStyle name="Calculation 2 2 5 4 4 9" xfId="37074" xr:uid="{90102C46-9453-45C0-B9F7-2A6ABABCA898}"/>
    <cellStyle name="Calculation 2 2 5 4 5" xfId="24119" xr:uid="{136E6DB1-8D91-4EA4-AE99-69B994D68D98}"/>
    <cellStyle name="Calculation 2 2 5 4 5 2" xfId="26767" xr:uid="{D796A468-A7AD-4FC3-A9BF-A2DB2C21A996}"/>
    <cellStyle name="Calculation 2 2 5 4 5 3" xfId="24719" xr:uid="{1AAE3119-8CBC-44F4-980C-AEDF0E47B5E9}"/>
    <cellStyle name="Calculation 2 2 5 4 5 4" xfId="29600" xr:uid="{527A2966-D88A-4D08-9D18-0AB079076F9D}"/>
    <cellStyle name="Calculation 2 2 5 4 5 5" xfId="30480" xr:uid="{A97EC64F-A2A0-42DA-9308-3F3019A8B9B7}"/>
    <cellStyle name="Calculation 2 2 5 4 5 6" xfId="32188" xr:uid="{70B8EE3E-891F-493B-9481-44EE34EA4048}"/>
    <cellStyle name="Calculation 2 2 5 4 5 7" xfId="35604" xr:uid="{2E21061E-357F-4EE7-B576-F337BC113AD1}"/>
    <cellStyle name="Calculation 2 2 5 4 5 8" xfId="36439" xr:uid="{A44F8A8F-C5D7-4E75-B597-317F8E605E0D}"/>
    <cellStyle name="Calculation 2 2 5 4 5 9" xfId="37355" xr:uid="{59578955-ECBA-4DA5-B0E8-C7999C244DAE}"/>
    <cellStyle name="Calculation 2 2 5 4 6" xfId="21493" xr:uid="{7522D6E6-507A-4BC2-B173-1B4FBB0A1676}"/>
    <cellStyle name="Calculation 2 2 5 4 7" xfId="21960" xr:uid="{BED6176F-F7C1-4FED-A4DF-070A3EA5C6D5}"/>
    <cellStyle name="Calculation 2 2 5 5" xfId="22775" xr:uid="{0A09F110-7D63-41D3-B6CB-F386A8F84E2C}"/>
    <cellStyle name="Calculation 2 2 5 5 2" xfId="23675" xr:uid="{708EB192-5B74-460C-9EB0-31AAD7EB9657}"/>
    <cellStyle name="Calculation 2 2 5 5 2 2" xfId="26327" xr:uid="{77296B27-D751-4213-ADA5-E9AD1A687929}"/>
    <cellStyle name="Calculation 2 2 5 5 2 3" xfId="27563" xr:uid="{989069A9-2A7C-4A3C-BDA1-2D3881249667}"/>
    <cellStyle name="Calculation 2 2 5 5 2 4" xfId="22346" xr:uid="{4D9D2791-D82E-44D0-8461-FB82C63881B3}"/>
    <cellStyle name="Calculation 2 2 5 5 2 5" xfId="33572" xr:uid="{79C26CA4-EE44-4AA0-B1C7-0D1A748837B2}"/>
    <cellStyle name="Calculation 2 2 5 5 2 6" xfId="33615" xr:uid="{BCA3FAC0-470D-433C-A01C-4E1014FDE479}"/>
    <cellStyle name="Calculation 2 2 5 5 2 7" xfId="36912" xr:uid="{12E20ABE-9792-4DDD-AF54-24F0D43F6F5F}"/>
    <cellStyle name="Calculation 2 2 5 5 3" xfId="25429" xr:uid="{2C065445-A773-4131-962B-465E995CD399}"/>
    <cellStyle name="Calculation 2 2 5 5 4" xfId="32688" xr:uid="{3E1A3B02-9435-4E80-B31F-19D27DB48760}"/>
    <cellStyle name="Calculation 2 2 5 6" xfId="22850" xr:uid="{9E7B5EF8-9256-4919-AE29-2BE48A59BBF5}"/>
    <cellStyle name="Calculation 2 2 5 6 2" xfId="25502" xr:uid="{3DF930BB-4267-4242-953F-BA65CA6AE01D}"/>
    <cellStyle name="Calculation 2 2 5 6 3" xfId="27659" xr:uid="{CEDBDB5B-4F2F-411B-AC84-26C36092493A}"/>
    <cellStyle name="Calculation 2 2 5 6 4" xfId="29182" xr:uid="{21887C9F-3BE7-4F0F-94AD-0CEA73719CA8}"/>
    <cellStyle name="Calculation 2 2 5 6 5" xfId="32761" xr:uid="{D74EAAEE-51AB-4AA0-96B1-81A913184E0F}"/>
    <cellStyle name="Calculation 2 2 5 6 6" xfId="33678" xr:uid="{452B6D7C-116E-4097-A5BF-0CEE047EE298}"/>
    <cellStyle name="Calculation 2 2 5 6 7" xfId="34650" xr:uid="{A108006E-53C6-41F2-BB16-FA9F1439D822}"/>
    <cellStyle name="Calculation 2 2 5 7" xfId="23835" xr:uid="{8D5F7522-E884-4C0A-A786-4B1DA2D03198}"/>
    <cellStyle name="Calculation 2 2 5 7 2" xfId="26486" xr:uid="{4988842E-6CEF-4FA7-AB3A-833AE8DE62C7}"/>
    <cellStyle name="Calculation 2 2 5 7 3" xfId="21267" xr:uid="{321D6CA8-7C96-4C25-9D99-AEB8CDF5D25A}"/>
    <cellStyle name="Calculation 2 2 5 7 4" xfId="29338" xr:uid="{3CB7FCBB-B94B-4DAD-A619-54DBCD356DCB}"/>
    <cellStyle name="Calculation 2 2 5 7 5" xfId="30202" xr:uid="{87E2C7B0-F7E1-4256-A778-E28B6BEB7ED2}"/>
    <cellStyle name="Calculation 2 2 5 7 6" xfId="31973" xr:uid="{305C1D4F-264F-40F9-B992-4753A6F83C0F}"/>
    <cellStyle name="Calculation 2 2 5 7 7" xfId="35339" xr:uid="{24D69A65-F683-49ED-A79B-FF4E56FA4F6E}"/>
    <cellStyle name="Calculation 2 2 5 7 8" xfId="36174" xr:uid="{0B4EB385-AE92-400A-ADB7-FFE5F17DFD13}"/>
    <cellStyle name="Calculation 2 2 5 7 9" xfId="37071" xr:uid="{12DDFFE1-966F-402F-A22B-97221CA59850}"/>
    <cellStyle name="Calculation 2 2 5 8" xfId="24122" xr:uid="{0A33DD0E-BA14-4914-819A-171B87DD6896}"/>
    <cellStyle name="Calculation 2 2 5 8 2" xfId="26770" xr:uid="{FB262C5A-C1BC-4314-810C-A992F476E82C}"/>
    <cellStyle name="Calculation 2 2 5 8 3" xfId="24722" xr:uid="{CAC7E666-3F12-479A-B1A3-EFA7F976B340}"/>
    <cellStyle name="Calculation 2 2 5 8 4" xfId="29603" xr:uid="{CBE9495B-1270-483F-9F22-FED5E5FF8880}"/>
    <cellStyle name="Calculation 2 2 5 8 5" xfId="30483" xr:uid="{3D9ACC0A-E7AF-49EA-9FC0-27D84F6DB291}"/>
    <cellStyle name="Calculation 2 2 5 8 6" xfId="34125" xr:uid="{28C9C68E-B464-4AD6-A119-4DAB29B1E5F5}"/>
    <cellStyle name="Calculation 2 2 5 8 7" xfId="35607" xr:uid="{5A4E0540-471B-4306-84E7-EDBAEE530AF9}"/>
    <cellStyle name="Calculation 2 2 5 8 8" xfId="36442" xr:uid="{1B80BEF5-6B73-4875-B93D-917EADE08946}"/>
    <cellStyle name="Calculation 2 2 5 8 9" xfId="37358" xr:uid="{21CE71B7-62EB-47CF-9A9F-C5D3565A001C}"/>
    <cellStyle name="Calculation 2 2 5 9" xfId="21490" xr:uid="{3C8A55C8-19B5-4FDF-A352-8B7AAEA5D28E}"/>
    <cellStyle name="Calculation 2 2 6" xfId="761" xr:uid="{00000000-0005-0000-0000-0000E8020000}"/>
    <cellStyle name="Calculation 2 2 6 2" xfId="22771" xr:uid="{061E5EC0-EE95-4D43-BB1D-578DE54CFFFD}"/>
    <cellStyle name="Calculation 2 2 6 2 2" xfId="23671" xr:uid="{33066D8D-41CF-4E74-85F3-B50042049B43}"/>
    <cellStyle name="Calculation 2 2 6 2 2 2" xfId="26323" xr:uid="{39129366-2219-49C4-B7D5-813889964555}"/>
    <cellStyle name="Calculation 2 2 6 2 2 3" xfId="28020" xr:uid="{A3C87644-BF9A-4000-814A-5A22AC0AA461}"/>
    <cellStyle name="Calculation 2 2 6 2 2 4" xfId="28267" xr:uid="{1043BF8A-35BB-4C1A-A3CB-A5DF9992321C}"/>
    <cellStyle name="Calculation 2 2 6 2 2 5" xfId="33568" xr:uid="{1A4E71FB-E4DA-49F7-9179-3F2856EE75C4}"/>
    <cellStyle name="Calculation 2 2 6 2 2 6" xfId="31839" xr:uid="{30446BE5-F634-4731-9F67-EDC7AB960CA0}"/>
    <cellStyle name="Calculation 2 2 6 2 2 7" xfId="36908" xr:uid="{6FEACA8A-029D-4A82-ACEC-5BD087CD5720}"/>
    <cellStyle name="Calculation 2 2 6 2 3" xfId="25425" xr:uid="{02F3FFC2-6C17-4935-9676-7DF5628D30F9}"/>
    <cellStyle name="Calculation 2 2 6 2 4" xfId="32684" xr:uid="{F45E698D-7B1F-4F25-8497-20C474694945}"/>
    <cellStyle name="Calculation 2 2 6 3" xfId="22854" xr:uid="{AB63B8ED-267D-4462-B817-13CD4CC2167F}"/>
    <cellStyle name="Calculation 2 2 6 3 2" xfId="25506" xr:uid="{DDD3D3F2-E62E-47F6-B0B6-4DBE16057F56}"/>
    <cellStyle name="Calculation 2 2 6 3 3" xfId="28416" xr:uid="{5CCEB5AA-DF5C-49C2-B336-7B6E9B7C60E0}"/>
    <cellStyle name="Calculation 2 2 6 3 4" xfId="28882" xr:uid="{EEC5A353-F3C5-4AAD-8B75-7F0BA7615F92}"/>
    <cellStyle name="Calculation 2 2 6 3 5" xfId="32765" xr:uid="{36B66BC2-6565-47E5-9CC6-EA1BE15C848F}"/>
    <cellStyle name="Calculation 2 2 6 3 6" xfId="33761" xr:uid="{3A7DFBE4-1085-4BF9-A671-FB16C0965DFD}"/>
    <cellStyle name="Calculation 2 2 6 3 7" xfId="35192" xr:uid="{CA2242C1-650A-4919-84FB-911E6F18CD2C}"/>
    <cellStyle name="Calculation 2 2 6 4" xfId="23839" xr:uid="{7732B4F1-1977-4FBE-97AE-0248E87F4D1A}"/>
    <cellStyle name="Calculation 2 2 6 4 2" xfId="26490" xr:uid="{6C380CDB-3289-4B58-8DDB-B54E0569720F}"/>
    <cellStyle name="Calculation 2 2 6 4 3" xfId="21263" xr:uid="{44BFBE58-5A5E-4064-BA0A-8E5DEA2B9CB6}"/>
    <cellStyle name="Calculation 2 2 6 4 4" xfId="29342" xr:uid="{4A2B7AFB-E480-46AF-8D58-9C8518F3A8E4}"/>
    <cellStyle name="Calculation 2 2 6 4 5" xfId="30206" xr:uid="{43F9E2F8-3BA7-4959-A7D3-2252033EDCE7}"/>
    <cellStyle name="Calculation 2 2 6 4 6" xfId="31977" xr:uid="{F7031267-D234-4D2C-A7D8-FB1174B1D449}"/>
    <cellStyle name="Calculation 2 2 6 4 7" xfId="35343" xr:uid="{01C0C413-4AB4-4A0C-A717-39517496B8B2}"/>
    <cellStyle name="Calculation 2 2 6 4 8" xfId="36178" xr:uid="{0E6ABB4A-F4EA-47B6-A6D6-B9FFB5D251E8}"/>
    <cellStyle name="Calculation 2 2 6 4 9" xfId="37075" xr:uid="{5B601F7D-7145-4E0F-89C1-2375252270A9}"/>
    <cellStyle name="Calculation 2 2 6 5" xfId="24118" xr:uid="{A0604563-17FD-4D11-A325-344445E885E4}"/>
    <cellStyle name="Calculation 2 2 6 5 2" xfId="26766" xr:uid="{C0ADA4F2-A82F-4DA2-B9A1-CAAFA44F8E44}"/>
    <cellStyle name="Calculation 2 2 6 5 3" xfId="24718" xr:uid="{81DCE7D0-8AB1-4E4C-B737-656A6EA0E879}"/>
    <cellStyle name="Calculation 2 2 6 5 4" xfId="29599" xr:uid="{50ECB6A6-38BE-4796-9C02-2D87EAEF5B2A}"/>
    <cellStyle name="Calculation 2 2 6 5 5" xfId="30479" xr:uid="{CF972731-8214-4E30-AF81-7568A1BD7B0B}"/>
    <cellStyle name="Calculation 2 2 6 5 6" xfId="34120" xr:uid="{9EADA565-0705-4D16-BF25-4469582097F3}"/>
    <cellStyle name="Calculation 2 2 6 5 7" xfId="35603" xr:uid="{FB35C6BA-2595-408D-B27A-3844303A278B}"/>
    <cellStyle name="Calculation 2 2 6 5 8" xfId="36438" xr:uid="{D38E60DE-A3B0-4900-BE54-421D6B380844}"/>
    <cellStyle name="Calculation 2 2 6 5 9" xfId="37354" xr:uid="{85A872B5-D490-49F8-AC2A-B280D2135252}"/>
    <cellStyle name="Calculation 2 2 6 6" xfId="21494" xr:uid="{22E0BFD9-3389-4AE9-9D2D-585AFD4289CE}"/>
    <cellStyle name="Calculation 2 2 6 7" xfId="21959" xr:uid="{62ABB5F5-8EDB-48A6-8183-E013EB83B087}"/>
    <cellStyle name="Calculation 2 2 7" xfId="762" xr:uid="{00000000-0005-0000-0000-0000E9020000}"/>
    <cellStyle name="Calculation 2 2 7 2" xfId="22770" xr:uid="{AB81DDB3-43F7-4F75-BBF3-8EC0A2E910C3}"/>
    <cellStyle name="Calculation 2 2 7 2 2" xfId="23670" xr:uid="{9461CE79-1E74-4241-9857-8E585DB1D585}"/>
    <cellStyle name="Calculation 2 2 7 2 2 2" xfId="26322" xr:uid="{E3EE2086-682F-4970-8C75-C9DDC91B4A56}"/>
    <cellStyle name="Calculation 2 2 7 2 2 3" xfId="27576" xr:uid="{C4C3F294-E740-417A-BC69-F538F62D37C6}"/>
    <cellStyle name="Calculation 2 2 7 2 2 4" xfId="29177" xr:uid="{F2D881CC-30EB-4134-8F89-407BA09054F5}"/>
    <cellStyle name="Calculation 2 2 7 2 2 5" xfId="33567" xr:uid="{13217A02-66A8-4DED-A3AC-FEF4417E45EF}"/>
    <cellStyle name="Calculation 2 2 7 2 2 6" xfId="33612" xr:uid="{B621DA3F-9EB5-46EA-8476-D37A721C6D8B}"/>
    <cellStyle name="Calculation 2 2 7 2 2 7" xfId="36907" xr:uid="{2847F960-A646-45A4-B0BE-6754231E3CF7}"/>
    <cellStyle name="Calculation 2 2 7 2 3" xfId="25424" xr:uid="{0FF7401A-0DFE-44B5-966D-327005038F20}"/>
    <cellStyle name="Calculation 2 2 7 2 4" xfId="32683" xr:uid="{04EEA9E3-3B64-4CD4-828F-FA567B157A5F}"/>
    <cellStyle name="Calculation 2 2 7 3" xfId="22855" xr:uid="{E255BC14-03DB-4EAB-AAB1-D114F9A29045}"/>
    <cellStyle name="Calculation 2 2 7 3 2" xfId="25507" xr:uid="{30B921F4-00EA-46AC-8125-E148CBE617B1}"/>
    <cellStyle name="Calculation 2 2 7 3 3" xfId="21555" xr:uid="{CC1FFE9E-CAC9-4E0B-890C-AFCA8429212A}"/>
    <cellStyle name="Calculation 2 2 7 3 4" xfId="29187" xr:uid="{5E0DC770-7603-406A-914B-8FFE26137C54}"/>
    <cellStyle name="Calculation 2 2 7 3 5" xfId="32766" xr:uid="{E69274BD-EF84-4CE5-BD8B-C2B378EAF166}"/>
    <cellStyle name="Calculation 2 2 7 3 6" xfId="33677" xr:uid="{DE377F34-22D5-4482-B4A1-87B640DDFCC2}"/>
    <cellStyle name="Calculation 2 2 7 3 7" xfId="34963" xr:uid="{D53F6CDD-3C40-43D1-BFD7-C0EF61CF8E69}"/>
    <cellStyle name="Calculation 2 2 7 4" xfId="23840" xr:uid="{CEF74467-7D41-4C04-A183-D5AB68A1F935}"/>
    <cellStyle name="Calculation 2 2 7 4 2" xfId="26491" xr:uid="{EFFCAA8B-AB51-4CC8-AB6E-7F26BCB7FBBD}"/>
    <cellStyle name="Calculation 2 2 7 4 3" xfId="21262" xr:uid="{9FB1BB55-E254-41D4-B818-F3501E274706}"/>
    <cellStyle name="Calculation 2 2 7 4 4" xfId="29343" xr:uid="{171FC791-308D-4587-8229-0C9148CA3DD6}"/>
    <cellStyle name="Calculation 2 2 7 4 5" xfId="30207" xr:uid="{EE1DCFC0-C89B-410D-8D6E-6F5EB2F79640}"/>
    <cellStyle name="Calculation 2 2 7 4 6" xfId="31978" xr:uid="{717A27FF-7A13-4D9B-9174-7A1BB2392311}"/>
    <cellStyle name="Calculation 2 2 7 4 7" xfId="35344" xr:uid="{2EDB36F5-5AF4-4C82-840A-C0FB83F20427}"/>
    <cellStyle name="Calculation 2 2 7 4 8" xfId="36179" xr:uid="{E463E348-B271-476B-AA29-DC07CD1CD060}"/>
    <cellStyle name="Calculation 2 2 7 4 9" xfId="37076" xr:uid="{DF2EDBDC-09EE-49F2-99B6-63B3745C1887}"/>
    <cellStyle name="Calculation 2 2 7 5" xfId="24117" xr:uid="{95A93427-00D8-4575-B604-A9FBA23958BB}"/>
    <cellStyle name="Calculation 2 2 7 5 2" xfId="26765" xr:uid="{D8E4D68A-4124-4F60-AB62-E0889EDD5089}"/>
    <cellStyle name="Calculation 2 2 7 5 3" xfId="24717" xr:uid="{E5B62750-6603-42F6-83D5-076751F08214}"/>
    <cellStyle name="Calculation 2 2 7 5 4" xfId="29598" xr:uid="{625F78DB-D163-458D-82CB-96E6C9794E2F}"/>
    <cellStyle name="Calculation 2 2 7 5 5" xfId="30478" xr:uid="{9B4BAF78-D00B-441C-9A64-E686664003D8}"/>
    <cellStyle name="Calculation 2 2 7 5 6" xfId="33950" xr:uid="{36C51B6A-66FF-4C63-A5BB-5B801D245719}"/>
    <cellStyle name="Calculation 2 2 7 5 7" xfId="35602" xr:uid="{13F6E850-8768-4C50-A07C-74554496BAC8}"/>
    <cellStyle name="Calculation 2 2 7 5 8" xfId="36437" xr:uid="{E3A11F08-0119-4415-B79E-5D46345C0772}"/>
    <cellStyle name="Calculation 2 2 7 5 9" xfId="37353" xr:uid="{5F609E41-F756-48E9-8250-7DE50D2B537A}"/>
    <cellStyle name="Calculation 2 2 7 6" xfId="21495" xr:uid="{B05744AE-BB3C-464D-A47E-0F86F080AE21}"/>
    <cellStyle name="Calculation 2 2 7 7" xfId="21958" xr:uid="{9607FB6F-8EEE-4FCD-A782-DE15EB5F74F1}"/>
    <cellStyle name="Calculation 2 2 8" xfId="763" xr:uid="{00000000-0005-0000-0000-0000EA020000}"/>
    <cellStyle name="Calculation 2 2 8 2" xfId="22769" xr:uid="{2D7162D6-26D3-43D7-B595-005B7A8BEE5C}"/>
    <cellStyle name="Calculation 2 2 8 2 2" xfId="23669" xr:uid="{F14E3AA2-FB4C-4CE2-B01A-0C4802C17F41}"/>
    <cellStyle name="Calculation 2 2 8 2 2 2" xfId="26321" xr:uid="{4444DD0C-37B1-4D8B-B54C-3A67960CAB95}"/>
    <cellStyle name="Calculation 2 2 8 2 2 3" xfId="27562" xr:uid="{B635FDD9-98A9-4A58-8015-29907571D543}"/>
    <cellStyle name="Calculation 2 2 8 2 2 4" xfId="29058" xr:uid="{D8057D7E-C0E8-4166-8E47-109D763121DD}"/>
    <cellStyle name="Calculation 2 2 8 2 2 5" xfId="33566" xr:uid="{D5819AAC-2F24-4A86-9425-AAB00EE94F95}"/>
    <cellStyle name="Calculation 2 2 8 2 2 6" xfId="33825" xr:uid="{2C67A1EB-0338-485C-96EB-9119476F069F}"/>
    <cellStyle name="Calculation 2 2 8 2 2 7" xfId="36906" xr:uid="{DDD4FD72-8064-4E60-A423-A650A68A7434}"/>
    <cellStyle name="Calculation 2 2 8 2 3" xfId="25423" xr:uid="{2D86BE58-B06C-4AFF-8726-90BE0A7B1F63}"/>
    <cellStyle name="Calculation 2 2 8 2 4" xfId="32682" xr:uid="{97323648-AFE1-4A58-872B-870309F80327}"/>
    <cellStyle name="Calculation 2 2 8 3" xfId="22856" xr:uid="{BC6E35C7-56B9-4320-BFB0-6967789DD7B6}"/>
    <cellStyle name="Calculation 2 2 8 3 2" xfId="25508" xr:uid="{332A8759-C049-4FEE-B780-C5032E2E0F3C}"/>
    <cellStyle name="Calculation 2 2 8 3 3" xfId="21434" xr:uid="{870D8AFC-3297-4811-8777-9E4B3044E654}"/>
    <cellStyle name="Calculation 2 2 8 3 4" xfId="21447" xr:uid="{7B0C5B5E-8E1F-493C-B2E6-C3EE425169F2}"/>
    <cellStyle name="Calculation 2 2 8 3 5" xfId="32767" xr:uid="{7347D6F3-B5E3-4128-AB98-BE83783C9741}"/>
    <cellStyle name="Calculation 2 2 8 3 6" xfId="31738" xr:uid="{AD88D6AF-9198-4AB1-B170-01D464D8A177}"/>
    <cellStyle name="Calculation 2 2 8 3 7" xfId="31655" xr:uid="{A4758E4D-B652-466C-B971-FD7D871DCACD}"/>
    <cellStyle name="Calculation 2 2 8 4" xfId="23841" xr:uid="{94378C8A-5F09-4EFD-8250-BA226D0C9D51}"/>
    <cellStyle name="Calculation 2 2 8 4 2" xfId="26492" xr:uid="{B6A3C9A6-340B-4476-9C59-B26E4CA6D408}"/>
    <cellStyle name="Calculation 2 2 8 4 3" xfId="21261" xr:uid="{E61A3D93-F27E-47B0-9465-655CAB5A1CBB}"/>
    <cellStyle name="Calculation 2 2 8 4 4" xfId="29344" xr:uid="{49DA5769-8629-4CA4-A52C-39877A32AD3D}"/>
    <cellStyle name="Calculation 2 2 8 4 5" xfId="30208" xr:uid="{C56DAD4C-566B-4756-9F7E-81EE1CC72D94}"/>
    <cellStyle name="Calculation 2 2 8 4 6" xfId="31979" xr:uid="{0F01D707-F4A8-4EAB-A2D0-33DE805A77CD}"/>
    <cellStyle name="Calculation 2 2 8 4 7" xfId="35345" xr:uid="{FA226C7C-7830-4136-A60E-4D944E209BE5}"/>
    <cellStyle name="Calculation 2 2 8 4 8" xfId="36180" xr:uid="{EDE128F6-1937-465D-9377-F4D3D089878A}"/>
    <cellStyle name="Calculation 2 2 8 4 9" xfId="37077" xr:uid="{2FACE454-A0FD-441F-85A0-E5436393CE1E}"/>
    <cellStyle name="Calculation 2 2 8 5" xfId="24116" xr:uid="{5F7B0FF0-1CC7-4007-984D-5FC30278BAA7}"/>
    <cellStyle name="Calculation 2 2 8 5 2" xfId="26764" xr:uid="{B558E647-3C37-4A30-AD10-258EEC4C8AFE}"/>
    <cellStyle name="Calculation 2 2 8 5 3" xfId="24716" xr:uid="{E3EBE0B7-C329-49C1-8D79-2CA555AEB4F5}"/>
    <cellStyle name="Calculation 2 2 8 5 4" xfId="29597" xr:uid="{92849418-01DA-46B8-8C44-A0EE46771A0B}"/>
    <cellStyle name="Calculation 2 2 8 5 5" xfId="30477" xr:uid="{4E9EC495-E014-4B36-AC72-C57E20812197}"/>
    <cellStyle name="Calculation 2 2 8 5 6" xfId="34123" xr:uid="{9A42345D-0A34-4F38-AD67-E245B830512F}"/>
    <cellStyle name="Calculation 2 2 8 5 7" xfId="35601" xr:uid="{B5104590-0B03-402C-9E5B-26EFCDD38DBD}"/>
    <cellStyle name="Calculation 2 2 8 5 8" xfId="36436" xr:uid="{6CAF9D1C-C04F-4F2D-9C26-FD1DFDFB8938}"/>
    <cellStyle name="Calculation 2 2 8 5 9" xfId="37352" xr:uid="{8825022E-8381-4AC1-B490-DC2353E9A461}"/>
    <cellStyle name="Calculation 2 2 8 6" xfId="21496" xr:uid="{F7FED21B-FB97-4148-B490-2EC922BDC082}"/>
    <cellStyle name="Calculation 2 2 8 7" xfId="21957" xr:uid="{43BE5C47-9228-416B-B02A-CE361EFD2C30}"/>
    <cellStyle name="Calculation 2 2 9" xfId="764" xr:uid="{00000000-0005-0000-0000-0000EB020000}"/>
    <cellStyle name="Calculation 2 2 9 2" xfId="22768" xr:uid="{A315B533-6975-4296-B77C-DE94A2DC87AD}"/>
    <cellStyle name="Calculation 2 2 9 2 2" xfId="23668" xr:uid="{10A6B7B8-188A-4D05-8458-4DEF5211D7E8}"/>
    <cellStyle name="Calculation 2 2 9 2 2 2" xfId="26320" xr:uid="{6BF36CAA-6152-4EA6-9461-3474013C3E5D}"/>
    <cellStyle name="Calculation 2 2 9 2 2 3" xfId="27561" xr:uid="{FC439C40-9DD1-4628-93FB-A2E9081FBC3C}"/>
    <cellStyle name="Calculation 2 2 9 2 2 4" xfId="27840" xr:uid="{F55FA535-37D1-45A0-B78E-0055E389DAC8}"/>
    <cellStyle name="Calculation 2 2 9 2 2 5" xfId="33565" xr:uid="{9109541D-82F5-4CC6-81B5-D5F8E8E57C09}"/>
    <cellStyle name="Calculation 2 2 9 2 2 6" xfId="32988" xr:uid="{F3D823EB-F9E7-449E-98A8-235C166C8DC7}"/>
    <cellStyle name="Calculation 2 2 9 2 2 7" xfId="34634" xr:uid="{776311D4-E465-4C1E-9C94-818976DB5135}"/>
    <cellStyle name="Calculation 2 2 9 2 3" xfId="25422" xr:uid="{37FB65E9-AE0F-43C3-B1E0-89D1794532F9}"/>
    <cellStyle name="Calculation 2 2 9 2 4" xfId="32681" xr:uid="{55DF3126-4BFC-45D8-A46B-6F9BDABB4E71}"/>
    <cellStyle name="Calculation 2 2 9 3" xfId="22857" xr:uid="{5FBBB148-673A-4F27-A27A-E32122AB626E}"/>
    <cellStyle name="Calculation 2 2 9 3 2" xfId="25509" xr:uid="{C7A77B05-A963-4E89-A4F6-56021D9D32E3}"/>
    <cellStyle name="Calculation 2 2 9 3 3" xfId="21640" xr:uid="{187BB779-4463-4C9F-872B-E9587DB0D021}"/>
    <cellStyle name="Calculation 2 2 9 3 4" xfId="28930" xr:uid="{A88C5208-F678-4FD2-9104-8DE5CB95C2FC}"/>
    <cellStyle name="Calculation 2 2 9 3 5" xfId="32768" xr:uid="{4BEB0501-AEB5-47DE-AA68-3F0C519C9BB8}"/>
    <cellStyle name="Calculation 2 2 9 3 6" xfId="31739" xr:uid="{DE203EF1-A2A3-4188-AE31-1EB4A42B85E5}"/>
    <cellStyle name="Calculation 2 2 9 3 7" xfId="31595" xr:uid="{174B646C-259C-4CDA-B575-4B25A6425E4A}"/>
    <cellStyle name="Calculation 2 2 9 4" xfId="23842" xr:uid="{689A300E-4C03-4905-8EBC-A08C9A3EE43F}"/>
    <cellStyle name="Calculation 2 2 9 4 2" xfId="26493" xr:uid="{13EC9E0E-C4F1-45EE-BE87-25B71BB831BF}"/>
    <cellStyle name="Calculation 2 2 9 4 3" xfId="21260" xr:uid="{C4B52172-18CD-483E-8BB3-D6ECD44609D1}"/>
    <cellStyle name="Calculation 2 2 9 4 4" xfId="29345" xr:uid="{4C276004-6AED-4CF3-A645-60163DC74B2B}"/>
    <cellStyle name="Calculation 2 2 9 4 5" xfId="30209" xr:uid="{50BFEAE7-34B8-4E90-B5FB-44E3F8502039}"/>
    <cellStyle name="Calculation 2 2 9 4 6" xfId="31980" xr:uid="{F536DFE7-89F6-4A0C-A608-75898739DDB6}"/>
    <cellStyle name="Calculation 2 2 9 4 7" xfId="35346" xr:uid="{9DB8799D-7C95-4018-AD57-9225DC7E2E5F}"/>
    <cellStyle name="Calculation 2 2 9 4 8" xfId="36181" xr:uid="{E83986C7-2D04-4CF3-BE28-496256655213}"/>
    <cellStyle name="Calculation 2 2 9 4 9" xfId="37078" xr:uid="{A2CA45FB-D020-4E71-BC24-50657CA52F93}"/>
    <cellStyle name="Calculation 2 2 9 5" xfId="24115" xr:uid="{99CA35FF-C0A5-4172-AFC6-D081FF7E3320}"/>
    <cellStyle name="Calculation 2 2 9 5 2" xfId="26763" xr:uid="{541CE26B-25C8-4D6F-8F1C-2170ED6F8355}"/>
    <cellStyle name="Calculation 2 2 9 5 3" xfId="24715" xr:uid="{710D58FB-E6A2-483A-B7EF-0670CAA1CBF7}"/>
    <cellStyle name="Calculation 2 2 9 5 4" xfId="29596" xr:uid="{F1A9CDA2-496B-4A28-A6BA-B06F56008B30}"/>
    <cellStyle name="Calculation 2 2 9 5 5" xfId="30476" xr:uid="{E3CB5687-00DE-4946-A182-BB0DB910C33B}"/>
    <cellStyle name="Calculation 2 2 9 5 6" xfId="33953" xr:uid="{933CFC41-38BB-43E7-B3A0-2887BF302E5B}"/>
    <cellStyle name="Calculation 2 2 9 5 7" xfId="35600" xr:uid="{D2224E93-1CF7-4346-A22C-51B30B135DF3}"/>
    <cellStyle name="Calculation 2 2 9 5 8" xfId="36435" xr:uid="{AC72F0FE-7678-4C39-A780-E8DC0E645EA5}"/>
    <cellStyle name="Calculation 2 2 9 5 9" xfId="37351" xr:uid="{B75D486B-65C7-4DE9-9DDE-0FD93F3A15DD}"/>
    <cellStyle name="Calculation 2 2 9 6" xfId="21497" xr:uid="{CBDAE174-3DDE-476D-8E4E-B74C11DC8D9B}"/>
    <cellStyle name="Calculation 2 2 9 7" xfId="21956" xr:uid="{02681218-9791-4DC5-A345-37974226C49D}"/>
    <cellStyle name="Calculation 2 20" xfId="24157" xr:uid="{A93FAFC7-7420-49F6-BFC3-770C40F3E88F}"/>
    <cellStyle name="Calculation 2 20 2" xfId="26805" xr:uid="{CA560068-E3B8-4000-A583-4F15A2355483}"/>
    <cellStyle name="Calculation 2 20 3" xfId="24757" xr:uid="{B3247564-EF5D-443E-BFF2-05D75F55E418}"/>
    <cellStyle name="Calculation 2 20 4" xfId="29638" xr:uid="{BD038BED-563E-4F1F-9221-66EF52C0B6DA}"/>
    <cellStyle name="Calculation 2 20 5" xfId="30518" xr:uid="{09822F91-41E6-402E-A78A-653625671F29}"/>
    <cellStyle name="Calculation 2 20 6" xfId="32201" xr:uid="{03FB68E1-50CA-4C00-B710-160264023703}"/>
    <cellStyle name="Calculation 2 20 7" xfId="35642" xr:uid="{D2842F1E-A32F-4CAB-9765-526EFAEEDB99}"/>
    <cellStyle name="Calculation 2 20 8" xfId="36477" xr:uid="{75F9C864-EFBD-40DD-969E-A994BCA122EA}"/>
    <cellStyle name="Calculation 2 20 9" xfId="37393" xr:uid="{87169186-5703-4FA3-BAC9-B4336B578400}"/>
    <cellStyle name="Calculation 2 21" xfId="21455" xr:uid="{3CA677D7-7DE9-4344-B1EB-7E34AB13C3A3}"/>
    <cellStyle name="Calculation 2 22" xfId="21998" xr:uid="{6EEE7A3C-18C4-41AA-9D32-368B740ED5AC}"/>
    <cellStyle name="Calculation 2 3" xfId="765" xr:uid="{00000000-0005-0000-0000-0000EC020000}"/>
    <cellStyle name="Calculation 2 3 2" xfId="766" xr:uid="{00000000-0005-0000-0000-0000ED020000}"/>
    <cellStyle name="Calculation 2 3 2 2" xfId="22767" xr:uid="{A49220CB-CE8F-4EBE-964D-26A09B2F2690}"/>
    <cellStyle name="Calculation 2 3 2 2 2" xfId="23667" xr:uid="{C5CF7E86-D6F0-4021-9338-9AD873EC14A4}"/>
    <cellStyle name="Calculation 2 3 2 2 2 2" xfId="26319" xr:uid="{597737C6-68E0-4A54-9D1C-16E5C2F41A42}"/>
    <cellStyle name="Calculation 2 3 2 2 2 3" xfId="28609" xr:uid="{016AC020-93A6-423A-93B4-253909F93B79}"/>
    <cellStyle name="Calculation 2 3 2 2 2 4" xfId="28382" xr:uid="{ADD7C3DD-F738-41FB-945E-A4E4BB3BB1E0}"/>
    <cellStyle name="Calculation 2 3 2 2 2 5" xfId="33564" xr:uid="{D3E2F6E1-9E7D-4744-9C0A-B6C56207129F}"/>
    <cellStyle name="Calculation 2 3 2 2 2 6" xfId="33343" xr:uid="{970E9A72-532B-48C9-8BBA-497B84FA8369}"/>
    <cellStyle name="Calculation 2 3 2 2 2 7" xfId="31295" xr:uid="{EEE24370-E7F8-4C06-94D2-6B40977C1FC2}"/>
    <cellStyle name="Calculation 2 3 2 2 3" xfId="25421" xr:uid="{AD1E6AD6-5680-47CB-9B37-5E18E3F32D2D}"/>
    <cellStyle name="Calculation 2 3 2 2 4" xfId="32680" xr:uid="{4F1CDAB5-960D-4CAE-95F0-537811361FDD}"/>
    <cellStyle name="Calculation 2 3 2 3" xfId="22858" xr:uid="{807456E8-E865-48AE-8D70-F730183E1D1A}"/>
    <cellStyle name="Calculation 2 3 2 3 2" xfId="25510" xr:uid="{F55DB371-3AB7-4B79-8942-6A83F047F048}"/>
    <cellStyle name="Calculation 2 3 2 3 3" xfId="28532" xr:uid="{5F9C79A8-A498-4745-8C31-574A3C711EE2}"/>
    <cellStyle name="Calculation 2 3 2 3 4" xfId="29184" xr:uid="{4A256EF4-BF3D-459B-9E2D-849C2AAB6D6C}"/>
    <cellStyle name="Calculation 2 3 2 3 5" xfId="32769" xr:uid="{2386A554-FF81-4405-BD80-FF0CC46320AD}"/>
    <cellStyle name="Calculation 2 3 2 3 6" xfId="33408" xr:uid="{DB20F3FB-EB27-40EA-A3DB-B71254728E2C}"/>
    <cellStyle name="Calculation 2 3 2 3 7" xfId="33705" xr:uid="{05345CDF-F7F4-4DC5-8B47-97EA63C56C75}"/>
    <cellStyle name="Calculation 2 3 2 4" xfId="23843" xr:uid="{049C537F-9505-436E-ACEF-BDD6FDFAC125}"/>
    <cellStyle name="Calculation 2 3 2 4 2" xfId="26494" xr:uid="{B84DCB53-2C90-4D7D-8DFD-9995D2DB339F}"/>
    <cellStyle name="Calculation 2 3 2 4 3" xfId="21259" xr:uid="{ECB05C2C-7469-4C31-93C2-D61B95AC265E}"/>
    <cellStyle name="Calculation 2 3 2 4 4" xfId="29346" xr:uid="{E87A6297-A21D-495A-9754-6E1AA68B54C0}"/>
    <cellStyle name="Calculation 2 3 2 4 5" xfId="30210" xr:uid="{9917E726-F9B9-4534-9BFF-1E8BDCE22B08}"/>
    <cellStyle name="Calculation 2 3 2 4 6" xfId="31981" xr:uid="{84DCDB12-2910-4BFB-BDAE-133E48E50C79}"/>
    <cellStyle name="Calculation 2 3 2 4 7" xfId="35347" xr:uid="{212E17CE-74CF-4635-982D-9CAC0C587D88}"/>
    <cellStyle name="Calculation 2 3 2 4 8" xfId="36182" xr:uid="{E42C69B7-A18F-4D9B-8B1E-FBCEF354F81C}"/>
    <cellStyle name="Calculation 2 3 2 4 9" xfId="37079" xr:uid="{8BF00FA8-254F-408E-82E7-F6251245DD83}"/>
    <cellStyle name="Calculation 2 3 2 5" xfId="24114" xr:uid="{A87860DD-C28F-4F9D-8B06-B659FD4D297B}"/>
    <cellStyle name="Calculation 2 3 2 5 2" xfId="26762" xr:uid="{E438DC7C-6D8B-46C5-A8AD-35BBC24E8331}"/>
    <cellStyle name="Calculation 2 3 2 5 3" xfId="24714" xr:uid="{1E1956BB-072E-4149-A36C-BBB171DDAAD9}"/>
    <cellStyle name="Calculation 2 3 2 5 4" xfId="29595" xr:uid="{91D5387B-F385-4B45-9A9D-60F3EB1EB5F3}"/>
    <cellStyle name="Calculation 2 3 2 5 5" xfId="30475" xr:uid="{6503D936-AE51-4231-A089-F71E878F9E0B}"/>
    <cellStyle name="Calculation 2 3 2 5 6" xfId="32187" xr:uid="{965374A3-9231-46CA-A5DC-CCA0DBA47A3D}"/>
    <cellStyle name="Calculation 2 3 2 5 7" xfId="35599" xr:uid="{68818FDF-6225-4021-BA44-DBFE70FDCE23}"/>
    <cellStyle name="Calculation 2 3 2 5 8" xfId="36434" xr:uid="{0DC52041-5558-4100-9197-82CA92D3F13E}"/>
    <cellStyle name="Calculation 2 3 2 5 9" xfId="37350" xr:uid="{F601A354-D177-4EFB-BBB6-AF0CAB278D37}"/>
    <cellStyle name="Calculation 2 3 2 6" xfId="21498" xr:uid="{CA320181-1E37-4E89-B774-A38BE6C7FEE4}"/>
    <cellStyle name="Calculation 2 3 2 7" xfId="21955" xr:uid="{24FC3404-ADB4-4D4C-84A4-4161883CA5AC}"/>
    <cellStyle name="Calculation 2 3 3" xfId="767" xr:uid="{00000000-0005-0000-0000-0000EE020000}"/>
    <cellStyle name="Calculation 2 3 3 2" xfId="22766" xr:uid="{E6209978-059B-4E51-8A1F-DFB8B00ED3F2}"/>
    <cellStyle name="Calculation 2 3 3 2 2" xfId="23666" xr:uid="{7BE9AC45-8F0B-4422-97AD-21378658BECE}"/>
    <cellStyle name="Calculation 2 3 3 2 2 2" xfId="26318" xr:uid="{F91F92F9-BDA9-4C33-A53E-3622E8A2C41A}"/>
    <cellStyle name="Calculation 2 3 3 2 2 3" xfId="28496" xr:uid="{ACD9C798-23F9-499A-A5E1-C0027498C7AA}"/>
    <cellStyle name="Calculation 2 3 3 2 2 4" xfId="29174" xr:uid="{28C2BA20-FC23-4818-81D0-7A5310C8A9EA}"/>
    <cellStyle name="Calculation 2 3 3 2 2 5" xfId="33563" xr:uid="{DD740155-9249-4E0D-B8A2-21658B8FF590}"/>
    <cellStyle name="Calculation 2 3 3 2 2 6" xfId="31838" xr:uid="{7531B809-3F3C-4F82-B86A-0CE00D26B4A8}"/>
    <cellStyle name="Calculation 2 3 3 2 2 7" xfId="34593" xr:uid="{6BC0F661-E8BF-45CE-989C-04A35B54F98A}"/>
    <cellStyle name="Calculation 2 3 3 2 3" xfId="25420" xr:uid="{A4A7D66E-EE43-4713-8948-D5FEF9482AAB}"/>
    <cellStyle name="Calculation 2 3 3 2 4" xfId="32679" xr:uid="{1898EB29-0402-40E3-9174-A3BA6898F116}"/>
    <cellStyle name="Calculation 2 3 3 3" xfId="22859" xr:uid="{529EEDD5-D489-4E0D-B4C6-F3004490B72F}"/>
    <cellStyle name="Calculation 2 3 3 3 2" xfId="25511" xr:uid="{9F88910B-78F6-411D-AB3F-4D81113F273E}"/>
    <cellStyle name="Calculation 2 3 3 3 3" xfId="27274" xr:uid="{F4E62883-6A86-4E6F-B3FC-BF4986BD211E}"/>
    <cellStyle name="Calculation 2 3 3 3 4" xfId="27757" xr:uid="{081015A4-85E7-4D92-B20B-5A3D52EFB8B0}"/>
    <cellStyle name="Calculation 2 3 3 3 5" xfId="32770" xr:uid="{87790547-0F58-48E7-988A-FA0E5E40A3B8}"/>
    <cellStyle name="Calculation 2 3 3 3 6" xfId="32924" xr:uid="{0C53210E-D1A0-4E04-B1CA-65F87DDD9BF7}"/>
    <cellStyle name="Calculation 2 3 3 3 7" xfId="35209" xr:uid="{7460D419-CDAB-4F25-AB32-19AF6814F328}"/>
    <cellStyle name="Calculation 2 3 3 4" xfId="23844" xr:uid="{022327B4-2FC6-4909-8027-17E289CAA446}"/>
    <cellStyle name="Calculation 2 3 3 4 2" xfId="26495" xr:uid="{B242587E-DD46-4AC9-8459-34FC2F13A03B}"/>
    <cellStyle name="Calculation 2 3 3 4 3" xfId="21258" xr:uid="{35A0D320-BC79-4EFD-BFB2-DCFA0CFA5D45}"/>
    <cellStyle name="Calculation 2 3 3 4 4" xfId="29347" xr:uid="{192C9DF9-C21E-4A69-861B-9F15D1DAFD1B}"/>
    <cellStyle name="Calculation 2 3 3 4 5" xfId="30211" xr:uid="{B0CAC010-A2B2-4191-8E4A-CE93F6298F81}"/>
    <cellStyle name="Calculation 2 3 3 4 6" xfId="31982" xr:uid="{7A999EA7-13F3-4AB4-8919-448CF2B39355}"/>
    <cellStyle name="Calculation 2 3 3 4 7" xfId="35348" xr:uid="{EDE1FF24-3555-437A-A854-4D098B8E3D65}"/>
    <cellStyle name="Calculation 2 3 3 4 8" xfId="36183" xr:uid="{41764F09-F3E4-4CF0-88BC-AFE55AFA2FCE}"/>
    <cellStyle name="Calculation 2 3 3 4 9" xfId="37080" xr:uid="{14CE0611-22F3-4DC1-BC6E-3F4A3ABA91E6}"/>
    <cellStyle name="Calculation 2 3 3 5" xfId="24113" xr:uid="{776C4CB1-DF3C-4EDC-9B97-EE313308A431}"/>
    <cellStyle name="Calculation 2 3 3 5 2" xfId="26761" xr:uid="{1067C006-0464-4173-B52F-8355AB67609B}"/>
    <cellStyle name="Calculation 2 3 3 5 3" xfId="22362" xr:uid="{CD30C40C-721C-40A1-BF23-60B0C67AEEAC}"/>
    <cellStyle name="Calculation 2 3 3 5 4" xfId="29594" xr:uid="{51161822-B4EA-4173-8D53-8F1163B9DC6E}"/>
    <cellStyle name="Calculation 2 3 3 5 5" xfId="30474" xr:uid="{A01F8687-5D44-4E8A-90F2-B0BA719A1946}"/>
    <cellStyle name="Calculation 2 3 3 5 6" xfId="34122" xr:uid="{9858B865-B838-4C56-AE77-B007BE4C6656}"/>
    <cellStyle name="Calculation 2 3 3 5 7" xfId="35598" xr:uid="{DD362F6F-D3FB-47CF-9510-AD9736D0DBD6}"/>
    <cellStyle name="Calculation 2 3 3 5 8" xfId="36433" xr:uid="{7873866D-5836-4299-9B97-E67220F66584}"/>
    <cellStyle name="Calculation 2 3 3 5 9" xfId="37349" xr:uid="{1431650F-5366-486E-8677-8F692FF738A0}"/>
    <cellStyle name="Calculation 2 3 3 6" xfId="21499" xr:uid="{20334FC3-B2EE-4F2C-A57C-38372B52078F}"/>
    <cellStyle name="Calculation 2 3 3 7" xfId="21954" xr:uid="{EA346C9F-51D1-459F-A3D8-4B7AF5DC7BF2}"/>
    <cellStyle name="Calculation 2 3 4" xfId="768" xr:uid="{00000000-0005-0000-0000-0000EF020000}"/>
    <cellStyle name="Calculation 2 3 4 2" xfId="22765" xr:uid="{19D083AE-C9DE-48F5-A2DA-F158DCC9620D}"/>
    <cellStyle name="Calculation 2 3 4 2 2" xfId="23665" xr:uid="{3A7BCF79-8249-4AEF-941D-D28FBCB7DE4C}"/>
    <cellStyle name="Calculation 2 3 4 2 2 2" xfId="26317" xr:uid="{C5889D95-E0AE-4D05-8288-696E0A6A765C}"/>
    <cellStyle name="Calculation 2 3 4 2 2 3" xfId="28005" xr:uid="{D91AE677-4940-4FA3-ABC8-AF57127A5E35}"/>
    <cellStyle name="Calculation 2 3 4 2 2 4" xfId="29055" xr:uid="{A4D525AA-CAC7-4DAA-80D4-EB8129E038B3}"/>
    <cellStyle name="Calculation 2 3 4 2 2 5" xfId="33562" xr:uid="{0A6138E5-BAEA-48CC-B642-1BF99DEC7C2E}"/>
    <cellStyle name="Calculation 2 3 4 2 2 6" xfId="33613" xr:uid="{4F1CECB4-4D97-4A73-B251-78FDC765B4D3}"/>
    <cellStyle name="Calculation 2 3 4 2 2 7" xfId="30977" xr:uid="{10289370-6620-4244-9EA7-B4890854FAF9}"/>
    <cellStyle name="Calculation 2 3 4 2 3" xfId="25419" xr:uid="{91119159-80FC-4402-9ADB-04F64AF028CA}"/>
    <cellStyle name="Calculation 2 3 4 2 4" xfId="32678" xr:uid="{92355517-DEBF-42ED-ACA3-1D9593F178CF}"/>
    <cellStyle name="Calculation 2 3 4 3" xfId="22860" xr:uid="{6A79631C-A3B7-4F47-B7D4-E6075CB68D71}"/>
    <cellStyle name="Calculation 2 3 4 3 2" xfId="25512" xr:uid="{B3DD3B5C-A5F1-4FC4-9F05-C69FD43787D4}"/>
    <cellStyle name="Calculation 2 3 4 3 3" xfId="21556" xr:uid="{D46613B3-9E4B-496D-AFE6-F4FF4E8464DA}"/>
    <cellStyle name="Calculation 2 3 4 3 4" xfId="28943" xr:uid="{426C81FA-2D48-41A7-BF4A-71D712F82FB4}"/>
    <cellStyle name="Calculation 2 3 4 3 5" xfId="32771" xr:uid="{FC3484ED-034A-4190-A803-1CBBC5BDA3A2}"/>
    <cellStyle name="Calculation 2 3 4 3 6" xfId="33762" xr:uid="{65F7A3C4-A3E2-4F6D-AD06-7D429B0BD61A}"/>
    <cellStyle name="Calculation 2 3 4 3 7" xfId="31637" xr:uid="{9A87EA59-2373-4728-81C2-0E21C604901A}"/>
    <cellStyle name="Calculation 2 3 4 4" xfId="23845" xr:uid="{A813232D-B6F8-41CE-8236-0A60C7497A43}"/>
    <cellStyle name="Calculation 2 3 4 4 2" xfId="26496" xr:uid="{65F59B12-4930-498F-928E-C25F0ADEEA50}"/>
    <cellStyle name="Calculation 2 3 4 4 3" xfId="21257" xr:uid="{D6BA446A-D0CD-4D4D-8CA8-2B5C4F26486F}"/>
    <cellStyle name="Calculation 2 3 4 4 4" xfId="29348" xr:uid="{5179A39E-A6B9-4F87-88BA-E14A3250A9EB}"/>
    <cellStyle name="Calculation 2 3 4 4 5" xfId="30212" xr:uid="{DDD6DE6D-6F58-4285-9338-897B8C9A1AB3}"/>
    <cellStyle name="Calculation 2 3 4 4 6" xfId="31983" xr:uid="{4570D9EA-9115-4FA6-9C30-089CD7FAF9AB}"/>
    <cellStyle name="Calculation 2 3 4 4 7" xfId="35349" xr:uid="{9093CDDA-854A-4C12-9597-CD2391A97181}"/>
    <cellStyle name="Calculation 2 3 4 4 8" xfId="36184" xr:uid="{A2592323-2479-476E-B0F7-0F4EB6D89E6C}"/>
    <cellStyle name="Calculation 2 3 4 4 9" xfId="37081" xr:uid="{13DDDD50-4C8F-4039-8506-5F0E120B8442}"/>
    <cellStyle name="Calculation 2 3 4 5" xfId="24112" xr:uid="{421B66B2-D5C7-48FD-9B9E-CECB38B00553}"/>
    <cellStyle name="Calculation 2 3 4 5 2" xfId="26760" xr:uid="{249ACE80-2FCD-425B-A7F9-CB439D81C27F}"/>
    <cellStyle name="Calculation 2 3 4 5 3" xfId="24713" xr:uid="{CAC0890D-BD25-4F7E-91EF-23937D351DA3}"/>
    <cellStyle name="Calculation 2 3 4 5 4" xfId="29593" xr:uid="{AC95C558-3083-4AC9-9BAA-47178903A6E7}"/>
    <cellStyle name="Calculation 2 3 4 5 5" xfId="30473" xr:uid="{E48206A5-C97B-43CA-AEC0-A564B265F5BB}"/>
    <cellStyle name="Calculation 2 3 4 5 6" xfId="33952" xr:uid="{0C86308D-2D43-4F96-93C0-F021285A981F}"/>
    <cellStyle name="Calculation 2 3 4 5 7" xfId="35597" xr:uid="{2A14D716-4E82-44B8-9550-7FBD1DFCEDD4}"/>
    <cellStyle name="Calculation 2 3 4 5 8" xfId="36432" xr:uid="{E5EAAEF6-A723-4222-A687-53A7770909F4}"/>
    <cellStyle name="Calculation 2 3 4 5 9" xfId="37348" xr:uid="{5FEBA457-3382-4FCB-B0D8-7007BCBF4F1B}"/>
    <cellStyle name="Calculation 2 3 4 6" xfId="21500" xr:uid="{92248498-36CB-47F5-A166-3E2C85A43C01}"/>
    <cellStyle name="Calculation 2 3 4 7" xfId="21953" xr:uid="{9B668713-4E81-45FD-87AA-03B22529F533}"/>
    <cellStyle name="Calculation 2 3 5" xfId="769" xr:uid="{00000000-0005-0000-0000-0000F0020000}"/>
    <cellStyle name="Calculation 2 3 5 2" xfId="22764" xr:uid="{B32CB84B-C599-4861-ACFB-B56CF53A8D27}"/>
    <cellStyle name="Calculation 2 3 5 2 2" xfId="23664" xr:uid="{FDDD60EA-9F5F-4D54-A372-2D91F658CEC0}"/>
    <cellStyle name="Calculation 2 3 5 2 2 2" xfId="26316" xr:uid="{1E458853-5F3A-4AD6-A3F5-9EB6DFC33BF1}"/>
    <cellStyle name="Calculation 2 3 5 2 2 3" xfId="28024" xr:uid="{A6B44171-4CC6-4372-A085-E511B4519B5D}"/>
    <cellStyle name="Calculation 2 3 5 2 2 4" xfId="22351" xr:uid="{61F651BE-28F8-43C4-9D84-821EFF300C99}"/>
    <cellStyle name="Calculation 2 3 5 2 2 5" xfId="33561" xr:uid="{99149FE5-56A8-4BC2-BE57-4215DD2AFE5A}"/>
    <cellStyle name="Calculation 2 3 5 2 2 6" xfId="33824" xr:uid="{6DD2CEC6-8C8B-42D8-8474-72B137FA6C5A}"/>
    <cellStyle name="Calculation 2 3 5 2 2 7" xfId="34194" xr:uid="{D517778F-1BB6-4E93-A957-E66F2A651F86}"/>
    <cellStyle name="Calculation 2 3 5 2 3" xfId="25418" xr:uid="{D21EA2D6-726D-4D32-920C-4E6F178C2D4F}"/>
    <cellStyle name="Calculation 2 3 5 2 4" xfId="32677" xr:uid="{D56B2F94-2C2B-4EF1-9454-0D39FE8A75FF}"/>
    <cellStyle name="Calculation 2 3 5 3" xfId="22861" xr:uid="{A020E91E-748E-48A4-AF9D-B0A33898B7AA}"/>
    <cellStyle name="Calculation 2 3 5 3 2" xfId="25513" xr:uid="{725B824C-EDEA-41E6-99FF-0F349932C541}"/>
    <cellStyle name="Calculation 2 3 5 3 3" xfId="21433" xr:uid="{BB28D0CC-DBEC-4646-A17F-2648DAAB18B6}"/>
    <cellStyle name="Calculation 2 3 5 3 4" xfId="21681" xr:uid="{EE45EE8B-B4AA-477C-B96A-2C0AC903D48B}"/>
    <cellStyle name="Calculation 2 3 5 3 5" xfId="32772" xr:uid="{D721C36A-23BC-4BC2-B40C-759076FE9D75}"/>
    <cellStyle name="Calculation 2 3 5 3 6" xfId="33676" xr:uid="{B69574EA-B3FE-4F3C-AC7A-1F1DF5B43674}"/>
    <cellStyle name="Calculation 2 3 5 3 7" xfId="31563" xr:uid="{4F45F21D-0E95-4EC8-A7A7-56C4A2CDAF6C}"/>
    <cellStyle name="Calculation 2 3 5 4" xfId="23846" xr:uid="{ADC369AB-67C4-46FB-BBB5-B41409145B33}"/>
    <cellStyle name="Calculation 2 3 5 4 2" xfId="26497" xr:uid="{2FBD8373-C797-4A05-9E3A-BD8FA0D7AD61}"/>
    <cellStyle name="Calculation 2 3 5 4 3" xfId="21256" xr:uid="{B537BF47-F662-44BC-AA24-0293D5EF282E}"/>
    <cellStyle name="Calculation 2 3 5 4 4" xfId="29349" xr:uid="{9BD4CD15-7340-450D-A8A5-2B84E5A4D269}"/>
    <cellStyle name="Calculation 2 3 5 4 5" xfId="30213" xr:uid="{BFE5811E-99C9-4B85-BFBE-3C4133920D49}"/>
    <cellStyle name="Calculation 2 3 5 4 6" xfId="31984" xr:uid="{B1F5F209-F481-4456-BA69-97E769080181}"/>
    <cellStyle name="Calculation 2 3 5 4 7" xfId="35350" xr:uid="{B588A2D3-2198-4BF8-984A-4013CC568296}"/>
    <cellStyle name="Calculation 2 3 5 4 8" xfId="36185" xr:uid="{46A78D0C-0AA2-485D-A0C5-56FD1BEF0115}"/>
    <cellStyle name="Calculation 2 3 5 4 9" xfId="37082" xr:uid="{FE1A0071-D417-456A-AF1B-7BD62829F6D6}"/>
    <cellStyle name="Calculation 2 3 5 5" xfId="24111" xr:uid="{28814A9C-025E-4A75-827E-8EC2F17CC2EC}"/>
    <cellStyle name="Calculation 2 3 5 5 2" xfId="26759" xr:uid="{925CA418-75E9-4A46-8342-B2167C33A66C}"/>
    <cellStyle name="Calculation 2 3 5 5 3" xfId="24712" xr:uid="{733AD7E4-D86C-4681-972A-B982ECA4C119}"/>
    <cellStyle name="Calculation 2 3 5 5 4" xfId="29592" xr:uid="{EC3C393A-507E-46C5-B831-BD717DBD84F5}"/>
    <cellStyle name="Calculation 2 3 5 5 5" xfId="30472" xr:uid="{3A9B592B-C34B-48F6-ACC0-5219EC1B3349}"/>
    <cellStyle name="Calculation 2 3 5 5 6" xfId="32186" xr:uid="{963BA834-764E-4B3D-AC93-D0E96A784C02}"/>
    <cellStyle name="Calculation 2 3 5 5 7" xfId="35596" xr:uid="{850C6249-C746-4000-BFBA-546ACACD5592}"/>
    <cellStyle name="Calculation 2 3 5 5 8" xfId="36431" xr:uid="{E6CE08CD-03CA-4BF0-BAD6-34F5D9EA1578}"/>
    <cellStyle name="Calculation 2 3 5 5 9" xfId="37347" xr:uid="{FF7B44E3-C3F2-4E9C-8E70-826AD9E7F10B}"/>
    <cellStyle name="Calculation 2 3 5 6" xfId="21501" xr:uid="{B4F3AF84-D1FB-4D65-8FDF-B274E2721F16}"/>
    <cellStyle name="Calculation 2 3 5 7" xfId="21952" xr:uid="{D4D44FC8-3E07-4C0E-A39A-B2E09EA36802}"/>
    <cellStyle name="Calculation 2 4" xfId="770" xr:uid="{00000000-0005-0000-0000-0000F1020000}"/>
    <cellStyle name="Calculation 2 4 2" xfId="771" xr:uid="{00000000-0005-0000-0000-0000F2020000}"/>
    <cellStyle name="Calculation 2 4 2 2" xfId="22763" xr:uid="{776E66E4-A7B9-43F0-B3B1-A590D455A12D}"/>
    <cellStyle name="Calculation 2 4 2 2 2" xfId="23663" xr:uid="{14BCC4C3-45B7-46E1-9644-A54AD257EC4A}"/>
    <cellStyle name="Calculation 2 4 2 2 2 2" xfId="26315" xr:uid="{25A2E0A5-D0B2-4B45-9137-E3EA0F716262}"/>
    <cellStyle name="Calculation 2 4 2 2 2 3" xfId="27580" xr:uid="{41AC4170-7971-4D8B-B744-7DDC004930FB}"/>
    <cellStyle name="Calculation 2 4 2 2 2 4" xfId="29176" xr:uid="{56C8B589-C67D-4A96-8E70-D11A6FEA7562}"/>
    <cellStyle name="Calculation 2 4 2 2 2 5" xfId="33560" xr:uid="{05CD49B2-23E5-4DE6-8E27-2FC6BCADEA73}"/>
    <cellStyle name="Calculation 2 4 2 2 2 6" xfId="32987" xr:uid="{200592F7-7F9A-498D-B50A-F48667D3BF09}"/>
    <cellStyle name="Calculation 2 4 2 2 2 7" xfId="31281" xr:uid="{4A8B98D4-E19E-436D-A2E8-7B40296061DC}"/>
    <cellStyle name="Calculation 2 4 2 2 3" xfId="25417" xr:uid="{8883DDAD-14AB-4DA2-A92D-35D45B15C5F6}"/>
    <cellStyle name="Calculation 2 4 2 2 4" xfId="32676" xr:uid="{4DEC23EC-917C-4765-9673-BCEE6B933CD3}"/>
    <cellStyle name="Calculation 2 4 2 3" xfId="22862" xr:uid="{F1AC3190-A512-4D60-A5FF-41C5E99C7C62}"/>
    <cellStyle name="Calculation 2 4 2 3 2" xfId="25514" xr:uid="{6FEF34E0-3C9F-4940-8CF3-6ED69E6C93C0}"/>
    <cellStyle name="Calculation 2 4 2 3 3" xfId="21639" xr:uid="{8D15AE19-E539-4B1D-B029-6189FB297689}"/>
    <cellStyle name="Calculation 2 4 2 3 4" xfId="29185" xr:uid="{DD25C0F4-BDEB-459B-A436-999862BF95F8}"/>
    <cellStyle name="Calculation 2 4 2 3 5" xfId="32773" xr:uid="{87EE8D9B-ED54-452B-ACA9-433E5CC430B1}"/>
    <cellStyle name="Calculation 2 4 2 3 6" xfId="31740" xr:uid="{6D71A98A-9EC1-432B-8C92-E651B5FA26F5}"/>
    <cellStyle name="Calculation 2 4 2 3 7" xfId="31665" xr:uid="{7AB8CCDC-B2E1-4362-B179-EBDE6340B417}"/>
    <cellStyle name="Calculation 2 4 2 4" xfId="23847" xr:uid="{04A66885-7F51-48E9-9F5B-4EECABCF1510}"/>
    <cellStyle name="Calculation 2 4 2 4 2" xfId="26498" xr:uid="{FF4FE8F0-B536-47AD-A5C1-670DA52A61D1}"/>
    <cellStyle name="Calculation 2 4 2 4 3" xfId="21255" xr:uid="{4E9320D4-141E-4DFA-99D5-2F9B43A756A0}"/>
    <cellStyle name="Calculation 2 4 2 4 4" xfId="29350" xr:uid="{C8F6D2AE-23A9-48B2-AADC-792F17B490D1}"/>
    <cellStyle name="Calculation 2 4 2 4 5" xfId="30214" xr:uid="{76E6C465-E391-43FA-B50A-D1E55A712A82}"/>
    <cellStyle name="Calculation 2 4 2 4 6" xfId="31985" xr:uid="{C949702E-E7E0-475C-A03F-79B50B310E0E}"/>
    <cellStyle name="Calculation 2 4 2 4 7" xfId="35351" xr:uid="{FAC91AD1-2FDC-4F6D-BA77-551BE26510CC}"/>
    <cellStyle name="Calculation 2 4 2 4 8" xfId="36186" xr:uid="{4DA0F587-9B8C-4023-A1DA-56EC6749CE11}"/>
    <cellStyle name="Calculation 2 4 2 4 9" xfId="37083" xr:uid="{438A0CE7-A139-45F7-920E-2C164547E958}"/>
    <cellStyle name="Calculation 2 4 2 5" xfId="24110" xr:uid="{84FC1363-D070-4939-A19F-7FEDCA07A7BD}"/>
    <cellStyle name="Calculation 2 4 2 5 2" xfId="26758" xr:uid="{821E5398-EADE-4153-AADC-2626CF67A0A0}"/>
    <cellStyle name="Calculation 2 4 2 5 3" xfId="24711" xr:uid="{69002BF9-CDD7-405E-AE1F-B04AD2C84489}"/>
    <cellStyle name="Calculation 2 4 2 5 4" xfId="29591" xr:uid="{C213C95B-2317-4D58-9989-4154AA8E3480}"/>
    <cellStyle name="Calculation 2 4 2 5 5" xfId="30471" xr:uid="{EC85433F-9BDD-4A77-90A4-643FB2E9F91F}"/>
    <cellStyle name="Calculation 2 4 2 5 6" xfId="34121" xr:uid="{7314EA52-86B2-4A5E-8A28-9547DBEAD1A2}"/>
    <cellStyle name="Calculation 2 4 2 5 7" xfId="35595" xr:uid="{7CA5CC69-EDB7-4B00-86B2-23DFF90CE33B}"/>
    <cellStyle name="Calculation 2 4 2 5 8" xfId="36430" xr:uid="{636B5984-4FC6-4FA4-B431-A01EA852F4FD}"/>
    <cellStyle name="Calculation 2 4 2 5 9" xfId="37346" xr:uid="{D1454CE8-1210-49DD-A9D3-1545A6AEBBA0}"/>
    <cellStyle name="Calculation 2 4 2 6" xfId="21502" xr:uid="{6309B666-1910-4790-B875-7D311A59DBD1}"/>
    <cellStyle name="Calculation 2 4 2 7" xfId="21951" xr:uid="{9C672A0C-EB6C-4758-8CDB-74D9B0DEE683}"/>
    <cellStyle name="Calculation 2 4 3" xfId="772" xr:uid="{00000000-0005-0000-0000-0000F3020000}"/>
    <cellStyle name="Calculation 2 4 3 2" xfId="22762" xr:uid="{ADD6005A-F108-4C2C-9552-2533FE93DA03}"/>
    <cellStyle name="Calculation 2 4 3 2 2" xfId="23662" xr:uid="{4F08329F-0790-4C99-8D27-6654DFBCF2A2}"/>
    <cellStyle name="Calculation 2 4 3 2 2 2" xfId="26314" xr:uid="{B60F9174-9F71-487C-BF53-50E45CD35D25}"/>
    <cellStyle name="Calculation 2 4 3 2 2 3" xfId="28611" xr:uid="{F3439FBC-8A9D-403A-AC2A-C8D8A6CB135B}"/>
    <cellStyle name="Calculation 2 4 3 2 2 4" xfId="29057" xr:uid="{616404AA-4AAD-47E4-804B-5D5B34F3AF5E}"/>
    <cellStyle name="Calculation 2 4 3 2 2 5" xfId="33559" xr:uid="{4A8DCF09-A988-48CE-A7E4-54D8BE2A5088}"/>
    <cellStyle name="Calculation 2 4 3 2 2 6" xfId="33344" xr:uid="{6F976DB1-6354-4858-B8CA-B914E4B12D04}"/>
    <cellStyle name="Calculation 2 4 3 2 2 7" xfId="31310" xr:uid="{0357AFFD-3385-4C51-85DE-12815DB2DD32}"/>
    <cellStyle name="Calculation 2 4 3 2 3" xfId="25416" xr:uid="{9834C349-8D45-409F-AECD-8FFE59B70A13}"/>
    <cellStyle name="Calculation 2 4 3 2 4" xfId="32675" xr:uid="{A2A9B953-8E3D-4236-92B5-22EDC0EDD8FA}"/>
    <cellStyle name="Calculation 2 4 3 3" xfId="22863" xr:uid="{46157D65-31A2-4303-8A12-DB7ABA7070A3}"/>
    <cellStyle name="Calculation 2 4 3 3 2" xfId="25515" xr:uid="{0C6F8DA0-7179-4132-BBC1-C9A3C80FD247}"/>
    <cellStyle name="Calculation 2 4 3 3 3" xfId="27656" xr:uid="{08DD6075-B12B-4C20-B8A3-D2184047E466}"/>
    <cellStyle name="Calculation 2 4 3 3 4" xfId="28917" xr:uid="{8FD3CC6F-F0EF-4829-B6C4-98F8EEDACFBD}"/>
    <cellStyle name="Calculation 2 4 3 3 5" xfId="32774" xr:uid="{A6FC2A07-1EEF-4E8D-9655-FFC8F6B49BA7}"/>
    <cellStyle name="Calculation 2 4 3 3 6" xfId="33407" xr:uid="{E233DA17-138F-423D-8800-2BD6DD85AA60}"/>
    <cellStyle name="Calculation 2 4 3 3 7" xfId="34948" xr:uid="{961BFFA2-2C6C-4E12-81A0-560BD6A0A3EF}"/>
    <cellStyle name="Calculation 2 4 3 4" xfId="23848" xr:uid="{FD9589E0-1F61-456D-A06F-90C019172E7F}"/>
    <cellStyle name="Calculation 2 4 3 4 2" xfId="26499" xr:uid="{C7ABEE0A-7B8B-42B0-AA75-CF861C679ABA}"/>
    <cellStyle name="Calculation 2 4 3 4 3" xfId="21254" xr:uid="{D8B55C66-1F0F-433C-B0F8-B17DD50C7185}"/>
    <cellStyle name="Calculation 2 4 3 4 4" xfId="29351" xr:uid="{6A0F7E0C-5839-428E-8391-0B6B52D72497}"/>
    <cellStyle name="Calculation 2 4 3 4 5" xfId="30215" xr:uid="{34040904-56D6-4648-80AE-D9863B1FAC32}"/>
    <cellStyle name="Calculation 2 4 3 4 6" xfId="31986" xr:uid="{25011DF5-B7A6-41FC-A86A-79284F746C29}"/>
    <cellStyle name="Calculation 2 4 3 4 7" xfId="35352" xr:uid="{ECBA628F-5185-499B-A55A-7B65BA594334}"/>
    <cellStyle name="Calculation 2 4 3 4 8" xfId="36187" xr:uid="{FBC3B56F-FB29-4C27-823E-0F59FD09FCCB}"/>
    <cellStyle name="Calculation 2 4 3 4 9" xfId="37084" xr:uid="{77F6F930-2102-4C82-801A-ED7092D28C6C}"/>
    <cellStyle name="Calculation 2 4 3 5" xfId="24109" xr:uid="{C5719662-ECB0-4ACB-A814-109B8657092F}"/>
    <cellStyle name="Calculation 2 4 3 5 2" xfId="26757" xr:uid="{35AD6938-DDF4-4496-837C-FE6DDAAFC9C3}"/>
    <cellStyle name="Calculation 2 4 3 5 3" xfId="24710" xr:uid="{D12742F4-48B1-45B7-8403-654E10D27890}"/>
    <cellStyle name="Calculation 2 4 3 5 4" xfId="29590" xr:uid="{17DB5CD2-48E6-49C7-BD22-5C8CC57A0C0B}"/>
    <cellStyle name="Calculation 2 4 3 5 5" xfId="30470" xr:uid="{8CFDE882-900D-4B96-A115-08905F288535}"/>
    <cellStyle name="Calculation 2 4 3 5 6" xfId="33951" xr:uid="{E8A62D21-2545-4691-8BFF-D99D214AD871}"/>
    <cellStyle name="Calculation 2 4 3 5 7" xfId="35594" xr:uid="{8362F0F5-5A5E-445B-A531-E1B240036A23}"/>
    <cellStyle name="Calculation 2 4 3 5 8" xfId="36429" xr:uid="{BA358ABA-F46B-4FCC-8B5A-587CC78F3585}"/>
    <cellStyle name="Calculation 2 4 3 5 9" xfId="37345" xr:uid="{9DA5C538-BD32-4972-8C52-1648826C21B8}"/>
    <cellStyle name="Calculation 2 4 3 6" xfId="21503" xr:uid="{A713780E-C274-4DE4-A88E-3D58C46BCA60}"/>
    <cellStyle name="Calculation 2 4 3 7" xfId="21950" xr:uid="{B1E6B9BE-4CCC-407F-9924-BD78071374B8}"/>
    <cellStyle name="Calculation 2 4 4" xfId="773" xr:uid="{00000000-0005-0000-0000-0000F4020000}"/>
    <cellStyle name="Calculation 2 4 4 2" xfId="22761" xr:uid="{7BC0CE93-A156-44F2-BD51-32AAF4BF72AD}"/>
    <cellStyle name="Calculation 2 4 4 2 2" xfId="23661" xr:uid="{70E5610C-4084-4E96-8EFD-CBB5428B2631}"/>
    <cellStyle name="Calculation 2 4 4 2 2 2" xfId="26313" xr:uid="{D23F5FC0-7A48-4DF7-98EB-48E8F0D35B7B}"/>
    <cellStyle name="Calculation 2 4 4 2 2 3" xfId="28498" xr:uid="{2C384057-8065-4621-9B8A-442E9BECE053}"/>
    <cellStyle name="Calculation 2 4 4 2 2 4" xfId="28386" xr:uid="{92A5F356-6938-4748-B2F9-9855FD50D0CB}"/>
    <cellStyle name="Calculation 2 4 4 2 2 5" xfId="33558" xr:uid="{FD1A02A5-F341-4388-BCE0-8FFAD5CFE9BB}"/>
    <cellStyle name="Calculation 2 4 4 2 2 6" xfId="31837" xr:uid="{DF96A9D0-83C9-4A0B-95B1-6D7C1BAD4579}"/>
    <cellStyle name="Calculation 2 4 4 2 2 7" xfId="34633" xr:uid="{32258FE0-E2BB-43AF-981E-0D2DE675A7DC}"/>
    <cellStyle name="Calculation 2 4 4 2 3" xfId="25415" xr:uid="{14765943-1D09-4ABE-BB54-AFAFACA4FC39}"/>
    <cellStyle name="Calculation 2 4 4 2 4" xfId="32674" xr:uid="{60831418-A561-41B4-8D7A-FBBD7F17FD91}"/>
    <cellStyle name="Calculation 2 4 4 3" xfId="22864" xr:uid="{37AA40EC-E007-4747-B7A8-83097FB8D3D8}"/>
    <cellStyle name="Calculation 2 4 4 3 2" xfId="25516" xr:uid="{34934AEB-338C-4615-B039-4B701282CEC5}"/>
    <cellStyle name="Calculation 2 4 4 3 3" xfId="21557" xr:uid="{962335E2-498E-4C3C-A626-2167409ED794}"/>
    <cellStyle name="Calculation 2 4 4 3 4" xfId="29061" xr:uid="{3D40CFA6-7E92-46B9-914F-7D0A56C3EFCD}"/>
    <cellStyle name="Calculation 2 4 4 3 5" xfId="32775" xr:uid="{CE468DEA-FC9F-42D8-B93C-F5573629DA15}"/>
    <cellStyle name="Calculation 2 4 4 3 6" xfId="32925" xr:uid="{D7637F16-212B-4D01-84E0-157B1B39E900}"/>
    <cellStyle name="Calculation 2 4 4 3 7" xfId="31639" xr:uid="{A2CFDB8A-CF89-4A61-B89D-DD065F1051F2}"/>
    <cellStyle name="Calculation 2 4 4 4" xfId="23849" xr:uid="{CD599DB8-27C1-474C-A67B-58C4BC06BF81}"/>
    <cellStyle name="Calculation 2 4 4 4 2" xfId="26500" xr:uid="{2710A7D5-616E-49D0-B0C5-B41A5379CD00}"/>
    <cellStyle name="Calculation 2 4 4 4 3" xfId="21253" xr:uid="{7EC98D86-64EE-4F54-8E6F-ACFB952ADBBF}"/>
    <cellStyle name="Calculation 2 4 4 4 4" xfId="29352" xr:uid="{F11CE549-A0A6-417E-BF35-C1F9B82E6AC8}"/>
    <cellStyle name="Calculation 2 4 4 4 5" xfId="30216" xr:uid="{89F9F58B-ACB0-40C1-B8B9-3B26FB7DBBCD}"/>
    <cellStyle name="Calculation 2 4 4 4 6" xfId="31987" xr:uid="{B3CFC8D6-8FEB-4979-A652-487E2A7FEF98}"/>
    <cellStyle name="Calculation 2 4 4 4 7" xfId="35353" xr:uid="{5204A578-210D-4471-99D4-C6A938126C09}"/>
    <cellStyle name="Calculation 2 4 4 4 8" xfId="36188" xr:uid="{82765C5E-4404-44D5-899D-53583BBBDEBC}"/>
    <cellStyle name="Calculation 2 4 4 4 9" xfId="37085" xr:uid="{19FA1FB9-E2F9-42CF-8A6B-E80C476A1D2F}"/>
    <cellStyle name="Calculation 2 4 4 5" xfId="24108" xr:uid="{609EE6A9-2006-4567-B708-4F040B0788D4}"/>
    <cellStyle name="Calculation 2 4 4 5 2" xfId="26756" xr:uid="{2A14C726-D254-43D1-9A19-48E6B44C4B1F}"/>
    <cellStyle name="Calculation 2 4 4 5 3" xfId="24709" xr:uid="{DEAD0EAE-6CB8-4FB0-8EA5-0560DC349198}"/>
    <cellStyle name="Calculation 2 4 4 5 4" xfId="29589" xr:uid="{BB4DE2E4-4EDB-4887-B0A5-74664A485FC2}"/>
    <cellStyle name="Calculation 2 4 4 5 5" xfId="30469" xr:uid="{BBCE6DDA-BD8C-49DD-B9F5-F25C74F08843}"/>
    <cellStyle name="Calculation 2 4 4 5 6" xfId="32185" xr:uid="{BB88DF5A-C23E-420D-965A-0D9F72DBEC96}"/>
    <cellStyle name="Calculation 2 4 4 5 7" xfId="35593" xr:uid="{C20BAC03-803C-4B31-A012-30339B8FDB7B}"/>
    <cellStyle name="Calculation 2 4 4 5 8" xfId="36428" xr:uid="{489B8C00-61BE-4660-A543-40264C3CBC8C}"/>
    <cellStyle name="Calculation 2 4 4 5 9" xfId="37344" xr:uid="{9C018BBF-43DC-490C-ADB0-91E958171214}"/>
    <cellStyle name="Calculation 2 4 4 6" xfId="21504" xr:uid="{9ACD1580-6400-49A2-993C-5B1097134502}"/>
    <cellStyle name="Calculation 2 4 4 7" xfId="21949" xr:uid="{2A9A56CE-19BD-4AD4-AEB0-FDAA8653D487}"/>
    <cellStyle name="Calculation 2 4 5" xfId="774" xr:uid="{00000000-0005-0000-0000-0000F5020000}"/>
    <cellStyle name="Calculation 2 4 5 2" xfId="22760" xr:uid="{9163B3B8-0A16-4F37-A6E6-6FF1E6D34CE7}"/>
    <cellStyle name="Calculation 2 4 5 2 2" xfId="23660" xr:uid="{26C5BD2A-B5E1-4628-90D3-BEFE462DA1C5}"/>
    <cellStyle name="Calculation 2 4 5 2 2 2" xfId="26312" xr:uid="{34F1824E-E23E-4494-8EC4-FDF633AC7C87}"/>
    <cellStyle name="Calculation 2 4 5 2 2 3" xfId="28007" xr:uid="{475C76D3-A9AA-46DC-A809-95C5EB8A605C}"/>
    <cellStyle name="Calculation 2 4 5 2 2 4" xfId="27835" xr:uid="{34607FA8-CFCB-4D78-A695-505D7FACC67D}"/>
    <cellStyle name="Calculation 2 4 5 2 2 5" xfId="33557" xr:uid="{5D0F94CB-F62B-40E5-A33A-18BF910EABA5}"/>
    <cellStyle name="Calculation 2 4 5 2 2 6" xfId="31836" xr:uid="{693498B2-7472-4770-A7E4-EE4177D28F8C}"/>
    <cellStyle name="Calculation 2 4 5 2 2 7" xfId="34592" xr:uid="{B4AA522B-F3F1-4954-84D7-06F559E6D595}"/>
    <cellStyle name="Calculation 2 4 5 2 3" xfId="25414" xr:uid="{FC17EFC9-3491-4F33-AC79-DB848CB342C4}"/>
    <cellStyle name="Calculation 2 4 5 2 4" xfId="32673" xr:uid="{75EE9D2C-A085-403D-BD29-580B7401D52A}"/>
    <cellStyle name="Calculation 2 4 5 3" xfId="22865" xr:uid="{77F431FB-FC4E-4661-A1E0-1981B10E6F0D}"/>
    <cellStyle name="Calculation 2 4 5 3 2" xfId="25517" xr:uid="{657C5C4C-CEF1-431F-874E-37E1F1E386C8}"/>
    <cellStyle name="Calculation 2 4 5 3 3" xfId="21432" xr:uid="{4DB1A009-4088-41CE-A9B0-068A132A4E8A}"/>
    <cellStyle name="Calculation 2 4 5 3 4" xfId="21544" xr:uid="{29E7C72A-C2B6-475D-8DFD-5482BA1913E0}"/>
    <cellStyle name="Calculation 2 4 5 3 5" xfId="32776" xr:uid="{325FDBBD-AD14-45D0-896D-134B3F339A3E}"/>
    <cellStyle name="Calculation 2 4 5 3 6" xfId="33763" xr:uid="{AC60DD5B-1D59-478A-A72E-481669CAD38F}"/>
    <cellStyle name="Calculation 2 4 5 3 7" xfId="34957" xr:uid="{DA19D2E4-3AD3-43BB-BF9F-032C4548CD99}"/>
    <cellStyle name="Calculation 2 4 5 4" xfId="23850" xr:uid="{B5F07212-9720-4DAF-8B46-6C860C632B0A}"/>
    <cellStyle name="Calculation 2 4 5 4 2" xfId="26501" xr:uid="{6AEB5EF0-25BE-479A-B0D5-43116BE7027E}"/>
    <cellStyle name="Calculation 2 4 5 4 3" xfId="21252" xr:uid="{F95413E9-BBBF-41CE-9790-A90A2EFE1093}"/>
    <cellStyle name="Calculation 2 4 5 4 4" xfId="29353" xr:uid="{CA4D7C79-6648-4A17-92A7-4AF582D5B353}"/>
    <cellStyle name="Calculation 2 4 5 4 5" xfId="30217" xr:uid="{D435A636-2F41-4B9E-AC6D-D0C71DEFCF17}"/>
    <cellStyle name="Calculation 2 4 5 4 6" xfId="31988" xr:uid="{050AE5B3-6294-4641-AFC3-733E254C4C5F}"/>
    <cellStyle name="Calculation 2 4 5 4 7" xfId="35354" xr:uid="{7299C6EF-B13D-4D94-A6B6-861A308080CE}"/>
    <cellStyle name="Calculation 2 4 5 4 8" xfId="36189" xr:uid="{8D842388-6900-4945-99E1-A94B78D13E0E}"/>
    <cellStyle name="Calculation 2 4 5 4 9" xfId="37086" xr:uid="{FF0B59EA-28C3-4BA7-A2F6-DD6E1F3A232D}"/>
    <cellStyle name="Calculation 2 4 5 5" xfId="24107" xr:uid="{E389FCFF-2A2F-418B-AB0E-B1D4C50599F4}"/>
    <cellStyle name="Calculation 2 4 5 5 2" xfId="26755" xr:uid="{7CD1AC58-47F4-4010-BEF8-CD5C4EDF7D5C}"/>
    <cellStyle name="Calculation 2 4 5 5 3" xfId="24708" xr:uid="{7C703255-FE0D-4D34-811C-5E88144E1B75}"/>
    <cellStyle name="Calculation 2 4 5 5 4" xfId="29588" xr:uid="{03F145AC-C43B-4710-9B4A-0CD6EA2B6501}"/>
    <cellStyle name="Calculation 2 4 5 5 5" xfId="30468" xr:uid="{D9A921F6-C7A5-4AB8-92D6-78E4F3AE7A17}"/>
    <cellStyle name="Calculation 2 4 5 5 6" xfId="32184" xr:uid="{2D42AE68-64B0-4D9B-BA20-7887157E55B1}"/>
    <cellStyle name="Calculation 2 4 5 5 7" xfId="35592" xr:uid="{3AD69505-8DCC-436B-8178-6EC37B125138}"/>
    <cellStyle name="Calculation 2 4 5 5 8" xfId="36427" xr:uid="{099489D9-5058-4B52-B6ED-AF82072F8810}"/>
    <cellStyle name="Calculation 2 4 5 5 9" xfId="37343" xr:uid="{62BA4B26-C9A7-4C49-AEE1-ED467BC8F858}"/>
    <cellStyle name="Calculation 2 4 5 6" xfId="21505" xr:uid="{777962C4-5932-4C77-9BFF-F7DAF1469476}"/>
    <cellStyle name="Calculation 2 4 5 7" xfId="21948" xr:uid="{F45A966B-09C2-4E02-8151-6AE4317C5E00}"/>
    <cellStyle name="Calculation 2 5" xfId="775" xr:uid="{00000000-0005-0000-0000-0000F6020000}"/>
    <cellStyle name="Calculation 2 5 2" xfId="776" xr:uid="{00000000-0005-0000-0000-0000F7020000}"/>
    <cellStyle name="Calculation 2 5 2 2" xfId="22759" xr:uid="{F38E1469-3095-4CDC-A5F9-E0B08C9AD607}"/>
    <cellStyle name="Calculation 2 5 2 2 2" xfId="23659" xr:uid="{BBF8434C-73C8-4414-A81C-267A5E449A42}"/>
    <cellStyle name="Calculation 2 5 2 2 2 2" xfId="26311" xr:uid="{F3946B34-C0E5-43FF-BA88-6E81A0F85B1A}"/>
    <cellStyle name="Calculation 2 5 2 2 2 3" xfId="28022" xr:uid="{4A5F69B6-C895-4437-94F8-0579A78106FB}"/>
    <cellStyle name="Calculation 2 5 2 2 2 4" xfId="29175" xr:uid="{181E4133-7D1D-422A-BF22-4651B416E5AB}"/>
    <cellStyle name="Calculation 2 5 2 2 2 5" xfId="33556" xr:uid="{D8A0F7EF-C4E6-41C9-B91F-E2E7A48550F1}"/>
    <cellStyle name="Calculation 2 5 2 2 2 6" xfId="33614" xr:uid="{6BA5C5DB-3F0F-4AF8-A1FF-BE0CDAD9CBCB}"/>
    <cellStyle name="Calculation 2 5 2 2 2 7" xfId="30978" xr:uid="{1723742D-3C98-4DA0-9ED8-40D15F217466}"/>
    <cellStyle name="Calculation 2 5 2 2 3" xfId="25413" xr:uid="{705DF90C-3475-4DF9-BD09-FA65B85825BC}"/>
    <cellStyle name="Calculation 2 5 2 2 4" xfId="32672" xr:uid="{7FD56BAC-6D9C-4078-9E10-5E4F725825A1}"/>
    <cellStyle name="Calculation 2 5 2 3" xfId="22866" xr:uid="{1086DD88-3A49-4604-8BBF-8CB4DA078CD9}"/>
    <cellStyle name="Calculation 2 5 2 3 2" xfId="25518" xr:uid="{B5D70C4B-9706-4EDA-95F7-0C62770FAD2B}"/>
    <cellStyle name="Calculation 2 5 2 3 3" xfId="21638" xr:uid="{3722544A-E5F8-4904-ABFC-AFF0AB4C509D}"/>
    <cellStyle name="Calculation 2 5 2 3 4" xfId="29186" xr:uid="{8393457A-851F-4BDF-B3AF-C3752E1FF71B}"/>
    <cellStyle name="Calculation 2 5 2 3 5" xfId="32777" xr:uid="{2FE07079-D60D-4401-8401-2F0C77DE535F}"/>
    <cellStyle name="Calculation 2 5 2 3 6" xfId="33675" xr:uid="{BEED0638-4B44-412D-AF32-046B53318F5C}"/>
    <cellStyle name="Calculation 2 5 2 3 7" xfId="34609" xr:uid="{E77BBE67-C8FB-49E0-86F1-94A47A33A9A7}"/>
    <cellStyle name="Calculation 2 5 2 4" xfId="23851" xr:uid="{1E52701D-CBE2-418E-B976-05FAA927D809}"/>
    <cellStyle name="Calculation 2 5 2 4 2" xfId="26502" xr:uid="{F730E565-D45B-4A55-B0FA-DE03E8316F63}"/>
    <cellStyle name="Calculation 2 5 2 4 3" xfId="21251" xr:uid="{55658708-F862-4277-B8CF-7E803BAE441F}"/>
    <cellStyle name="Calculation 2 5 2 4 4" xfId="29354" xr:uid="{B49B9FE7-44C6-43E0-9BA7-4CD1A6E6DFAB}"/>
    <cellStyle name="Calculation 2 5 2 4 5" xfId="30218" xr:uid="{E222A395-D00C-4F95-9429-B4869BB6C1BB}"/>
    <cellStyle name="Calculation 2 5 2 4 6" xfId="31989" xr:uid="{2888226A-809D-4101-9488-F6A018DECE76}"/>
    <cellStyle name="Calculation 2 5 2 4 7" xfId="35355" xr:uid="{4F7CF61C-539A-4847-9869-161A8AD0B2C2}"/>
    <cellStyle name="Calculation 2 5 2 4 8" xfId="36190" xr:uid="{E6B07CC0-CEC3-4C24-9AB9-C1F559BF20D2}"/>
    <cellStyle name="Calculation 2 5 2 4 9" xfId="37087" xr:uid="{AEDE164A-EBB9-4910-A4C9-EE869FCD8DAF}"/>
    <cellStyle name="Calculation 2 5 2 5" xfId="24106" xr:uid="{F404E958-9E64-412C-94D2-8EF5205A56DC}"/>
    <cellStyle name="Calculation 2 5 2 5 2" xfId="26754" xr:uid="{BD119D22-C419-481C-8F68-52A58D20F83A}"/>
    <cellStyle name="Calculation 2 5 2 5 3" xfId="24707" xr:uid="{24A33492-B53D-4F4A-99EB-AD84156F34A9}"/>
    <cellStyle name="Calculation 2 5 2 5 4" xfId="29587" xr:uid="{C46F9AC4-FD76-40AF-8D83-B508BF69E552}"/>
    <cellStyle name="Calculation 2 5 2 5 5" xfId="30467" xr:uid="{68FE17D1-CCF2-41DC-A00C-CC56EAD708F2}"/>
    <cellStyle name="Calculation 2 5 2 5 6" xfId="34116" xr:uid="{A4CAD040-BDDC-4153-9161-50A1237DFB04}"/>
    <cellStyle name="Calculation 2 5 2 5 7" xfId="35591" xr:uid="{141ECAAD-3161-480E-BA25-62AF1D463188}"/>
    <cellStyle name="Calculation 2 5 2 5 8" xfId="36426" xr:uid="{B736FACF-C17F-4004-BB01-5814480B92A9}"/>
    <cellStyle name="Calculation 2 5 2 5 9" xfId="37342" xr:uid="{6D6965E0-180F-497B-AA5B-2A6B6E19A430}"/>
    <cellStyle name="Calculation 2 5 2 6" xfId="21506" xr:uid="{1F9CF2E0-BC0C-4637-9D1E-25F2CB62C398}"/>
    <cellStyle name="Calculation 2 5 2 7" xfId="21947" xr:uid="{BFEB8E43-21AA-4C40-9EF3-781BED061766}"/>
    <cellStyle name="Calculation 2 5 3" xfId="777" xr:uid="{00000000-0005-0000-0000-0000F8020000}"/>
    <cellStyle name="Calculation 2 5 3 2" xfId="22758" xr:uid="{ABC2DCEA-A31F-4AAE-B2E0-F9F1F3053452}"/>
    <cellStyle name="Calculation 2 5 3 2 2" xfId="23658" xr:uid="{07C8192E-E3E6-4E9A-A362-216C0BE7C301}"/>
    <cellStyle name="Calculation 2 5 3 2 2 2" xfId="26310" xr:uid="{400EB7F6-8416-4E79-BC2A-F9AE5BE3D403}"/>
    <cellStyle name="Calculation 2 5 3 2 2 3" xfId="27578" xr:uid="{15921299-76DE-45FC-9783-D1D816F51EB5}"/>
    <cellStyle name="Calculation 2 5 3 2 2 4" xfId="29056" xr:uid="{9B1B1422-D65C-4359-B0BC-23AF97932BC7}"/>
    <cellStyle name="Calculation 2 5 3 2 2 5" xfId="33555" xr:uid="{AFDD0639-D231-46AA-8825-22154CB9FE55}"/>
    <cellStyle name="Calculation 2 5 3 2 2 6" xfId="33823" xr:uid="{969683EF-BDBF-474D-BE60-7F0900F4C84D}"/>
    <cellStyle name="Calculation 2 5 3 2 2 7" xfId="34195" xr:uid="{C7112BF2-2028-4D32-8149-FCC94985C707}"/>
    <cellStyle name="Calculation 2 5 3 2 3" xfId="25412" xr:uid="{DA817043-4D94-4CF7-B5D7-3F9EB7D76B64}"/>
    <cellStyle name="Calculation 2 5 3 2 4" xfId="32671" xr:uid="{9247EE2F-8FDE-4294-A030-15961D67DD61}"/>
    <cellStyle name="Calculation 2 5 3 3" xfId="22867" xr:uid="{DDD68D04-FC70-40CA-82D3-3D3BFFCAD44D}"/>
    <cellStyle name="Calculation 2 5 3 3 2" xfId="25519" xr:uid="{2B08C870-08F0-48D2-8260-54FAC685E287}"/>
    <cellStyle name="Calculation 2 5 3 3 3" xfId="28419" xr:uid="{35AF2049-72D5-4ED1-AA58-EF6E10A78B2F}"/>
    <cellStyle name="Calculation 2 5 3 3 4" xfId="28894" xr:uid="{5770DD72-6B1C-44B6-BA89-E1A180D5BBEC}"/>
    <cellStyle name="Calculation 2 5 3 3 5" xfId="32778" xr:uid="{7FD326B2-586A-473F-9188-8D7489ECD6A4}"/>
    <cellStyle name="Calculation 2 5 3 3 6" xfId="31741" xr:uid="{3245C3DD-DAEB-45E6-AFC2-1D02AE0FB3B7}"/>
    <cellStyle name="Calculation 2 5 3 3 7" xfId="31570" xr:uid="{6D9B3B3F-65D4-4894-A3F2-1C0FCEE15C69}"/>
    <cellStyle name="Calculation 2 5 3 4" xfId="23852" xr:uid="{EDDB9B24-654F-41DC-918A-3C6EA934230E}"/>
    <cellStyle name="Calculation 2 5 3 4 2" xfId="26503" xr:uid="{68868F7B-292D-4012-8A99-846F413332DD}"/>
    <cellStyle name="Calculation 2 5 3 4 3" xfId="21250" xr:uid="{D0C9253E-AAC1-444B-845C-0D4FADA119A2}"/>
    <cellStyle name="Calculation 2 5 3 4 4" xfId="29355" xr:uid="{6E3C16E3-A363-43E1-9CD4-F3A2E0F7C388}"/>
    <cellStyle name="Calculation 2 5 3 4 5" xfId="30219" xr:uid="{6453A183-5CF1-466E-AED3-FC57BC225D07}"/>
    <cellStyle name="Calculation 2 5 3 4 6" xfId="31990" xr:uid="{1535B22A-EB0A-499B-9625-67E50814538F}"/>
    <cellStyle name="Calculation 2 5 3 4 7" xfId="35356" xr:uid="{74FB1D64-F5C2-4D74-B0D3-360E74064678}"/>
    <cellStyle name="Calculation 2 5 3 4 8" xfId="36191" xr:uid="{E787D55C-EF79-4FC6-9E3A-F3AF45BDB87D}"/>
    <cellStyle name="Calculation 2 5 3 4 9" xfId="37088" xr:uid="{7D76F64F-83B9-4466-BA38-20DE07AFBB6B}"/>
    <cellStyle name="Calculation 2 5 3 5" xfId="24105" xr:uid="{7B7C8D52-B599-444B-A3AF-98B551496F7C}"/>
    <cellStyle name="Calculation 2 5 3 5 2" xfId="26753" xr:uid="{396DAA1D-174C-485B-B659-0B99BA052462}"/>
    <cellStyle name="Calculation 2 5 3 5 3" xfId="24706" xr:uid="{D52576F8-B094-4AE0-A6B5-3C86BE6A6EDC}"/>
    <cellStyle name="Calculation 2 5 3 5 4" xfId="29586" xr:uid="{8715F8B7-18F4-4C43-BA2E-B041CE4EBAEF}"/>
    <cellStyle name="Calculation 2 5 3 5 5" xfId="30466" xr:uid="{FF1958C1-4BD7-40B5-8301-108E2E0A3298}"/>
    <cellStyle name="Calculation 2 5 3 5 6" xfId="33946" xr:uid="{A8C45EB7-EAE6-4414-A4A0-03C7E71A7463}"/>
    <cellStyle name="Calculation 2 5 3 5 7" xfId="35590" xr:uid="{801FA9E5-E4B9-468E-BD60-597B9E75D47B}"/>
    <cellStyle name="Calculation 2 5 3 5 8" xfId="36425" xr:uid="{72CF3BDB-9CCB-4A60-8958-406278FDDE57}"/>
    <cellStyle name="Calculation 2 5 3 5 9" xfId="37341" xr:uid="{2119D6EA-81E5-491B-B652-7AC1220F2BD5}"/>
    <cellStyle name="Calculation 2 5 3 6" xfId="21507" xr:uid="{1E7F45B6-DB17-4183-A05F-BA4D3E2C0E29}"/>
    <cellStyle name="Calculation 2 5 3 7" xfId="21946" xr:uid="{1CE2E0CB-0DC0-49B0-8E1A-C410F19E9D8B}"/>
    <cellStyle name="Calculation 2 5 4" xfId="778" xr:uid="{00000000-0005-0000-0000-0000F9020000}"/>
    <cellStyle name="Calculation 2 5 4 2" xfId="22757" xr:uid="{552ECC0D-C284-4DA3-BFF8-B58A89DE9B15}"/>
    <cellStyle name="Calculation 2 5 4 2 2" xfId="23657" xr:uid="{313CB01F-2910-4DDC-8380-18073A5F68C2}"/>
    <cellStyle name="Calculation 2 5 4 2 2 2" xfId="26309" xr:uid="{D3BF36B0-3C61-4F48-B58E-4445B1C79702}"/>
    <cellStyle name="Calculation 2 5 4 2 2 3" xfId="27560" xr:uid="{654C79CE-2E2E-41A0-965B-C75863708E41}"/>
    <cellStyle name="Calculation 2 5 4 2 2 4" xfId="28263" xr:uid="{2DA5BA86-1E31-4D32-B7D4-AB4F940B358F}"/>
    <cellStyle name="Calculation 2 5 4 2 2 5" xfId="33554" xr:uid="{00C79933-DCFA-4CF9-A0F0-649B962920C2}"/>
    <cellStyle name="Calculation 2 5 4 2 2 6" xfId="32986" xr:uid="{6381F987-F994-4CDC-97D9-068A735AAE5D}"/>
    <cellStyle name="Calculation 2 5 4 2 2 7" xfId="33743" xr:uid="{D94239BC-356D-463C-A160-EF7A80B8608D}"/>
    <cellStyle name="Calculation 2 5 4 2 3" xfId="25411" xr:uid="{15ECCFB7-DE38-4329-8ADE-B201D97AE8A9}"/>
    <cellStyle name="Calculation 2 5 4 2 4" xfId="32670" xr:uid="{C1E91D5B-0C60-49B0-9FAD-87125B2AC15B}"/>
    <cellStyle name="Calculation 2 5 4 3" xfId="22868" xr:uid="{264CD0F4-F791-476A-930A-0C11ACC1A627}"/>
    <cellStyle name="Calculation 2 5 4 3 2" xfId="25520" xr:uid="{9583BA41-EFC7-4B00-B968-E6D00C5E5972}"/>
    <cellStyle name="Calculation 2 5 4 3 3" xfId="21558" xr:uid="{5A96758F-B2AB-42F7-94C8-BA2D329B3320}"/>
    <cellStyle name="Calculation 2 5 4 3 4" xfId="22175" xr:uid="{0C248AA0-C968-460A-94C9-DB85D80F3692}"/>
    <cellStyle name="Calculation 2 5 4 3 5" xfId="32779" xr:uid="{C2C59A26-BC2A-42A2-9CF7-02E8154B2F54}"/>
    <cellStyle name="Calculation 2 5 4 3 6" xfId="33406" xr:uid="{C9402AFE-0675-4581-81FA-737D6B69F760}"/>
    <cellStyle name="Calculation 2 5 4 3 7" xfId="31594" xr:uid="{59AFF0FC-7A28-48D2-9273-984120316195}"/>
    <cellStyle name="Calculation 2 5 4 4" xfId="23853" xr:uid="{7E0FD07A-C067-40C2-BFD4-4228173438E3}"/>
    <cellStyle name="Calculation 2 5 4 4 2" xfId="26504" xr:uid="{1F7263FA-F6F3-4DBD-AD0A-B598E8FCA2D1}"/>
    <cellStyle name="Calculation 2 5 4 4 3" xfId="21249" xr:uid="{4983FEEF-C7A5-4D16-A612-F91874FB0AF3}"/>
    <cellStyle name="Calculation 2 5 4 4 4" xfId="29356" xr:uid="{A937BDC0-1415-44AD-A747-21C0FC625E83}"/>
    <cellStyle name="Calculation 2 5 4 4 5" xfId="30220" xr:uid="{17E73218-9641-48FE-A0DC-72C6D44163ED}"/>
    <cellStyle name="Calculation 2 5 4 4 6" xfId="31991" xr:uid="{75CD09D8-6838-4599-9B5C-6B4FE2FEAB59}"/>
    <cellStyle name="Calculation 2 5 4 4 7" xfId="35357" xr:uid="{6A63DB8A-1ECE-431F-AE4A-7A9D0745B8C7}"/>
    <cellStyle name="Calculation 2 5 4 4 8" xfId="36192" xr:uid="{F49432CA-8130-4AB5-8B7B-F8BFB100FC8A}"/>
    <cellStyle name="Calculation 2 5 4 4 9" xfId="37089" xr:uid="{AF5F8D8C-7FD8-49B2-8188-F5EF78FC8473}"/>
    <cellStyle name="Calculation 2 5 4 5" xfId="24104" xr:uid="{23CCDB50-F919-4E2F-9CE4-DD52E7B17A02}"/>
    <cellStyle name="Calculation 2 5 4 5 2" xfId="26752" xr:uid="{E6711A4F-4158-4B81-8F2C-1CB226D6BACE}"/>
    <cellStyle name="Calculation 2 5 4 5 3" xfId="24705" xr:uid="{96C7EE25-1884-424B-9214-9A5BBD27471D}"/>
    <cellStyle name="Calculation 2 5 4 5 4" xfId="29585" xr:uid="{ADBD32C6-11D4-4474-8A5D-6D30DFCA4798}"/>
    <cellStyle name="Calculation 2 5 4 5 5" xfId="30465" xr:uid="{9518895B-B0CC-4B8C-9432-43F276597302}"/>
    <cellStyle name="Calculation 2 5 4 5 6" xfId="34119" xr:uid="{A212AEDC-E7E5-41ED-8877-3908D03768CA}"/>
    <cellStyle name="Calculation 2 5 4 5 7" xfId="35589" xr:uid="{83C1607A-0FEF-4F87-9DF0-51D3684DCBE9}"/>
    <cellStyle name="Calculation 2 5 4 5 8" xfId="36424" xr:uid="{AC0AA64A-C850-4607-BA32-16E46FB7692F}"/>
    <cellStyle name="Calculation 2 5 4 5 9" xfId="37340" xr:uid="{A8260537-6CD9-4BF3-A4E8-BCFDFFFE82CE}"/>
    <cellStyle name="Calculation 2 5 4 6" xfId="21508" xr:uid="{9A18C173-08A5-4A60-842F-6DABDC81BE22}"/>
    <cellStyle name="Calculation 2 5 4 7" xfId="21945" xr:uid="{67A3CD4F-D754-4C07-B11C-15A4FFA996FE}"/>
    <cellStyle name="Calculation 2 5 5" xfId="779" xr:uid="{00000000-0005-0000-0000-0000FA020000}"/>
    <cellStyle name="Calculation 2 5 5 2" xfId="22756" xr:uid="{92C240DA-459F-4786-ACF8-F46D580D53D7}"/>
    <cellStyle name="Calculation 2 5 5 2 2" xfId="23656" xr:uid="{8C8E116B-D4FC-479A-ADE0-28EFA60C7348}"/>
    <cellStyle name="Calculation 2 5 5 2 2 2" xfId="26308" xr:uid="{00CF93EB-04FF-4E68-B4D0-63CCD719630C}"/>
    <cellStyle name="Calculation 2 5 5 2 2 3" xfId="28610" xr:uid="{3EA6330F-3984-4C80-BF31-18DF1F621C6C}"/>
    <cellStyle name="Calculation 2 5 5 2 2 4" xfId="28193" xr:uid="{D5123412-3D7A-42C7-B651-CF5868A3D7CB}"/>
    <cellStyle name="Calculation 2 5 5 2 2 5" xfId="33553" xr:uid="{49735CC3-037A-4078-B9BF-80A185047281}"/>
    <cellStyle name="Calculation 2 5 5 2 2 6" xfId="33345" xr:uid="{23114229-8ABB-42B0-BC09-D59A25C6041A}"/>
    <cellStyle name="Calculation 2 5 5 2 2 7" xfId="31311" xr:uid="{D6FE05E0-5054-4765-8ABD-08121E46C5DA}"/>
    <cellStyle name="Calculation 2 5 5 2 3" xfId="25410" xr:uid="{75909BEF-C281-4A6C-8600-50E8356DDE12}"/>
    <cellStyle name="Calculation 2 5 5 2 4" xfId="32669" xr:uid="{0CC3FD0D-077B-41D8-851E-85841DA4F512}"/>
    <cellStyle name="Calculation 2 5 5 3" xfId="22869" xr:uid="{07B4E259-FDBA-447A-9542-0D3E8AC0A86E}"/>
    <cellStyle name="Calculation 2 5 5 3 2" xfId="25521" xr:uid="{FAC12ECB-BCB1-4266-8904-CE65DF36A491}"/>
    <cellStyle name="Calculation 2 5 5 3 3" xfId="21431" xr:uid="{EB405446-D4D3-415A-B73A-ED76AEA1CCCD}"/>
    <cellStyle name="Calculation 2 5 5 3 4" xfId="28528" xr:uid="{CDA731E7-5444-4354-8BC0-A1E04718E38A}"/>
    <cellStyle name="Calculation 2 5 5 3 5" xfId="32780" xr:uid="{5EEEBC80-0330-488E-BDE0-DCFA762AE246}"/>
    <cellStyle name="Calculation 2 5 5 3 6" xfId="32926" xr:uid="{D7ED63F0-0DB5-4BFF-A400-D993705D5E01}"/>
    <cellStyle name="Calculation 2 5 5 3 7" xfId="35198" xr:uid="{F3381B54-4F82-4F5D-9932-E49853AA3CF3}"/>
    <cellStyle name="Calculation 2 5 5 4" xfId="23854" xr:uid="{5FD463D6-EB1D-4F88-B989-0516554CE78A}"/>
    <cellStyle name="Calculation 2 5 5 4 2" xfId="26505" xr:uid="{0CAB4B9A-81D9-4C8A-8207-5B0639299D90}"/>
    <cellStyle name="Calculation 2 5 5 4 3" xfId="21248" xr:uid="{A5D715A3-6F0A-4984-80C0-AD6587D36BAE}"/>
    <cellStyle name="Calculation 2 5 5 4 4" xfId="29357" xr:uid="{5918C052-DA23-4809-9904-F04D358A0C4E}"/>
    <cellStyle name="Calculation 2 5 5 4 5" xfId="30221" xr:uid="{5C31BCA6-80BD-44F9-AB57-5351F2525D7F}"/>
    <cellStyle name="Calculation 2 5 5 4 6" xfId="31992" xr:uid="{DF8D9B99-C0EE-4885-91AF-7D0864DEC510}"/>
    <cellStyle name="Calculation 2 5 5 4 7" xfId="35358" xr:uid="{CE647925-883D-4ECE-9BC4-C09E94D61F3D}"/>
    <cellStyle name="Calculation 2 5 5 4 8" xfId="36193" xr:uid="{AA5E01D8-3595-4E7D-9F85-FB6174B643BC}"/>
    <cellStyle name="Calculation 2 5 5 4 9" xfId="37090" xr:uid="{64611195-4579-4989-BB80-63626CB33544}"/>
    <cellStyle name="Calculation 2 5 5 5" xfId="24103" xr:uid="{ABC0091E-F060-491C-B16F-64AA29FFD063}"/>
    <cellStyle name="Calculation 2 5 5 5 2" xfId="26751" xr:uid="{473A7586-FF3D-4994-B988-69DA67954D4E}"/>
    <cellStyle name="Calculation 2 5 5 5 3" xfId="24704" xr:uid="{1E16153B-8274-4B3C-9FF1-9827529D14D2}"/>
    <cellStyle name="Calculation 2 5 5 5 4" xfId="29584" xr:uid="{09366BAF-860A-4EEB-A0F6-EE66185737BD}"/>
    <cellStyle name="Calculation 2 5 5 5 5" xfId="30464" xr:uid="{4C46C7A6-3C8C-4E8A-9C5C-701F53599147}"/>
    <cellStyle name="Calculation 2 5 5 5 6" xfId="33949" xr:uid="{325427B7-83BA-4B88-8D64-F312EEA98285}"/>
    <cellStyle name="Calculation 2 5 5 5 7" xfId="35588" xr:uid="{D5C0BF1A-EBE6-4F52-8419-06FD91891F55}"/>
    <cellStyle name="Calculation 2 5 5 5 8" xfId="36423" xr:uid="{C7C7E3F0-85CF-454A-8863-222816446A6F}"/>
    <cellStyle name="Calculation 2 5 5 5 9" xfId="37339" xr:uid="{DFB61753-BF12-4331-91B5-FA8D166C446B}"/>
    <cellStyle name="Calculation 2 5 5 6" xfId="21509" xr:uid="{AC7FAF39-0049-4DC7-8E36-558B717B77D4}"/>
    <cellStyle name="Calculation 2 5 5 7" xfId="21944" xr:uid="{A3D3C409-894C-4A61-B21C-999F12A1680A}"/>
    <cellStyle name="Calculation 2 6" xfId="780" xr:uid="{00000000-0005-0000-0000-0000FB020000}"/>
    <cellStyle name="Calculation 2 6 2" xfId="781" xr:uid="{00000000-0005-0000-0000-0000FC020000}"/>
    <cellStyle name="Calculation 2 6 2 2" xfId="22755" xr:uid="{9F6D937E-061E-4C36-846A-EB4E4E4683A8}"/>
    <cellStyle name="Calculation 2 6 2 2 2" xfId="23655" xr:uid="{326B6A00-9090-488B-A1F7-60383796E746}"/>
    <cellStyle name="Calculation 2 6 2 2 2 2" xfId="26307" xr:uid="{A857C3E5-AE97-4379-81C6-2BEEC27DAE5B}"/>
    <cellStyle name="Calculation 2 6 2 2 2 3" xfId="28497" xr:uid="{EF70A0B4-05A9-4F82-A92E-618B6039CFA7}"/>
    <cellStyle name="Calculation 2 6 2 2 2 4" xfId="27691" xr:uid="{BAB92D56-E463-4668-8B5F-5E8088E7CC6E}"/>
    <cellStyle name="Calculation 2 6 2 2 2 5" xfId="33552" xr:uid="{AD765FDD-18CE-4482-9FCB-952D0FF8A3D8}"/>
    <cellStyle name="Calculation 2 6 2 2 2 6" xfId="31835" xr:uid="{6E4D5FBE-9003-40B5-B82D-B39DD7E088C1}"/>
    <cellStyle name="Calculation 2 6 2 2 2 7" xfId="34632" xr:uid="{EB720BFF-E175-47F4-9C21-96A59C0309ED}"/>
    <cellStyle name="Calculation 2 6 2 2 3" xfId="25409" xr:uid="{774FF1EC-C7FF-421E-B507-6B44F1992A7E}"/>
    <cellStyle name="Calculation 2 6 2 2 4" xfId="32668" xr:uid="{25D9B7BF-8FBD-4A76-8365-B3B950D18E93}"/>
    <cellStyle name="Calculation 2 6 2 3" xfId="22870" xr:uid="{CDDA1C4A-B460-4577-89F9-E376C9E06FD3}"/>
    <cellStyle name="Calculation 2 6 2 3 2" xfId="25522" xr:uid="{1E7E9738-5785-4E17-B231-398463BF2652}"/>
    <cellStyle name="Calculation 2 6 2 3 3" xfId="21637" xr:uid="{D6390C8C-DC2D-44DE-BC8D-B47078626CF6}"/>
    <cellStyle name="Calculation 2 6 2 3 4" xfId="28932" xr:uid="{0B9F1D30-987D-4B02-B850-BEE858527E43}"/>
    <cellStyle name="Calculation 2 6 2 3 5" xfId="32781" xr:uid="{EBE3ECCA-F524-47D1-82C4-7360A8461C8E}"/>
    <cellStyle name="Calculation 2 6 2 3 6" xfId="33764" xr:uid="{F6446D48-5534-4E81-A59D-CBBCC150B4D3}"/>
    <cellStyle name="Calculation 2 6 2 3 7" xfId="35191" xr:uid="{EC9F7769-AFEA-4D2B-88B7-997AF0EB49AF}"/>
    <cellStyle name="Calculation 2 6 2 4" xfId="23855" xr:uid="{556F44CE-5FCF-48E0-9CCE-A09F67CBE1B5}"/>
    <cellStyle name="Calculation 2 6 2 4 2" xfId="26506" xr:uid="{2F2D1F3E-CC15-45F9-A17F-2F4FEDEB4887}"/>
    <cellStyle name="Calculation 2 6 2 4 3" xfId="21247" xr:uid="{84EC0440-5F0E-410A-92F2-7E4524E69924}"/>
    <cellStyle name="Calculation 2 6 2 4 4" xfId="29358" xr:uid="{8318F4CC-48EB-4645-A65B-DBD72EA3FE59}"/>
    <cellStyle name="Calculation 2 6 2 4 5" xfId="30222" xr:uid="{4E47CF84-FD1E-4EE0-B5A5-9AF7AC27BA58}"/>
    <cellStyle name="Calculation 2 6 2 4 6" xfId="31993" xr:uid="{EE5780F6-33E0-4632-B500-DB7A88F775F4}"/>
    <cellStyle name="Calculation 2 6 2 4 7" xfId="35359" xr:uid="{3614E6E0-5267-4A86-ADEA-EE449E3ED56E}"/>
    <cellStyle name="Calculation 2 6 2 4 8" xfId="36194" xr:uid="{3FA8A81D-4783-4F10-9BAA-8853F8A3E1BC}"/>
    <cellStyle name="Calculation 2 6 2 4 9" xfId="37091" xr:uid="{005ADD76-3F51-4D17-B1D8-642E6000D87B}"/>
    <cellStyle name="Calculation 2 6 2 5" xfId="24102" xr:uid="{0097EB33-014C-4A48-85A0-B86D7130BF4E}"/>
    <cellStyle name="Calculation 2 6 2 5 2" xfId="26750" xr:uid="{74404598-F2BB-43B6-AF4F-6A4A54F95705}"/>
    <cellStyle name="Calculation 2 6 2 5 3" xfId="24703" xr:uid="{DC77E340-4B26-42B3-98C8-CA3D6DBAE424}"/>
    <cellStyle name="Calculation 2 6 2 5 4" xfId="29583" xr:uid="{CF035B13-6CC4-48D0-9248-3CB4272DC976}"/>
    <cellStyle name="Calculation 2 6 2 5 5" xfId="30463" xr:uid="{0D63C4F2-50C0-442E-BB6C-867B12D86F4B}"/>
    <cellStyle name="Calculation 2 6 2 5 6" xfId="32183" xr:uid="{06550818-0351-47E8-9166-7EDFF24E4711}"/>
    <cellStyle name="Calculation 2 6 2 5 7" xfId="35587" xr:uid="{4EDE4E3E-B074-4AD1-BE1B-19EF630D28A7}"/>
    <cellStyle name="Calculation 2 6 2 5 8" xfId="36422" xr:uid="{0D981672-2751-457B-A548-7616E9E232CD}"/>
    <cellStyle name="Calculation 2 6 2 5 9" xfId="37338" xr:uid="{B51D1849-219D-44E0-8901-83BCF87168A0}"/>
    <cellStyle name="Calculation 2 6 2 6" xfId="21510" xr:uid="{74491E3A-AF2F-4320-9B1A-616674FD1166}"/>
    <cellStyle name="Calculation 2 6 2 7" xfId="21943" xr:uid="{F134F227-F053-4D11-810C-789EAB2AF14B}"/>
    <cellStyle name="Calculation 2 6 3" xfId="782" xr:uid="{00000000-0005-0000-0000-0000FD020000}"/>
    <cellStyle name="Calculation 2 6 3 2" xfId="22754" xr:uid="{D261A8A8-3EF3-4F11-AEBC-09454123E401}"/>
    <cellStyle name="Calculation 2 6 3 2 2" xfId="23654" xr:uid="{FF0674D5-A8C7-4685-B004-F571BDAE1544}"/>
    <cellStyle name="Calculation 2 6 3 2 2 2" xfId="26306" xr:uid="{C6C4E700-2FDF-4011-A67A-A3DC775FC9A2}"/>
    <cellStyle name="Calculation 2 6 3 2 2 3" xfId="28006" xr:uid="{AA122781-BA50-415C-8052-50BF4079CDFB}"/>
    <cellStyle name="Calculation 2 6 3 2 2 4" xfId="29171" xr:uid="{FE86F9E5-6D51-462D-9D27-F5DC5817962F}"/>
    <cellStyle name="Calculation 2 6 3 2 2 5" xfId="33551" xr:uid="{CDD329B7-A927-4989-8F5F-892044CE013A}"/>
    <cellStyle name="Calculation 2 6 3 2 2 6" xfId="31834" xr:uid="{131125E2-E0EB-4B79-8397-6B7C1A8680DC}"/>
    <cellStyle name="Calculation 2 6 3 2 2 7" xfId="34591" xr:uid="{77ECAA71-45C5-48AC-AA74-C42DEA2761EA}"/>
    <cellStyle name="Calculation 2 6 3 2 3" xfId="25408" xr:uid="{AC4E5152-9F42-4B92-8DC7-48B47526135F}"/>
    <cellStyle name="Calculation 2 6 3 2 4" xfId="32667" xr:uid="{7D34BEF7-68CC-40BF-BF02-92AA9F272FE5}"/>
    <cellStyle name="Calculation 2 6 3 3" xfId="22871" xr:uid="{14D4BBD0-92F3-45E7-A26A-60E4A98F85C0}"/>
    <cellStyle name="Calculation 2 6 3 3 2" xfId="25523" xr:uid="{5899BC2F-6397-4747-9080-44871525DC5F}"/>
    <cellStyle name="Calculation 2 6 3 3 3" xfId="28535" xr:uid="{31204A7B-9C7C-41B7-81F9-853DCF4DA8B2}"/>
    <cellStyle name="Calculation 2 6 3 3 4" xfId="29191" xr:uid="{486679D2-E37F-47D4-8207-33CC22272CED}"/>
    <cellStyle name="Calculation 2 6 3 3 5" xfId="32782" xr:uid="{E186C38A-1E62-4D4D-926D-F83CF906FAFB}"/>
    <cellStyle name="Calculation 2 6 3 3 6" xfId="33674" xr:uid="{6749A897-C78A-4C09-8DF0-1889530BD51A}"/>
    <cellStyle name="Calculation 2 6 3 3 7" xfId="34964" xr:uid="{B277ED7E-9639-4513-BC33-2B1E411100C0}"/>
    <cellStyle name="Calculation 2 6 3 4" xfId="23856" xr:uid="{BDEC89F8-A9FA-4957-A36D-840B698F76A8}"/>
    <cellStyle name="Calculation 2 6 3 4 2" xfId="26507" xr:uid="{EF514C61-ECA7-4C21-8FE9-54248E7E222E}"/>
    <cellStyle name="Calculation 2 6 3 4 3" xfId="21246" xr:uid="{6156C832-0AFD-4297-B1EF-CB02C06D2CFF}"/>
    <cellStyle name="Calculation 2 6 3 4 4" xfId="29359" xr:uid="{4DB14335-29FE-4199-9604-786AB5292E01}"/>
    <cellStyle name="Calculation 2 6 3 4 5" xfId="30223" xr:uid="{12209916-75EA-4CA9-B6E0-FA7FEB7AC8A0}"/>
    <cellStyle name="Calculation 2 6 3 4 6" xfId="31994" xr:uid="{BC20ABEB-72EB-480E-A656-7A304258146E}"/>
    <cellStyle name="Calculation 2 6 3 4 7" xfId="35360" xr:uid="{86B74A02-3880-43F4-90AC-F9F5F5FA2558}"/>
    <cellStyle name="Calculation 2 6 3 4 8" xfId="36195" xr:uid="{E5E4954C-BF8D-44A8-961A-559711F75679}"/>
    <cellStyle name="Calculation 2 6 3 4 9" xfId="37092" xr:uid="{735B6BA4-7945-4872-A03C-9E159B59F8AA}"/>
    <cellStyle name="Calculation 2 6 3 5" xfId="24101" xr:uid="{3531B92E-F6DC-4BC8-9A3A-F3A05DB87B43}"/>
    <cellStyle name="Calculation 2 6 3 5 2" xfId="26749" xr:uid="{666A2766-9F6B-4799-AD01-9CB335CBB09C}"/>
    <cellStyle name="Calculation 2 6 3 5 3" xfId="24702" xr:uid="{B117CB67-AC11-4C26-A0AE-DBA3D525F4D0}"/>
    <cellStyle name="Calculation 2 6 3 5 4" xfId="29582" xr:uid="{930BAD72-EC5D-4ECF-9701-5BEC8D487037}"/>
    <cellStyle name="Calculation 2 6 3 5 5" xfId="30462" xr:uid="{D9ADE59D-2E5D-481F-9860-3D836FD406F3}"/>
    <cellStyle name="Calculation 2 6 3 5 6" xfId="34118" xr:uid="{19A27EE2-1419-4F3D-9FC6-1077806F731C}"/>
    <cellStyle name="Calculation 2 6 3 5 7" xfId="35586" xr:uid="{EFD4D9CB-5912-43CB-B667-4880E50120B3}"/>
    <cellStyle name="Calculation 2 6 3 5 8" xfId="36421" xr:uid="{352C6D9A-3D73-41FA-A99E-5462BD87EF41}"/>
    <cellStyle name="Calculation 2 6 3 5 9" xfId="37337" xr:uid="{2C171ACE-CD54-4F63-8703-AB5B2367945A}"/>
    <cellStyle name="Calculation 2 6 3 6" xfId="21511" xr:uid="{CFBC4CF6-C540-450A-9FDA-BC23DA263A61}"/>
    <cellStyle name="Calculation 2 6 3 7" xfId="21942" xr:uid="{8DE8EDD0-563F-4808-8749-C320ED55740B}"/>
    <cellStyle name="Calculation 2 6 4" xfId="783" xr:uid="{00000000-0005-0000-0000-0000FE020000}"/>
    <cellStyle name="Calculation 2 6 4 2" xfId="22753" xr:uid="{64BD105F-C48C-4AED-8E0B-BA090A7AA730}"/>
    <cellStyle name="Calculation 2 6 4 2 2" xfId="23653" xr:uid="{AF543285-91B4-4D29-A12A-568F4D559481}"/>
    <cellStyle name="Calculation 2 6 4 2 2 2" xfId="26305" xr:uid="{C270AB61-9F1C-47FA-9B0F-B7410A180DC8}"/>
    <cellStyle name="Calculation 2 6 4 2 2 3" xfId="28023" xr:uid="{07CD627F-71C2-42AC-B94C-7F18699B35F1}"/>
    <cellStyle name="Calculation 2 6 4 2 2 4" xfId="29052" xr:uid="{6A262154-2600-4E70-8C53-49BF8733C55F}"/>
    <cellStyle name="Calculation 2 6 4 2 2 5" xfId="33550" xr:uid="{19412DA9-3118-4FAE-B358-BAAFA9817451}"/>
    <cellStyle name="Calculation 2 6 4 2 2 6" xfId="31833" xr:uid="{686CB84D-B245-4002-80D4-DE223A2308BA}"/>
    <cellStyle name="Calculation 2 6 4 2 2 7" xfId="30979" xr:uid="{203775BE-8214-47A3-B6E2-82A4E5F1FB0B}"/>
    <cellStyle name="Calculation 2 6 4 2 3" xfId="25407" xr:uid="{9A175468-4BD0-45EA-96B1-1D7990A80766}"/>
    <cellStyle name="Calculation 2 6 4 2 4" xfId="32666" xr:uid="{79EF0160-8BA0-4189-BD55-3311C56F09F3}"/>
    <cellStyle name="Calculation 2 6 4 3" xfId="22872" xr:uid="{AB78B745-2425-4909-93D6-A8ECFF6B3ECC}"/>
    <cellStyle name="Calculation 2 6 4 3 2" xfId="25524" xr:uid="{DD5F969E-E4E0-414F-A8F3-48026F139158}"/>
    <cellStyle name="Calculation 2 6 4 3 3" xfId="21559" xr:uid="{3037DFE2-F11A-4DC0-A4CE-DED1C95C17C3}"/>
    <cellStyle name="Calculation 2 6 4 3 4" xfId="21655" xr:uid="{11EF2566-B2FA-4C39-AA2D-2BB8345FC6E7}"/>
    <cellStyle name="Calculation 2 6 4 3 5" xfId="32783" xr:uid="{4034A9AE-E666-439E-8EB9-F43488A77C1E}"/>
    <cellStyle name="Calculation 2 6 4 3 6" xfId="31742" xr:uid="{867F40F8-3CD3-44E6-AC9C-720E8252EA01}"/>
    <cellStyle name="Calculation 2 6 4 3 7" xfId="34656" xr:uid="{755E6855-A563-48DF-94BD-3A16201CABE4}"/>
    <cellStyle name="Calculation 2 6 4 4" xfId="23857" xr:uid="{32B1F045-96BF-42AA-92BC-05C345556D9B}"/>
    <cellStyle name="Calculation 2 6 4 4 2" xfId="26508" xr:uid="{0C1CAFED-BEEF-48E8-A146-AA96EB40E65A}"/>
    <cellStyle name="Calculation 2 6 4 4 3" xfId="21245" xr:uid="{F3B5B8CB-F141-4162-8B5F-CDBD4F4BDCC6}"/>
    <cellStyle name="Calculation 2 6 4 4 4" xfId="29360" xr:uid="{E9E455C6-85A5-4357-8598-22AD7A5A4F96}"/>
    <cellStyle name="Calculation 2 6 4 4 5" xfId="30224" xr:uid="{4448FCAA-E296-4052-9677-46E975F5F68A}"/>
    <cellStyle name="Calculation 2 6 4 4 6" xfId="31995" xr:uid="{CA65E0F2-7F3D-4C9E-8559-4B3E38BAE767}"/>
    <cellStyle name="Calculation 2 6 4 4 7" xfId="35361" xr:uid="{1DE80433-0F46-4581-95A9-9E507BB6FE99}"/>
    <cellStyle name="Calculation 2 6 4 4 8" xfId="36196" xr:uid="{798A4B6B-59F6-425F-9978-837534FC3E68}"/>
    <cellStyle name="Calculation 2 6 4 4 9" xfId="37093" xr:uid="{E912ADE3-9327-461E-89D9-1BED6704435D}"/>
    <cellStyle name="Calculation 2 6 4 5" xfId="24100" xr:uid="{2174DD7A-37A3-4F88-9866-DFC6BE1F2A9F}"/>
    <cellStyle name="Calculation 2 6 4 5 2" xfId="26748" xr:uid="{6B70D1B9-C2E2-4486-A483-64134D6D9FCA}"/>
    <cellStyle name="Calculation 2 6 4 5 3" xfId="24701" xr:uid="{851173FD-ACA8-4350-A75C-BCBCBCEDFC07}"/>
    <cellStyle name="Calculation 2 6 4 5 4" xfId="29581" xr:uid="{9CE4F5AC-798A-4C3A-9E42-B2071FCB240A}"/>
    <cellStyle name="Calculation 2 6 4 5 5" xfId="30461" xr:uid="{E61D977D-E4EC-44E8-A27C-963275353D81}"/>
    <cellStyle name="Calculation 2 6 4 5 6" xfId="33948" xr:uid="{2D524677-06F7-431A-B57B-9BE66B003376}"/>
    <cellStyle name="Calculation 2 6 4 5 7" xfId="35585" xr:uid="{3878B769-8065-490E-924D-96FF11C160B6}"/>
    <cellStyle name="Calculation 2 6 4 5 8" xfId="36420" xr:uid="{EE06683A-78FB-42CE-AC09-BA2976C5F776}"/>
    <cellStyle name="Calculation 2 6 4 5 9" xfId="37336" xr:uid="{F4670A06-65D6-4DDD-912F-A701C559045B}"/>
    <cellStyle name="Calculation 2 6 4 6" xfId="21512" xr:uid="{06A5E8CA-34DB-4762-AFDC-DEF0B0C8D422}"/>
    <cellStyle name="Calculation 2 6 4 7" xfId="21941" xr:uid="{7D342253-D7CA-4406-8936-B250E0048729}"/>
    <cellStyle name="Calculation 2 6 5" xfId="784" xr:uid="{00000000-0005-0000-0000-0000FF020000}"/>
    <cellStyle name="Calculation 2 6 5 2" xfId="22752" xr:uid="{3B980D24-37C6-4F58-BFB1-70209208E075}"/>
    <cellStyle name="Calculation 2 6 5 2 2" xfId="23652" xr:uid="{193CF66B-5B30-4B2D-9912-8FF72A8F8624}"/>
    <cellStyle name="Calculation 2 6 5 2 2 2" xfId="26304" xr:uid="{DEE89DC8-08C8-4C64-A275-A5ABA5A27E1B}"/>
    <cellStyle name="Calculation 2 6 5 2 2 3" xfId="27579" xr:uid="{41BC74E2-FAE8-4903-87E0-75B7CEE712B3}"/>
    <cellStyle name="Calculation 2 6 5 2 2 4" xfId="28187" xr:uid="{8135CDC2-AE38-4C1B-BC5E-4BFAAB2C040E}"/>
    <cellStyle name="Calculation 2 6 5 2 2 5" xfId="33549" xr:uid="{80D5B9E4-C30F-4161-A274-83F24DD6FEB3}"/>
    <cellStyle name="Calculation 2 6 5 2 2 6" xfId="31832" xr:uid="{8D3E2482-B4B7-48BE-A979-3C580D8BB1B6}"/>
    <cellStyle name="Calculation 2 6 5 2 2 7" xfId="34196" xr:uid="{B8888322-74CE-4ABD-9A82-45CE7E033AAD}"/>
    <cellStyle name="Calculation 2 6 5 2 3" xfId="25406" xr:uid="{9AE70F44-578B-49CE-8B31-1986A8FE7370}"/>
    <cellStyle name="Calculation 2 6 5 2 4" xfId="32665" xr:uid="{28BF69A0-DA8B-4C6F-8963-61588F63C73A}"/>
    <cellStyle name="Calculation 2 6 5 3" xfId="22873" xr:uid="{FC955AB5-49A1-4EDA-917A-115406008222}"/>
    <cellStyle name="Calculation 2 6 5 3 2" xfId="25525" xr:uid="{6C012C81-2548-4494-92C8-65EE735568E8}"/>
    <cellStyle name="Calculation 2 6 5 3 3" xfId="21430" xr:uid="{42C89664-A888-4AFE-BEE9-03314CC90624}"/>
    <cellStyle name="Calculation 2 6 5 3 4" xfId="28929" xr:uid="{4D2BA876-914A-4341-BB69-FF008B93D98F}"/>
    <cellStyle name="Calculation 2 6 5 3 5" xfId="32784" xr:uid="{010A90DC-3451-4CB4-8B1F-A76307FEE19B}"/>
    <cellStyle name="Calculation 2 6 5 3 6" xfId="33405" xr:uid="{DE0506A0-11DA-4B35-B459-6B31B50C8339}"/>
    <cellStyle name="Calculation 2 6 5 3 7" xfId="31635" xr:uid="{15345DBA-89BD-4ACB-83A4-0F3F55CB14FF}"/>
    <cellStyle name="Calculation 2 6 5 4" xfId="23858" xr:uid="{FDA76520-45CD-41F2-93E0-E1A08E99EF94}"/>
    <cellStyle name="Calculation 2 6 5 4 2" xfId="26509" xr:uid="{C336635B-7A67-4AB8-8171-770EB0FB9CB6}"/>
    <cellStyle name="Calculation 2 6 5 4 3" xfId="21244" xr:uid="{2025A3E4-8B8B-4A6D-BD96-2255D18703ED}"/>
    <cellStyle name="Calculation 2 6 5 4 4" xfId="29361" xr:uid="{E25FA9ED-C701-4742-B736-3B1C51D65E66}"/>
    <cellStyle name="Calculation 2 6 5 4 5" xfId="30225" xr:uid="{61342A36-CC20-4458-BB69-36EC97B8D1E6}"/>
    <cellStyle name="Calculation 2 6 5 4 6" xfId="31996" xr:uid="{56B814AA-A4BF-40AA-8A57-2F4BF7F60E72}"/>
    <cellStyle name="Calculation 2 6 5 4 7" xfId="35362" xr:uid="{52B5EBC2-20D0-487B-B4E1-36CCCEB966B1}"/>
    <cellStyle name="Calculation 2 6 5 4 8" xfId="36197" xr:uid="{C86AF153-5F4C-4C83-906F-EB5193DE7802}"/>
    <cellStyle name="Calculation 2 6 5 4 9" xfId="37094" xr:uid="{9107C877-0F96-4B16-88FD-8F0F6EC95760}"/>
    <cellStyle name="Calculation 2 6 5 5" xfId="24099" xr:uid="{F999F090-7DB4-4B13-92B6-917767BDB389}"/>
    <cellStyle name="Calculation 2 6 5 5 2" xfId="26747" xr:uid="{CC96DA21-B4A0-42A1-8C4B-6FFE1ABA0AB3}"/>
    <cellStyle name="Calculation 2 6 5 5 3" xfId="24700" xr:uid="{68DBD997-C205-45CF-89BD-CEDFA08750C5}"/>
    <cellStyle name="Calculation 2 6 5 5 4" xfId="29580" xr:uid="{1D674EF9-93E5-457D-B86E-749FF64F4617}"/>
    <cellStyle name="Calculation 2 6 5 5 5" xfId="30460" xr:uid="{35DF1B5A-3CB5-47E0-830B-F7AD1D42F1B6}"/>
    <cellStyle name="Calculation 2 6 5 5 6" xfId="32182" xr:uid="{C557FC76-C109-4011-9F10-10098DA20878}"/>
    <cellStyle name="Calculation 2 6 5 5 7" xfId="35584" xr:uid="{C589A9BC-76BE-42C0-90F7-AAA3E9ED0C16}"/>
    <cellStyle name="Calculation 2 6 5 5 8" xfId="36419" xr:uid="{D570C502-C160-446B-99BF-08687CDA1300}"/>
    <cellStyle name="Calculation 2 6 5 5 9" xfId="37335" xr:uid="{FC047AEA-5DA9-4C80-BEF0-1B333036F7F0}"/>
    <cellStyle name="Calculation 2 6 5 6" xfId="21513" xr:uid="{EB5F652B-BBFD-4DE3-ADF0-F26277180FDC}"/>
    <cellStyle name="Calculation 2 6 5 7" xfId="21940" xr:uid="{1995C6DD-D039-4930-825B-2B1C7A88E3F4}"/>
    <cellStyle name="Calculation 2 7" xfId="785" xr:uid="{00000000-0005-0000-0000-000000030000}"/>
    <cellStyle name="Calculation 2 7 2" xfId="786" xr:uid="{00000000-0005-0000-0000-000001030000}"/>
    <cellStyle name="Calculation 2 7 2 2" xfId="22751" xr:uid="{9F64E97B-76A2-4F70-8DDB-67E43B748AFB}"/>
    <cellStyle name="Calculation 2 7 2 2 2" xfId="23651" xr:uid="{C5CC42D6-DF9F-43A2-B6F1-EB5E05563D7A}"/>
    <cellStyle name="Calculation 2 7 2 2 2 2" xfId="26303" xr:uid="{3086B3EC-F57B-412F-B85D-54F27EA15A3B}"/>
    <cellStyle name="Calculation 2 7 2 2 2 3" xfId="27559" xr:uid="{ED80E3D7-7647-447E-8529-1FA6F9B44965}"/>
    <cellStyle name="Calculation 2 7 2 2 2 4" xfId="29173" xr:uid="{242E40D2-13DD-4B74-A8E5-D180BEB46404}"/>
    <cellStyle name="Calculation 2 7 2 2 2 5" xfId="33548" xr:uid="{83F1E84F-24F0-4A36-9885-DF5DD9BA27FA}"/>
    <cellStyle name="Calculation 2 7 2 2 2 6" xfId="33616" xr:uid="{4128621B-9D14-48DF-BE9E-DA1238D92A3F}"/>
    <cellStyle name="Calculation 2 7 2 2 2 7" xfId="33694" xr:uid="{F55DF58A-1D66-4F66-BBD1-2521F59CAC8D}"/>
    <cellStyle name="Calculation 2 7 2 2 3" xfId="25405" xr:uid="{3659CC82-492D-4178-9DA5-3AE50AE6F23A}"/>
    <cellStyle name="Calculation 2 7 2 2 4" xfId="32664" xr:uid="{D1B04DB6-948E-4DB6-BD1B-0281C1FDD56E}"/>
    <cellStyle name="Calculation 2 7 2 3" xfId="22874" xr:uid="{CE339BC4-3FDE-49C6-8BF2-90A2C6F922BE}"/>
    <cellStyle name="Calculation 2 7 2 3 2" xfId="25526" xr:uid="{05E5D4EA-01D9-4607-AC60-A9730F317E22}"/>
    <cellStyle name="Calculation 2 7 2 3 3" xfId="21636" xr:uid="{32C1C3C2-923B-44EE-B197-5F8FC01DA796}"/>
    <cellStyle name="Calculation 2 7 2 3 4" xfId="29188" xr:uid="{1F28D309-8159-4EBD-B114-65ADF16CF3AD}"/>
    <cellStyle name="Calculation 2 7 2 3 5" xfId="32785" xr:uid="{1D040B07-9E96-4930-BEF1-A7BF984D25C8}"/>
    <cellStyle name="Calculation 2 7 2 3 6" xfId="32927" xr:uid="{F236E046-B0BD-49A0-A650-7376ECA97179}"/>
    <cellStyle name="Calculation 2 7 2 3 7" xfId="31661" xr:uid="{AC0DDF73-1D60-4737-9916-CD27993DF407}"/>
    <cellStyle name="Calculation 2 7 2 4" xfId="23859" xr:uid="{491899A7-F9FD-41F7-B842-FA4A6F139E84}"/>
    <cellStyle name="Calculation 2 7 2 4 2" xfId="26510" xr:uid="{DEB8A4A3-C73B-432E-8D8A-813DB73D4971}"/>
    <cellStyle name="Calculation 2 7 2 4 3" xfId="21243" xr:uid="{14C01BFD-93CB-4AFC-B199-3BEC2BFE0695}"/>
    <cellStyle name="Calculation 2 7 2 4 4" xfId="29362" xr:uid="{CB75C1AB-88FD-4E5C-B81B-97D998568921}"/>
    <cellStyle name="Calculation 2 7 2 4 5" xfId="30226" xr:uid="{99393AD8-F8E2-4F95-B3DD-05C3E00DF536}"/>
    <cellStyle name="Calculation 2 7 2 4 6" xfId="31997" xr:uid="{3FEAB558-44B0-4DAA-9E4D-F5E6267469B6}"/>
    <cellStyle name="Calculation 2 7 2 4 7" xfId="35363" xr:uid="{0BBDAFBB-DE77-4714-8A50-3D4806AFF3D5}"/>
    <cellStyle name="Calculation 2 7 2 4 8" xfId="36198" xr:uid="{12B2F4AE-9BAE-4180-AAD3-5D43CC21DF9F}"/>
    <cellStyle name="Calculation 2 7 2 4 9" xfId="37095" xr:uid="{3CA2FFFB-AEA5-4097-A729-0D1FFFBFE25D}"/>
    <cellStyle name="Calculation 2 7 2 5" xfId="24098" xr:uid="{9EA8EB4C-0746-4249-A0F8-CB8244EB66FB}"/>
    <cellStyle name="Calculation 2 7 2 5 2" xfId="26746" xr:uid="{6E1728ED-D466-4C92-AAC5-1AB9A0757745}"/>
    <cellStyle name="Calculation 2 7 2 5 3" xfId="24699" xr:uid="{F7B56845-303B-4A4F-AD0C-C15084D970AA}"/>
    <cellStyle name="Calculation 2 7 2 5 4" xfId="29579" xr:uid="{D38EC257-F81F-466B-9CC3-F5C7D476FEAF}"/>
    <cellStyle name="Calculation 2 7 2 5 5" xfId="30459" xr:uid="{CE75AC7D-F47D-4FCF-98DA-C23C7019B5E6}"/>
    <cellStyle name="Calculation 2 7 2 5 6" xfId="34117" xr:uid="{35FED8D5-BBC2-4785-9BDA-1F7164F43488}"/>
    <cellStyle name="Calculation 2 7 2 5 7" xfId="35583" xr:uid="{B50119B4-16CF-4FBC-ADEF-8B674C8648CF}"/>
    <cellStyle name="Calculation 2 7 2 5 8" xfId="36418" xr:uid="{CC4696C2-9193-42F5-A375-2AD2CB01BD37}"/>
    <cellStyle name="Calculation 2 7 2 5 9" xfId="37334" xr:uid="{6798F5D6-2CDE-471E-A4AC-6DA6AC8A5DF7}"/>
    <cellStyle name="Calculation 2 7 2 6" xfId="21514" xr:uid="{EC2E6443-B7FA-4D09-AFBF-9243024418B7}"/>
    <cellStyle name="Calculation 2 7 2 7" xfId="21939" xr:uid="{3F750E7A-A3A6-4887-9E07-CA7CA7B21D3A}"/>
    <cellStyle name="Calculation 2 7 3" xfId="787" xr:uid="{00000000-0005-0000-0000-000002030000}"/>
    <cellStyle name="Calculation 2 7 3 2" xfId="22750" xr:uid="{220A93CA-5E27-464B-A754-26B2D27563AF}"/>
    <cellStyle name="Calculation 2 7 3 2 2" xfId="23650" xr:uid="{9D6068C5-DC9F-4E87-87FC-77C13BB964F1}"/>
    <cellStyle name="Calculation 2 7 3 2 2 2" xfId="26302" xr:uid="{BC153517-877E-4BCC-B36A-1ED0B019C6E7}"/>
    <cellStyle name="Calculation 2 7 3 2 2 3" xfId="27558" xr:uid="{7DF9A010-BE0F-4F7D-B7C9-ACAB1B435DEA}"/>
    <cellStyle name="Calculation 2 7 3 2 2 4" xfId="29054" xr:uid="{E716A70F-528B-4543-9374-25F51B833257}"/>
    <cellStyle name="Calculation 2 7 3 2 2 5" xfId="33547" xr:uid="{DA5381D1-B9A1-4E5A-B3CC-29BD9D921258}"/>
    <cellStyle name="Calculation 2 7 3 2 2 6" xfId="33821" xr:uid="{23B5045E-0628-49CC-AB52-726C2EA88DF3}"/>
    <cellStyle name="Calculation 2 7 3 2 2 7" xfId="31312" xr:uid="{CB3607C5-E763-49A9-9D00-EDBA12AA21E2}"/>
    <cellStyle name="Calculation 2 7 3 2 3" xfId="25404" xr:uid="{947D2FFB-FD57-4628-B5A8-BFA1F614280D}"/>
    <cellStyle name="Calculation 2 7 3 2 4" xfId="32663" xr:uid="{386AA8E5-F9D9-4B55-BADF-E8350C3FDEEE}"/>
    <cellStyle name="Calculation 2 7 3 3" xfId="22875" xr:uid="{6A3441F1-7E37-4202-AF37-89F49BB29CF8}"/>
    <cellStyle name="Calculation 2 7 3 3 2" xfId="25527" xr:uid="{CC095B49-DEFB-408C-BB23-940AE52EFD3C}"/>
    <cellStyle name="Calculation 2 7 3 3 3" xfId="27275" xr:uid="{DDE90121-826E-47C1-A8E5-435C6F0C26B1}"/>
    <cellStyle name="Calculation 2 7 3 3 4" xfId="21685" xr:uid="{4AEF263E-E6B3-4429-BEC0-1E7027B91F57}"/>
    <cellStyle name="Calculation 2 7 3 3 5" xfId="32786" xr:uid="{61BC53AB-FDEC-466F-9893-46A9EAF39852}"/>
    <cellStyle name="Calculation 2 7 3 3 6" xfId="33765" xr:uid="{EF702FBC-1469-48A3-B6F1-5FAB88BED931}"/>
    <cellStyle name="Calculation 2 7 3 3 7" xfId="31522" xr:uid="{4FDFE0B0-4BBC-424F-8DCD-F0A9EBC23AB9}"/>
    <cellStyle name="Calculation 2 7 3 4" xfId="23860" xr:uid="{C5AFD338-4D2E-4BEF-8E23-954589CB206E}"/>
    <cellStyle name="Calculation 2 7 3 4 2" xfId="26511" xr:uid="{E5D45418-ECD9-4A83-A8E9-4C412E9DC4B3}"/>
    <cellStyle name="Calculation 2 7 3 4 3" xfId="21242" xr:uid="{84929A20-C5F6-4794-AF33-A48B595F7796}"/>
    <cellStyle name="Calculation 2 7 3 4 4" xfId="29363" xr:uid="{EE34CC57-4333-4EC8-BBC3-4574A336DE1D}"/>
    <cellStyle name="Calculation 2 7 3 4 5" xfId="30227" xr:uid="{8BF7C692-5869-417D-9CA1-CE0BCFFD3A0A}"/>
    <cellStyle name="Calculation 2 7 3 4 6" xfId="31998" xr:uid="{4E2E690A-EC36-49EC-AB8F-5A936BCE74FC}"/>
    <cellStyle name="Calculation 2 7 3 4 7" xfId="35364" xr:uid="{FC65B470-6DE4-4B67-AD20-DF8485208909}"/>
    <cellStyle name="Calculation 2 7 3 4 8" xfId="36199" xr:uid="{ED5C775C-30AA-40F6-BC7A-CE3A91B3E1F4}"/>
    <cellStyle name="Calculation 2 7 3 4 9" xfId="37096" xr:uid="{6800CD09-5E36-482A-990F-C1F788B6E80B}"/>
    <cellStyle name="Calculation 2 7 3 5" xfId="24097" xr:uid="{FEF56C7F-E7F5-4877-AFAA-3E443DDA7E1D}"/>
    <cellStyle name="Calculation 2 7 3 5 2" xfId="26745" xr:uid="{2FA363C8-00DF-4821-954A-C984BAC12459}"/>
    <cellStyle name="Calculation 2 7 3 5 3" xfId="24698" xr:uid="{3CC1673E-C359-4653-B674-C7D1D51BE6AF}"/>
    <cellStyle name="Calculation 2 7 3 5 4" xfId="29578" xr:uid="{2ADE577A-B90A-401C-BA4E-E43454AD55D7}"/>
    <cellStyle name="Calculation 2 7 3 5 5" xfId="30458" xr:uid="{6A92C349-3799-4E1E-BDF5-DC5067C892EC}"/>
    <cellStyle name="Calculation 2 7 3 5 6" xfId="33947" xr:uid="{06F226B6-5A28-4686-82C5-DF368C0F1E43}"/>
    <cellStyle name="Calculation 2 7 3 5 7" xfId="35582" xr:uid="{FA2943C8-6600-46C9-9319-5EE6406DE72F}"/>
    <cellStyle name="Calculation 2 7 3 5 8" xfId="36417" xr:uid="{772C322C-ABC9-4496-9A8F-DC8364DE97BA}"/>
    <cellStyle name="Calculation 2 7 3 5 9" xfId="37333" xr:uid="{661D45AD-B430-423A-89F9-241B00C5AF77}"/>
    <cellStyle name="Calculation 2 7 3 6" xfId="21515" xr:uid="{AA08824D-93CB-4DDB-8793-742FE0ED82F2}"/>
    <cellStyle name="Calculation 2 7 3 7" xfId="21938" xr:uid="{7871CD8C-0AC5-4F2D-B101-B7AD189DC1DE}"/>
    <cellStyle name="Calculation 2 7 4" xfId="788" xr:uid="{00000000-0005-0000-0000-000003030000}"/>
    <cellStyle name="Calculation 2 7 4 2" xfId="22749" xr:uid="{A4227E7D-1BC4-4F5E-AC78-C1396DA3DCDC}"/>
    <cellStyle name="Calculation 2 7 4 2 2" xfId="23649" xr:uid="{ECA1B4D7-C46A-4837-86D0-E6B9FF0AE69F}"/>
    <cellStyle name="Calculation 2 7 4 2 2 2" xfId="26301" xr:uid="{93E02C21-945F-4138-82AE-ABB187B7A178}"/>
    <cellStyle name="Calculation 2 7 4 2 2 3" xfId="28606" xr:uid="{B028015E-715A-442C-BACE-78E04FA06C55}"/>
    <cellStyle name="Calculation 2 7 4 2 2 4" xfId="22352" xr:uid="{6ECC6221-6F6C-485A-B465-43F945F5BB3B}"/>
    <cellStyle name="Calculation 2 7 4 2 2 5" xfId="33546" xr:uid="{B6A2847E-58FE-47CE-A5A2-35E88AE17ED0}"/>
    <cellStyle name="Calculation 2 7 4 2 2 6" xfId="32984" xr:uid="{6AC34E71-ADFD-4FA5-8B3C-DA0F02030032}"/>
    <cellStyle name="Calculation 2 7 4 2 2 7" xfId="31313" xr:uid="{8BE2D043-6C5E-459E-BDFC-B480EA1BD0A1}"/>
    <cellStyle name="Calculation 2 7 4 2 3" xfId="25403" xr:uid="{A544BEB9-AA2F-4745-A8C1-D13B85B8F66C}"/>
    <cellStyle name="Calculation 2 7 4 2 4" xfId="32662" xr:uid="{F70869FE-3690-46EB-9E05-EAB08E5AC85B}"/>
    <cellStyle name="Calculation 2 7 4 3" xfId="22876" xr:uid="{7E3129F9-7A70-44D7-9F82-97C91D4F7FC6}"/>
    <cellStyle name="Calculation 2 7 4 3 2" xfId="25528" xr:uid="{04773D8A-A727-48FB-B63E-0784730802D6}"/>
    <cellStyle name="Calculation 2 7 4 3 3" xfId="21562" xr:uid="{41994862-51D1-4928-B313-5193F93FC0E7}"/>
    <cellStyle name="Calculation 2 7 4 3 4" xfId="28944" xr:uid="{4DEC840F-05DB-45C3-9E49-79C2B6689BA7}"/>
    <cellStyle name="Calculation 2 7 4 3 5" xfId="32787" xr:uid="{22A2E10B-194A-485B-B1AA-7A853609F13F}"/>
    <cellStyle name="Calculation 2 7 4 3 6" xfId="33673" xr:uid="{5872E206-2E15-434C-8C06-DEA16CBAA257}"/>
    <cellStyle name="Calculation 2 7 4 3 7" xfId="35204" xr:uid="{9EA19F4B-3F4B-4B9F-9C95-6E7248052CFF}"/>
    <cellStyle name="Calculation 2 7 4 4" xfId="23861" xr:uid="{BC9BDEF9-E7A2-4550-BCEE-7B66C0179C2A}"/>
    <cellStyle name="Calculation 2 7 4 4 2" xfId="26512" xr:uid="{8A0E0025-D849-4578-A38A-967180AC8404}"/>
    <cellStyle name="Calculation 2 7 4 4 3" xfId="21241" xr:uid="{E584F221-BEDA-4983-B63B-6D34D0CBEE45}"/>
    <cellStyle name="Calculation 2 7 4 4 4" xfId="29364" xr:uid="{4D78AD02-96F7-4691-A5AA-6EEED6BAD98D}"/>
    <cellStyle name="Calculation 2 7 4 4 5" xfId="30228" xr:uid="{818107A3-FB10-4F79-9C89-678F63E18D6C}"/>
    <cellStyle name="Calculation 2 7 4 4 6" xfId="31999" xr:uid="{FFA27D9E-84BF-4ED4-8943-21B2520C8F62}"/>
    <cellStyle name="Calculation 2 7 4 4 7" xfId="35365" xr:uid="{22109D94-B6F2-43BE-B23E-2B2EE805A71C}"/>
    <cellStyle name="Calculation 2 7 4 4 8" xfId="36200" xr:uid="{64C8D170-3A05-46F7-A492-F6690DC23F09}"/>
    <cellStyle name="Calculation 2 7 4 4 9" xfId="37097" xr:uid="{966C0432-94B5-43E5-A1DC-C3EA494E597C}"/>
    <cellStyle name="Calculation 2 7 4 5" xfId="24096" xr:uid="{65F0B782-ED3C-41C7-8D29-639277DC6169}"/>
    <cellStyle name="Calculation 2 7 4 5 2" xfId="26744" xr:uid="{D1C99D03-3D79-48CE-A217-85389EFDE6E5}"/>
    <cellStyle name="Calculation 2 7 4 5 3" xfId="24697" xr:uid="{19978FEB-851C-422C-A1EB-B69E5C1897BC}"/>
    <cellStyle name="Calculation 2 7 4 5 4" xfId="29577" xr:uid="{F1B2B1D5-B460-466E-B682-39AD4148ACAB}"/>
    <cellStyle name="Calculation 2 7 4 5 5" xfId="30457" xr:uid="{7BC7C8A1-B5B8-4337-9A22-6AA705F5EB49}"/>
    <cellStyle name="Calculation 2 7 4 5 6" xfId="32181" xr:uid="{06FA9EEE-6E62-437A-95CB-26F7BDBB7FC1}"/>
    <cellStyle name="Calculation 2 7 4 5 7" xfId="35581" xr:uid="{C7091585-D1FC-409A-807F-7E7D92F1567C}"/>
    <cellStyle name="Calculation 2 7 4 5 8" xfId="36416" xr:uid="{D1C4C70F-F11F-4761-80B0-A64ACB1861C7}"/>
    <cellStyle name="Calculation 2 7 4 5 9" xfId="37332" xr:uid="{EA073AC5-29FB-4125-8AAF-9080429FF38E}"/>
    <cellStyle name="Calculation 2 7 4 6" xfId="21516" xr:uid="{300558D3-6098-4591-975A-88F299E7FB7F}"/>
    <cellStyle name="Calculation 2 7 4 7" xfId="21937" xr:uid="{6F79C66D-CBCA-4F08-9FFE-ADAEE7FEA9CA}"/>
    <cellStyle name="Calculation 2 7 5" xfId="789" xr:uid="{00000000-0005-0000-0000-000004030000}"/>
    <cellStyle name="Calculation 2 7 5 2" xfId="22748" xr:uid="{16BE18CC-799F-4941-A65B-46F8359B05D5}"/>
    <cellStyle name="Calculation 2 7 5 2 2" xfId="23648" xr:uid="{55BEF519-0A57-4D10-A5CF-75808C1E994A}"/>
    <cellStyle name="Calculation 2 7 5 2 2 2" xfId="26300" xr:uid="{BB5FB3EE-A86B-47A8-818A-1E7839CFBE4E}"/>
    <cellStyle name="Calculation 2 7 5 2 2 3" xfId="28493" xr:uid="{1555DC25-80DF-41E8-86C7-13EA166718C1}"/>
    <cellStyle name="Calculation 2 7 5 2 2 4" xfId="22342" xr:uid="{0F1B29B5-A135-4725-ACD9-CB4E1249F0CC}"/>
    <cellStyle name="Calculation 2 7 5 2 2 5" xfId="33545" xr:uid="{B008A308-16FD-4D08-9B9C-6C55C7CE8E68}"/>
    <cellStyle name="Calculation 2 7 5 2 2 6" xfId="33347" xr:uid="{2916532A-708D-48DF-939A-9C56E786AE2E}"/>
    <cellStyle name="Calculation 2 7 5 2 2 7" xfId="31314" xr:uid="{5583605C-4DDC-49B1-B4D4-3482327E4771}"/>
    <cellStyle name="Calculation 2 7 5 2 3" xfId="25402" xr:uid="{07A50AEA-481E-4075-BE79-0982A74EFCD4}"/>
    <cellStyle name="Calculation 2 7 5 2 4" xfId="32661" xr:uid="{FCDABDCE-4FE9-43A9-8A9F-C9FF88B21FB7}"/>
    <cellStyle name="Calculation 2 7 5 3" xfId="22877" xr:uid="{8DCA6E64-9CCE-4ADA-961D-96DB42C94039}"/>
    <cellStyle name="Calculation 2 7 5 3 2" xfId="25529" xr:uid="{5D20643C-E843-4800-B51D-D885DCC4C2D2}"/>
    <cellStyle name="Calculation 2 7 5 3 3" xfId="21426" xr:uid="{F07689AC-D7E1-4E04-A95C-9113A104E3FD}"/>
    <cellStyle name="Calculation 2 7 5 3 4" xfId="27269" xr:uid="{30AF8BD0-6125-4766-95F9-AAD5CC0B0FEA}"/>
    <cellStyle name="Calculation 2 7 5 3 5" xfId="32788" xr:uid="{B3B484C5-FC20-4AA4-8A07-1ACA827ECBFE}"/>
    <cellStyle name="Calculation 2 7 5 3 6" xfId="31743" xr:uid="{537A1384-1898-4F2B-9B65-230212436A00}"/>
    <cellStyle name="Calculation 2 7 5 3 7" xfId="31607" xr:uid="{6DD69729-AB89-4A33-8EDD-E03C33F8D36A}"/>
    <cellStyle name="Calculation 2 7 5 4" xfId="23862" xr:uid="{548402A4-9876-4615-B7E6-53907AF60EF1}"/>
    <cellStyle name="Calculation 2 7 5 4 2" xfId="26513" xr:uid="{64DB4CE2-3DD0-4698-A1F6-2ACE803950F3}"/>
    <cellStyle name="Calculation 2 7 5 4 3" xfId="21240" xr:uid="{CE519AAC-EF52-41CC-AEF2-FEAD55E2F535}"/>
    <cellStyle name="Calculation 2 7 5 4 4" xfId="29365" xr:uid="{9BD7E1E8-D3F6-4F20-B63E-D5F5CB47F5B4}"/>
    <cellStyle name="Calculation 2 7 5 4 5" xfId="30229" xr:uid="{27B8134E-DE7E-4159-8B7A-175EC5BC6A10}"/>
    <cellStyle name="Calculation 2 7 5 4 6" xfId="32000" xr:uid="{55A402B3-8B1E-4661-94F4-A9FDDF63CE35}"/>
    <cellStyle name="Calculation 2 7 5 4 7" xfId="35366" xr:uid="{71A35688-690C-4B86-AB82-AD603F52A92A}"/>
    <cellStyle name="Calculation 2 7 5 4 8" xfId="36201" xr:uid="{846656CD-9DF7-41B3-93A8-871E1E2FA9CE}"/>
    <cellStyle name="Calculation 2 7 5 4 9" xfId="37098" xr:uid="{F66571A1-C6A2-426B-944A-797538787DDF}"/>
    <cellStyle name="Calculation 2 7 5 5" xfId="24095" xr:uid="{5FC472DE-D6EE-4185-8A2D-AB573F2CEC57}"/>
    <cellStyle name="Calculation 2 7 5 5 2" xfId="26743" xr:uid="{35E36E1D-7E52-4F24-840B-874E848DB24A}"/>
    <cellStyle name="Calculation 2 7 5 5 3" xfId="24696" xr:uid="{F7C9B67D-A4CD-4B70-8F11-455575E36D4F}"/>
    <cellStyle name="Calculation 2 7 5 5 4" xfId="29576" xr:uid="{6D0AA94A-3D3E-4313-9231-5BCD1B5C687C}"/>
    <cellStyle name="Calculation 2 7 5 5 5" xfId="30456" xr:uid="{1AF866DD-273E-4891-80B1-C2B2DBAC8C29}"/>
    <cellStyle name="Calculation 2 7 5 5 6" xfId="32180" xr:uid="{DF04A264-8292-4135-96FF-76C654F8515C}"/>
    <cellStyle name="Calculation 2 7 5 5 7" xfId="35580" xr:uid="{26BA0E29-CDAE-4892-A410-99D96B55389B}"/>
    <cellStyle name="Calculation 2 7 5 5 8" xfId="36415" xr:uid="{042D68F9-40CC-46DD-B8B3-463A063A7FFE}"/>
    <cellStyle name="Calculation 2 7 5 5 9" xfId="37331" xr:uid="{FB503DAE-8E39-4564-9669-F94D3FA0042C}"/>
    <cellStyle name="Calculation 2 7 5 6" xfId="21517" xr:uid="{E6DE7A56-0143-4245-A80D-02D1AD9FB943}"/>
    <cellStyle name="Calculation 2 7 5 7" xfId="21936" xr:uid="{72FC3A80-B700-44EC-984D-B7ABB44178B8}"/>
    <cellStyle name="Calculation 2 8" xfId="790" xr:uid="{00000000-0005-0000-0000-000005030000}"/>
    <cellStyle name="Calculation 2 8 2" xfId="791" xr:uid="{00000000-0005-0000-0000-000006030000}"/>
    <cellStyle name="Calculation 2 8 2 2" xfId="22747" xr:uid="{2B1C5E04-CFDD-4931-BA63-CBF4788FF20F}"/>
    <cellStyle name="Calculation 2 8 2 2 2" xfId="23647" xr:uid="{FB5D64A8-B516-452E-B19A-E43679408A3A}"/>
    <cellStyle name="Calculation 2 8 2 2 2 2" xfId="26299" xr:uid="{F78B69E6-F9FE-4CA7-B88A-02AC53A932D8}"/>
    <cellStyle name="Calculation 2 8 2 2 2 3" xfId="28002" xr:uid="{AD860CC1-C0BA-4B73-9A6E-CF16091ABCD0}"/>
    <cellStyle name="Calculation 2 8 2 2 2 4" xfId="29172" xr:uid="{CF96585E-E0B8-4210-99B4-32C1A2D115E3}"/>
    <cellStyle name="Calculation 2 8 2 2 2 5" xfId="33544" xr:uid="{48CDC7E4-00C3-473A-BEE5-87817471475F}"/>
    <cellStyle name="Calculation 2 8 2 2 2 6" xfId="31831" xr:uid="{17824CB2-892A-422D-8758-710F4FAFE0D5}"/>
    <cellStyle name="Calculation 2 8 2 2 2 7" xfId="31315" xr:uid="{E228133B-470F-4CB8-88FC-7079A73BB505}"/>
    <cellStyle name="Calculation 2 8 2 2 3" xfId="25401" xr:uid="{84A3C3BC-C960-41E2-A64C-63580A945168}"/>
    <cellStyle name="Calculation 2 8 2 2 4" xfId="32660" xr:uid="{87271A40-8DEC-41E0-A601-E6261AB7B2AC}"/>
    <cellStyle name="Calculation 2 8 2 3" xfId="22878" xr:uid="{FFC80036-2371-4C71-9454-B3FF655B7F77}"/>
    <cellStyle name="Calculation 2 8 2 3 2" xfId="25530" xr:uid="{F7623CCA-70D5-4514-A2D8-32ED244D6879}"/>
    <cellStyle name="Calculation 2 8 2 3 3" xfId="21632" xr:uid="{0638E5BE-7FA2-4FB6-8BB6-B42A615DE7F6}"/>
    <cellStyle name="Calculation 2 8 2 3 4" xfId="29189" xr:uid="{C9574F95-50B2-4C68-A9B9-0D0FE213658A}"/>
    <cellStyle name="Calculation 2 8 2 3 5" xfId="32789" xr:uid="{18194A51-3D36-4B10-BB69-5CCE31917F65}"/>
    <cellStyle name="Calculation 2 8 2 3 6" xfId="31744" xr:uid="{AA0B5676-2A20-4E69-BC36-A460DAE8AF22}"/>
    <cellStyle name="Calculation 2 8 2 3 7" xfId="31565" xr:uid="{A2F916B8-CD96-4D49-98B8-398E3B3F6AD8}"/>
    <cellStyle name="Calculation 2 8 2 4" xfId="23863" xr:uid="{5918FAAB-5151-40FA-A67F-F8964359D1C5}"/>
    <cellStyle name="Calculation 2 8 2 4 2" xfId="26514" xr:uid="{3496CFC8-A4F7-4311-800A-80FBD335458A}"/>
    <cellStyle name="Calculation 2 8 2 4 3" xfId="21239" xr:uid="{7DA9905E-B643-42DE-B080-7C7739E5F826}"/>
    <cellStyle name="Calculation 2 8 2 4 4" xfId="29366" xr:uid="{A9158736-0722-42B5-84C7-5AC7126F850D}"/>
    <cellStyle name="Calculation 2 8 2 4 5" xfId="30230" xr:uid="{2884C63D-ADA7-4C4E-81E6-6424E147790B}"/>
    <cellStyle name="Calculation 2 8 2 4 6" xfId="32001" xr:uid="{7B536355-D511-4EE5-9932-C3E52DE4B081}"/>
    <cellStyle name="Calculation 2 8 2 4 7" xfId="35367" xr:uid="{C7861C85-ADA1-42C4-8CC4-E428DB9DAC52}"/>
    <cellStyle name="Calculation 2 8 2 4 8" xfId="36202" xr:uid="{15B5DFE0-0B71-4267-A84A-51D13E12834D}"/>
    <cellStyle name="Calculation 2 8 2 4 9" xfId="37099" xr:uid="{60BC5DC6-98AD-4F7F-A80C-F0CB428994BE}"/>
    <cellStyle name="Calculation 2 8 2 5" xfId="24094" xr:uid="{81734CCD-87DF-4D2D-B0BB-5F493BA2BD55}"/>
    <cellStyle name="Calculation 2 8 2 5 2" xfId="26742" xr:uid="{9D1D0D91-167E-4755-A701-9AA3FA74430C}"/>
    <cellStyle name="Calculation 2 8 2 5 3" xfId="24695" xr:uid="{67977AE9-237D-4DFF-80F0-0B3A0226B678}"/>
    <cellStyle name="Calculation 2 8 2 5 4" xfId="29575" xr:uid="{74136D6F-AE3A-445E-837A-C191150DB87E}"/>
    <cellStyle name="Calculation 2 8 2 5 5" xfId="30455" xr:uid="{42D61058-F63C-474B-97A8-50B0C103A5E3}"/>
    <cellStyle name="Calculation 2 8 2 5 6" xfId="34112" xr:uid="{F131DD30-F608-45F9-BF01-1E064740FEF0}"/>
    <cellStyle name="Calculation 2 8 2 5 7" xfId="35579" xr:uid="{D124C2EF-7C81-4B09-9215-1E96CED89FB4}"/>
    <cellStyle name="Calculation 2 8 2 5 8" xfId="36414" xr:uid="{33B5F89F-076B-4133-9295-67313F2BA52A}"/>
    <cellStyle name="Calculation 2 8 2 5 9" xfId="37330" xr:uid="{2E9BBFFC-968E-4D26-8094-58DB330D8E93}"/>
    <cellStyle name="Calculation 2 8 2 6" xfId="21518" xr:uid="{0D5B0BF4-EEC5-433A-B3F4-C4DF1C71D2EE}"/>
    <cellStyle name="Calculation 2 8 2 7" xfId="21935" xr:uid="{AACCE7E7-B99F-49DF-94BB-064F5B82E475}"/>
    <cellStyle name="Calculation 2 8 3" xfId="792" xr:uid="{00000000-0005-0000-0000-000007030000}"/>
    <cellStyle name="Calculation 2 8 3 2" xfId="22746" xr:uid="{C212A0FD-2FF8-4AA1-937F-07B1907B43FC}"/>
    <cellStyle name="Calculation 2 8 3 2 2" xfId="23646" xr:uid="{A85991C3-C1CE-47AC-A1FA-7D490E82EF58}"/>
    <cellStyle name="Calculation 2 8 3 2 2 2" xfId="26298" xr:uid="{9B9F0FEF-DD53-480F-A1B7-5AD4F8ED563E}"/>
    <cellStyle name="Calculation 2 8 3 2 2 3" xfId="28027" xr:uid="{9EA35981-41AD-4A8B-A4F4-AA646FF5ADBC}"/>
    <cellStyle name="Calculation 2 8 3 2 2 4" xfId="29053" xr:uid="{1261ED79-6B13-4F57-99EF-12ECD3A053D3}"/>
    <cellStyle name="Calculation 2 8 3 2 2 5" xfId="33543" xr:uid="{ACCCD892-E8E1-4E4D-B0DA-EF1247899C35}"/>
    <cellStyle name="Calculation 2 8 3 2 2 6" xfId="31830" xr:uid="{1CF629EA-B647-48D1-913A-BB45DEBB865D}"/>
    <cellStyle name="Calculation 2 8 3 2 2 7" xfId="31316" xr:uid="{42D3351F-29A6-4621-A7FD-0CC07EEF2B74}"/>
    <cellStyle name="Calculation 2 8 3 2 3" xfId="25400" xr:uid="{8CDF131C-9488-48A0-A817-49CA7F671EF6}"/>
    <cellStyle name="Calculation 2 8 3 2 4" xfId="32659" xr:uid="{3B419C7D-7255-46CF-8AE9-4D7D5D3AEBC8}"/>
    <cellStyle name="Calculation 2 8 3 3" xfId="22879" xr:uid="{11B6BF6B-ADDC-40EE-A421-F1F3C859E553}"/>
    <cellStyle name="Calculation 2 8 3 3 2" xfId="25531" xr:uid="{E9763672-09C3-4CBF-B0F8-EA9F19A5EE8A}"/>
    <cellStyle name="Calculation 2 8 3 3 3" xfId="25015" xr:uid="{9F683EB7-1C07-4419-A112-B33D83C0887D}"/>
    <cellStyle name="Calculation 2 8 3 3 4" xfId="28918" xr:uid="{9EFBC976-A5EA-4F64-8CC2-02BD0C66DEC7}"/>
    <cellStyle name="Calculation 2 8 3 3 5" xfId="32790" xr:uid="{D0CBCD49-D9FD-47CA-98F0-71D325A73311}"/>
    <cellStyle name="Calculation 2 8 3 3 6" xfId="33403" xr:uid="{A9669102-8E24-4066-A355-23914CDA306F}"/>
    <cellStyle name="Calculation 2 8 3 3 7" xfId="35208" xr:uid="{66BC19B9-004F-44F9-B024-97E884B986D1}"/>
    <cellStyle name="Calculation 2 8 3 4" xfId="23864" xr:uid="{5408B9BF-F53C-4148-A86C-7054C3504560}"/>
    <cellStyle name="Calculation 2 8 3 4 2" xfId="26515" xr:uid="{18EE093E-09AA-4AA2-8DAD-9DC48252BB60}"/>
    <cellStyle name="Calculation 2 8 3 4 3" xfId="21238" xr:uid="{0AC241EF-2F6E-400F-A79A-C33FE82EB99F}"/>
    <cellStyle name="Calculation 2 8 3 4 4" xfId="29367" xr:uid="{E014BB16-2DAB-40AA-B78B-FDFF91294156}"/>
    <cellStyle name="Calculation 2 8 3 4 5" xfId="30231" xr:uid="{BF2C11B1-F5F9-497B-B525-F1DD22FFCB67}"/>
    <cellStyle name="Calculation 2 8 3 4 6" xfId="32002" xr:uid="{0EBEAC85-2243-48AA-A186-6B28D8257347}"/>
    <cellStyle name="Calculation 2 8 3 4 7" xfId="35368" xr:uid="{1BDB6BFF-E2BA-4F8E-89E4-AC6E2FBDEAF5}"/>
    <cellStyle name="Calculation 2 8 3 4 8" xfId="36203" xr:uid="{D45B6C1A-85D9-4512-AA6B-396378F82C03}"/>
    <cellStyle name="Calculation 2 8 3 4 9" xfId="37100" xr:uid="{B09E72D5-48E8-49C2-B97A-9313C531167D}"/>
    <cellStyle name="Calculation 2 8 3 5" xfId="24093" xr:uid="{C752ED38-2559-4386-98B7-1169C6ABCFE1}"/>
    <cellStyle name="Calculation 2 8 3 5 2" xfId="26741" xr:uid="{31B54C47-308C-48C1-995C-F37B931EAA4E}"/>
    <cellStyle name="Calculation 2 8 3 5 3" xfId="24694" xr:uid="{2253D695-62E7-4DC0-BF5E-47539F6B598E}"/>
    <cellStyle name="Calculation 2 8 3 5 4" xfId="29574" xr:uid="{344BE962-3976-492C-88E3-893F661DEF2C}"/>
    <cellStyle name="Calculation 2 8 3 5 5" xfId="30454" xr:uid="{45D209A5-124C-4C61-A468-CB83403B2798}"/>
    <cellStyle name="Calculation 2 8 3 5 6" xfId="33942" xr:uid="{AE98D436-515F-4D61-B9C1-A3F1515C98D9}"/>
    <cellStyle name="Calculation 2 8 3 5 7" xfId="35578" xr:uid="{5DF65595-505E-463A-88B0-B65E1CCD5CA5}"/>
    <cellStyle name="Calculation 2 8 3 5 8" xfId="36413" xr:uid="{5EB2F7CE-CD8A-47C2-BBE0-95C0925BAE00}"/>
    <cellStyle name="Calculation 2 8 3 5 9" xfId="37329" xr:uid="{A2CCD6E1-02D9-45FC-B1CE-D0D9361019EB}"/>
    <cellStyle name="Calculation 2 8 3 6" xfId="21519" xr:uid="{D981B23B-758C-47B5-AAB4-B3C664A43021}"/>
    <cellStyle name="Calculation 2 8 3 7" xfId="21934" xr:uid="{54B9088C-380E-4D18-A8A5-8A5E4B329493}"/>
    <cellStyle name="Calculation 2 8 4" xfId="793" xr:uid="{00000000-0005-0000-0000-000008030000}"/>
    <cellStyle name="Calculation 2 8 4 2" xfId="22745" xr:uid="{1980C566-6EFA-469C-BEDB-BAE23A5E23C2}"/>
    <cellStyle name="Calculation 2 8 4 2 2" xfId="23645" xr:uid="{292F7DD5-BD65-4F02-A453-4DAC4BC95CA7}"/>
    <cellStyle name="Calculation 2 8 4 2 2 2" xfId="26297" xr:uid="{B8691012-E2F3-4F15-B6C7-DE079131ED0E}"/>
    <cellStyle name="Calculation 2 8 4 2 2 3" xfId="27583" xr:uid="{304886E9-3558-4441-944D-E21E0C1D5CE5}"/>
    <cellStyle name="Calculation 2 8 4 2 2 4" xfId="27686" xr:uid="{A3D3BF2B-0B23-472E-A595-7F6973D4F3E9}"/>
    <cellStyle name="Calculation 2 8 4 2 2 5" xfId="33542" xr:uid="{37A32550-DF61-4AEA-995A-6F1EE8B81331}"/>
    <cellStyle name="Calculation 2 8 4 2 2 6" xfId="33618" xr:uid="{0B7EBA12-E28C-4E30-84CC-C47959FC2B12}"/>
    <cellStyle name="Calculation 2 8 4 2 2 7" xfId="31317" xr:uid="{3255076C-BE21-468F-97CE-590AFC4116C3}"/>
    <cellStyle name="Calculation 2 8 4 2 3" xfId="25399" xr:uid="{58249518-FB87-4A9E-85AC-4D1FA7EB8C02}"/>
    <cellStyle name="Calculation 2 8 4 2 4" xfId="32658" xr:uid="{80DCFA8D-78B6-41AF-8784-A3EA3B857C26}"/>
    <cellStyle name="Calculation 2 8 4 3" xfId="22880" xr:uid="{94E95AE2-C608-42BB-8FF5-76EDF6AA84DA}"/>
    <cellStyle name="Calculation 2 8 4 3 2" xfId="25532" xr:uid="{2F7C46B8-A660-49AF-82D5-8887C4ECCE53}"/>
    <cellStyle name="Calculation 2 8 4 3 3" xfId="21429" xr:uid="{1436F00B-6678-4FA0-B997-6286629DF075}"/>
    <cellStyle name="Calculation 2 8 4 3 4" xfId="29062" xr:uid="{8F466C6D-0778-4FE9-B59F-16244A32A849}"/>
    <cellStyle name="Calculation 2 8 4 3 5" xfId="32791" xr:uid="{5AFDC87B-3048-42C8-AA0E-B03C226001D0}"/>
    <cellStyle name="Calculation 2 8 4 3 6" xfId="32929" xr:uid="{52F50149-BB58-4D44-8EAE-B4BCEE06A343}"/>
    <cellStyle name="Calculation 2 8 4 3 7" xfId="31596" xr:uid="{877243B7-8F05-4094-B243-453F501CC064}"/>
    <cellStyle name="Calculation 2 8 4 4" xfId="23865" xr:uid="{3E49D529-5E2A-4FFF-A9D4-57B207CD16AA}"/>
    <cellStyle name="Calculation 2 8 4 4 2" xfId="26516" xr:uid="{D4831457-D9DE-4A48-AE60-B5B0FC5B042B}"/>
    <cellStyle name="Calculation 2 8 4 4 3" xfId="21237" xr:uid="{62F36C6B-3474-4377-8179-6CB124B79BA3}"/>
    <cellStyle name="Calculation 2 8 4 4 4" xfId="29368" xr:uid="{2C60FA91-03DE-4D90-B2BD-E3B710FA0FF5}"/>
    <cellStyle name="Calculation 2 8 4 4 5" xfId="30232" xr:uid="{610D53FA-D8D9-430D-AA7C-1FDE91F8C956}"/>
    <cellStyle name="Calculation 2 8 4 4 6" xfId="32003" xr:uid="{0D1CDB08-BEB5-4EDE-953A-6D7DE1686275}"/>
    <cellStyle name="Calculation 2 8 4 4 7" xfId="35369" xr:uid="{3D25F23C-CF21-4DFF-A244-D55CD86B969F}"/>
    <cellStyle name="Calculation 2 8 4 4 8" xfId="36204" xr:uid="{918E26D2-9B53-4837-9C8D-26017F1FDCD4}"/>
    <cellStyle name="Calculation 2 8 4 4 9" xfId="37101" xr:uid="{572EEE13-862F-4106-ACEA-1DBD79DF100B}"/>
    <cellStyle name="Calculation 2 8 4 5" xfId="24092" xr:uid="{3BE911BF-0676-4D47-AAB9-376BAB6F3B20}"/>
    <cellStyle name="Calculation 2 8 4 5 2" xfId="26740" xr:uid="{D51085F7-2B43-4857-8214-4F64F463C720}"/>
    <cellStyle name="Calculation 2 8 4 5 3" xfId="25016" xr:uid="{729B6074-7FB6-4E6F-92BB-74C75F17D620}"/>
    <cellStyle name="Calculation 2 8 4 5 4" xfId="29573" xr:uid="{EB498E17-D094-4490-82E6-50BABF3B1D5C}"/>
    <cellStyle name="Calculation 2 8 4 5 5" xfId="30453" xr:uid="{13C587CD-F0A4-4AFD-A8D2-DDD80C468F8C}"/>
    <cellStyle name="Calculation 2 8 4 5 6" xfId="34115" xr:uid="{BD5657DA-6F9F-44ED-BF50-B88057A7DCD0}"/>
    <cellStyle name="Calculation 2 8 4 5 7" xfId="35577" xr:uid="{83ACFBFF-0488-443B-B380-D47E048828CD}"/>
    <cellStyle name="Calculation 2 8 4 5 8" xfId="36412" xr:uid="{8D7BC37E-54A7-4E68-935D-87F02CBCBB35}"/>
    <cellStyle name="Calculation 2 8 4 5 9" xfId="37328" xr:uid="{9FBDA461-2FF0-40EA-8573-6548F0CE4E53}"/>
    <cellStyle name="Calculation 2 8 4 6" xfId="21520" xr:uid="{3CDD9E1D-6C7F-4D4E-85C7-440F878B9788}"/>
    <cellStyle name="Calculation 2 8 4 7" xfId="21933" xr:uid="{C3480032-A6AB-4C46-AE46-89096A925739}"/>
    <cellStyle name="Calculation 2 8 5" xfId="794" xr:uid="{00000000-0005-0000-0000-000009030000}"/>
    <cellStyle name="Calculation 2 8 5 2" xfId="22744" xr:uid="{38626C26-8B3E-4C2C-96FC-1379617FA208}"/>
    <cellStyle name="Calculation 2 8 5 2 2" xfId="23644" xr:uid="{0B351539-230C-4C0A-B72A-7D1D71E7045D}"/>
    <cellStyle name="Calculation 2 8 5 2 2 2" xfId="26296" xr:uid="{713E9515-9410-4F84-9159-17BC50A0CFAC}"/>
    <cellStyle name="Calculation 2 8 5 2 2 3" xfId="28608" xr:uid="{438EE62E-8326-47A5-B141-104FD20D7B8C}"/>
    <cellStyle name="Calculation 2 8 5 2 2 4" xfId="22341" xr:uid="{EC647CAD-C2B0-4B6C-BB2E-121AD10D5295}"/>
    <cellStyle name="Calculation 2 8 5 2 2 5" xfId="33541" xr:uid="{5B92C139-618D-4D52-AD66-8858505ACEB8}"/>
    <cellStyle name="Calculation 2 8 5 2 2 6" xfId="33819" xr:uid="{481F09A4-9AB7-4D74-9F79-41AE0951546C}"/>
    <cellStyle name="Calculation 2 8 5 2 2 7" xfId="31318" xr:uid="{03D46D36-75E5-46CC-A7AD-7BBE3A3D4469}"/>
    <cellStyle name="Calculation 2 8 5 2 3" xfId="25398" xr:uid="{760CA2E3-8F2D-478C-B33F-EE7690F09174}"/>
    <cellStyle name="Calculation 2 8 5 2 4" xfId="32657" xr:uid="{8DAFE3C4-5702-4C2A-860D-5E78B3DAC633}"/>
    <cellStyle name="Calculation 2 8 5 3" xfId="22881" xr:uid="{01D516C3-83D7-40F5-91CD-6E565C704005}"/>
    <cellStyle name="Calculation 2 8 5 3 2" xfId="25533" xr:uid="{7A8E93EA-7573-4B97-8FE9-CFB4BAEBBF51}"/>
    <cellStyle name="Calculation 2 8 5 3 3" xfId="21635" xr:uid="{C8B46E0D-5BC5-4B9C-B427-F96F32B98E45}"/>
    <cellStyle name="Calculation 2 8 5 3 4" xfId="28879" xr:uid="{EB0FA6C5-6EAA-49FE-B8E2-35AB862927E1}"/>
    <cellStyle name="Calculation 2 8 5 3 5" xfId="32792" xr:uid="{C5918A0E-A265-4991-BA2A-1A6078B8FEB1}"/>
    <cellStyle name="Calculation 2 8 5 3 6" xfId="33767" xr:uid="{30DC698B-3D8D-42A1-A646-1EF09D7DA01D}"/>
    <cellStyle name="Calculation 2 8 5 3 7" xfId="31663" xr:uid="{D1EE4572-3F54-4B62-A6F9-DE751A49E9F6}"/>
    <cellStyle name="Calculation 2 8 5 4" xfId="23866" xr:uid="{6CF48F3E-3811-468E-A632-BCEDCE3DE4B2}"/>
    <cellStyle name="Calculation 2 8 5 4 2" xfId="26517" xr:uid="{DE4A1EF3-C421-419E-A554-464315DEF3A6}"/>
    <cellStyle name="Calculation 2 8 5 4 3" xfId="21236" xr:uid="{3EE7C261-E409-4567-8397-AB3C78CA8177}"/>
    <cellStyle name="Calculation 2 8 5 4 4" xfId="29369" xr:uid="{0D62DB4D-154E-49E1-99DF-738DBB86B1A5}"/>
    <cellStyle name="Calculation 2 8 5 4 5" xfId="30233" xr:uid="{5EE44B5C-EEF7-43B0-9515-52212BB6FEF2}"/>
    <cellStyle name="Calculation 2 8 5 4 6" xfId="32004" xr:uid="{2D8B7BA8-A912-46EB-A834-FB78CB48C447}"/>
    <cellStyle name="Calculation 2 8 5 4 7" xfId="35370" xr:uid="{2712B6B0-6AF8-401C-BE82-BE3AE7B46C86}"/>
    <cellStyle name="Calculation 2 8 5 4 8" xfId="36205" xr:uid="{13AD402C-8B81-4D76-826B-B2B20978EB5F}"/>
    <cellStyle name="Calculation 2 8 5 4 9" xfId="37102" xr:uid="{822572C6-8137-407E-9541-997239DD1751}"/>
    <cellStyle name="Calculation 2 8 5 5" xfId="24091" xr:uid="{2DBD55EB-480E-4D67-AEFF-184D2EC45D2B}"/>
    <cellStyle name="Calculation 2 8 5 5 2" xfId="26739" xr:uid="{A8F7553D-FE78-4846-B761-F62854033701}"/>
    <cellStyle name="Calculation 2 8 5 5 3" xfId="24693" xr:uid="{5F652E26-689F-438A-ACB8-55FB6ABAC133}"/>
    <cellStyle name="Calculation 2 8 5 5 4" xfId="29572" xr:uid="{4A9E0EDF-693E-4E08-AA0C-5166778DC132}"/>
    <cellStyle name="Calculation 2 8 5 5 5" xfId="30452" xr:uid="{1B8B8164-2829-4E74-A4C5-6954E1D1D046}"/>
    <cellStyle name="Calculation 2 8 5 5 6" xfId="33945" xr:uid="{CEA984C3-3F67-48AE-B9AD-D611DC0CFD44}"/>
    <cellStyle name="Calculation 2 8 5 5 7" xfId="35576" xr:uid="{C1CBAC5A-6E68-4851-A3D3-FA2A2DE7247D}"/>
    <cellStyle name="Calculation 2 8 5 5 8" xfId="36411" xr:uid="{4C84A5E5-FAE4-4D73-9884-711D42E4FA5D}"/>
    <cellStyle name="Calculation 2 8 5 5 9" xfId="37327" xr:uid="{96AA09A5-5329-4175-BC77-3FDE5F384C82}"/>
    <cellStyle name="Calculation 2 8 5 6" xfId="21521" xr:uid="{5B861B75-99F5-4EAE-B8E7-45C903F5EA2D}"/>
    <cellStyle name="Calculation 2 8 5 7" xfId="21932" xr:uid="{22D3A513-1CF0-499E-90A7-41AD37259E12}"/>
    <cellStyle name="Calculation 2 9" xfId="795" xr:uid="{00000000-0005-0000-0000-00000A030000}"/>
    <cellStyle name="Calculation 2 9 2" xfId="796" xr:uid="{00000000-0005-0000-0000-00000B030000}"/>
    <cellStyle name="Calculation 2 9 2 2" xfId="22743" xr:uid="{AEBA6F8A-BA6E-45D4-A09D-160F3C0A7F96}"/>
    <cellStyle name="Calculation 2 9 2 2 2" xfId="23643" xr:uid="{25BEEA50-3F5F-4587-9D70-C24754E82A99}"/>
    <cellStyle name="Calculation 2 9 2 2 2 2" xfId="26295" xr:uid="{8BCBA75F-AAC3-4B83-AE1F-27641D25CEA7}"/>
    <cellStyle name="Calculation 2 9 2 2 2 3" xfId="28495" xr:uid="{CF2455B6-6FAB-4F52-A7F2-B22E548979C2}"/>
    <cellStyle name="Calculation 2 9 2 2 2 4" xfId="28268" xr:uid="{4B7EB07C-06E0-4104-9D69-0829062B33BD}"/>
    <cellStyle name="Calculation 2 9 2 2 2 5" xfId="33540" xr:uid="{52BA1F84-8803-4126-86F2-AD71801575BE}"/>
    <cellStyle name="Calculation 2 9 2 2 2 6" xfId="32982" xr:uid="{99F14D2E-2611-4CB4-84A0-7575D33BD817}"/>
    <cellStyle name="Calculation 2 9 2 2 2 7" xfId="31319" xr:uid="{3CF6C318-CCC6-4203-936C-0683D5FB2D4C}"/>
    <cellStyle name="Calculation 2 9 2 2 3" xfId="25397" xr:uid="{63843539-768E-4328-88CC-9EE3245E8C30}"/>
    <cellStyle name="Calculation 2 9 2 2 4" xfId="32656" xr:uid="{8DD2CB08-6C58-4A3F-B851-94D5348E7268}"/>
    <cellStyle name="Calculation 2 9 2 3" xfId="22882" xr:uid="{086A8F7E-310C-4C4A-9CC3-BB3F2CE91029}"/>
    <cellStyle name="Calculation 2 9 2 3 2" xfId="25534" xr:uid="{CC0AD46F-DA89-46CC-B44E-EF0571052293}"/>
    <cellStyle name="Calculation 2 9 2 3 3" xfId="27570" xr:uid="{D5461C13-BA3F-4BE7-A303-9275F9B35966}"/>
    <cellStyle name="Calculation 2 9 2 3 4" xfId="29190" xr:uid="{E3F0E5B7-C545-4B7F-B434-F7A5857BF0AE}"/>
    <cellStyle name="Calculation 2 9 2 3 5" xfId="32793" xr:uid="{6E2BD0AD-BC3D-4088-A745-6B4CD35EA45C}"/>
    <cellStyle name="Calculation 2 9 2 3 6" xfId="33671" xr:uid="{CE72FA8A-44F3-43E8-88D3-4BC25E0B869F}"/>
    <cellStyle name="Calculation 2 9 2 3 7" xfId="30960" xr:uid="{54221FFA-9B67-4289-8AA8-3E523F2104E6}"/>
    <cellStyle name="Calculation 2 9 2 4" xfId="23867" xr:uid="{605E3091-EBBF-4650-A32E-456A438770F9}"/>
    <cellStyle name="Calculation 2 9 2 4 2" xfId="26518" xr:uid="{9E67F55C-E7EF-4104-A907-C9B587A48E81}"/>
    <cellStyle name="Calculation 2 9 2 4 3" xfId="21235" xr:uid="{10A76C47-2366-4C8A-8D0A-872C4EE931C0}"/>
    <cellStyle name="Calculation 2 9 2 4 4" xfId="29370" xr:uid="{859D21C0-B7F4-4055-AC54-EC63B3D77C08}"/>
    <cellStyle name="Calculation 2 9 2 4 5" xfId="30234" xr:uid="{B6349958-6DFA-442A-A7B6-255429FFDB2D}"/>
    <cellStyle name="Calculation 2 9 2 4 6" xfId="32005" xr:uid="{63FB62FC-93AE-41A1-BCAA-F7C60F1D25EF}"/>
    <cellStyle name="Calculation 2 9 2 4 7" xfId="35371" xr:uid="{D5FA4D2B-1B51-4AD6-AE97-BE614B22D460}"/>
    <cellStyle name="Calculation 2 9 2 4 8" xfId="36206" xr:uid="{B2C4BFCD-5C0F-4714-8F2A-FCC8CE41CB09}"/>
    <cellStyle name="Calculation 2 9 2 4 9" xfId="37103" xr:uid="{D565062B-3B70-484E-A6E4-BE1F6A9853DF}"/>
    <cellStyle name="Calculation 2 9 2 5" xfId="24090" xr:uid="{94B686F1-15D8-4C91-B8AB-A9C7F9FA7347}"/>
    <cellStyle name="Calculation 2 9 2 5 2" xfId="26738" xr:uid="{5EF2500E-A978-4E65-B5F9-BA2149B0AAF7}"/>
    <cellStyle name="Calculation 2 9 2 5 3" xfId="24675" xr:uid="{CD54470E-C92E-4DC2-81F2-6C860B29E39B}"/>
    <cellStyle name="Calculation 2 9 2 5 4" xfId="29571" xr:uid="{3C012D49-197F-4772-86DA-6EB6B6C85558}"/>
    <cellStyle name="Calculation 2 9 2 5 5" xfId="30451" xr:uid="{694EA790-E2A9-4E38-A98C-152371547FC2}"/>
    <cellStyle name="Calculation 2 9 2 5 6" xfId="32179" xr:uid="{E00B6506-536C-42F6-99C3-059828C27C55}"/>
    <cellStyle name="Calculation 2 9 2 5 7" xfId="35575" xr:uid="{22EC79A6-B811-4490-B930-2D241A98392A}"/>
    <cellStyle name="Calculation 2 9 2 5 8" xfId="36410" xr:uid="{57DBA74B-F9CB-49B1-B9F3-0CB40A3A304C}"/>
    <cellStyle name="Calculation 2 9 2 5 9" xfId="37326" xr:uid="{E7526527-26E1-40FF-8291-5436632F0576}"/>
    <cellStyle name="Calculation 2 9 2 6" xfId="21522" xr:uid="{EDD64330-677F-44A7-93FE-A8E6D11CA0BB}"/>
    <cellStyle name="Calculation 2 9 2 7" xfId="21931" xr:uid="{41CA548F-E246-44FA-94C6-81942BA05C0F}"/>
    <cellStyle name="Calculation 2 9 3" xfId="797" xr:uid="{00000000-0005-0000-0000-00000C030000}"/>
    <cellStyle name="Calculation 2 9 3 2" xfId="22742" xr:uid="{2EB7F4E7-D1C7-414F-85E6-AD8EF54FAED2}"/>
    <cellStyle name="Calculation 2 9 3 2 2" xfId="23642" xr:uid="{A2155571-E86F-4E89-A1A8-BFD131A25AD7}"/>
    <cellStyle name="Calculation 2 9 3 2 2 2" xfId="26294" xr:uid="{FD4CAB32-0E47-4CFB-A959-78029474E52C}"/>
    <cellStyle name="Calculation 2 9 3 2 2 3" xfId="28004" xr:uid="{316FCC30-B836-4551-9FA5-EF4BFA1858C0}"/>
    <cellStyle name="Calculation 2 9 3 2 2 4" xfId="29168" xr:uid="{764D90D3-AFDE-4767-9749-76500B49AEBD}"/>
    <cellStyle name="Calculation 2 9 3 2 2 5" xfId="33539" xr:uid="{17CC5663-D29D-4559-BFE4-0E9C6EF3767E}"/>
    <cellStyle name="Calculation 2 9 3 2 2 6" xfId="33349" xr:uid="{8E74AAC3-9C64-4C0B-9020-4B69B0A33374}"/>
    <cellStyle name="Calculation 2 9 3 2 2 7" xfId="31320" xr:uid="{A111F18C-B6BE-419E-BC16-50BB08072D6C}"/>
    <cellStyle name="Calculation 2 9 3 2 3" xfId="25396" xr:uid="{08106683-13B8-487E-969F-40E715412CE0}"/>
    <cellStyle name="Calculation 2 9 3 2 4" xfId="32655" xr:uid="{A169E646-986B-4836-A344-35EF99270262}"/>
    <cellStyle name="Calculation 2 9 3 3" xfId="22883" xr:uid="{87A14EFF-7421-4E4E-B120-0CB5135FAA46}"/>
    <cellStyle name="Calculation 2 9 3 3 2" xfId="25535" xr:uid="{D7F08636-7D01-478D-8C6B-2BCCC2726FCD}"/>
    <cellStyle name="Calculation 2 9 3 3 3" xfId="21560" xr:uid="{5BDAD074-9687-4843-B068-7E7B8DA96026}"/>
    <cellStyle name="Calculation 2 9 3 3 4" xfId="28893" xr:uid="{4E4B1C2F-88EA-49CD-B8A1-E9B777E3F94F}"/>
    <cellStyle name="Calculation 2 9 3 3 5" xfId="32794" xr:uid="{FD617FCF-585C-4656-A135-212FA652F76C}"/>
    <cellStyle name="Calculation 2 9 3 3 6" xfId="33404" xr:uid="{E928B091-5C6D-4DB3-B0CE-13101B2D5CC0}"/>
    <cellStyle name="Calculation 2 9 3 3 7" xfId="34949" xr:uid="{87FAFD93-11F3-421B-BF25-1E3B38B397B8}"/>
    <cellStyle name="Calculation 2 9 3 4" xfId="23868" xr:uid="{ED593C18-203B-4595-A22D-5C528CDC25C0}"/>
    <cellStyle name="Calculation 2 9 3 4 2" xfId="26519" xr:uid="{B84BC2DE-0B3E-44DB-B456-BE5D37A573BF}"/>
    <cellStyle name="Calculation 2 9 3 4 3" xfId="21234" xr:uid="{20A0B0BC-C6A5-47A4-8224-42462EBC655D}"/>
    <cellStyle name="Calculation 2 9 3 4 4" xfId="29371" xr:uid="{CF9CB41D-26A6-424F-8B4E-11B32C6724A8}"/>
    <cellStyle name="Calculation 2 9 3 4 5" xfId="30235" xr:uid="{260469C2-2091-4030-A91B-F9650EB91EA3}"/>
    <cellStyle name="Calculation 2 9 3 4 6" xfId="32006" xr:uid="{9EBCF97D-BD8A-47CA-8880-BF64603DC8C4}"/>
    <cellStyle name="Calculation 2 9 3 4 7" xfId="35372" xr:uid="{5A260F2B-7E09-442E-823C-D4D0D05A6DA3}"/>
    <cellStyle name="Calculation 2 9 3 4 8" xfId="36207" xr:uid="{69F8FDE1-55B8-4861-A2A8-E5A9FB0B8C82}"/>
    <cellStyle name="Calculation 2 9 3 4 9" xfId="37104" xr:uid="{6F61B591-2397-4E28-86EB-1669B9FAE4A9}"/>
    <cellStyle name="Calculation 2 9 3 5" xfId="24089" xr:uid="{B89950A0-781F-4EE5-A69D-46200FDC6757}"/>
    <cellStyle name="Calculation 2 9 3 5 2" xfId="26737" xr:uid="{33B48044-AE1A-43A2-B61E-D045BB98A94C}"/>
    <cellStyle name="Calculation 2 9 3 5 3" xfId="24670" xr:uid="{C0BD7D46-A136-4DE2-A920-D11072DC33DE}"/>
    <cellStyle name="Calculation 2 9 3 5 4" xfId="29570" xr:uid="{9BCDE4C9-6D88-4781-A354-98C662EA7C38}"/>
    <cellStyle name="Calculation 2 9 3 5 5" xfId="30450" xr:uid="{CC99D376-9AC5-4896-B080-CF9718272458}"/>
    <cellStyle name="Calculation 2 9 3 5 6" xfId="34114" xr:uid="{C92DEAF7-516B-47E3-89EA-F3635379CE45}"/>
    <cellStyle name="Calculation 2 9 3 5 7" xfId="35574" xr:uid="{70379C5E-01BA-4C75-956B-A0E3BCF19A37}"/>
    <cellStyle name="Calculation 2 9 3 5 8" xfId="36409" xr:uid="{D32DE93F-9B8A-4B89-A728-D1D780F84141}"/>
    <cellStyle name="Calculation 2 9 3 5 9" xfId="37325" xr:uid="{F2D70ABD-482D-4104-BAD3-C0E52E4624B1}"/>
    <cellStyle name="Calculation 2 9 3 6" xfId="21523" xr:uid="{9830D15D-5787-41A9-94D6-5DEAA136503E}"/>
    <cellStyle name="Calculation 2 9 3 7" xfId="21930" xr:uid="{1B4C11E2-20CB-4BB3-8744-1FA387215183}"/>
    <cellStyle name="Calculation 2 9 4" xfId="798" xr:uid="{00000000-0005-0000-0000-00000D030000}"/>
    <cellStyle name="Calculation 2 9 4 2" xfId="22741" xr:uid="{01FA2BF8-031A-4A8E-A126-75D7797F3892}"/>
    <cellStyle name="Calculation 2 9 4 2 2" xfId="23641" xr:uid="{CC410916-73AB-4AE3-880C-5F7881FDA2F3}"/>
    <cellStyle name="Calculation 2 9 4 2 2 2" xfId="26293" xr:uid="{3D9016EC-B40B-42E8-8A7F-3697A8A8BF2F}"/>
    <cellStyle name="Calculation 2 9 4 2 2 3" xfId="28025" xr:uid="{6CA2F3CC-6E93-414D-9099-7C0E3F42F894}"/>
    <cellStyle name="Calculation 2 9 4 2 2 4" xfId="29049" xr:uid="{D9ED711E-FD4A-426C-B544-B612708EF1A9}"/>
    <cellStyle name="Calculation 2 9 4 2 2 5" xfId="33538" xr:uid="{B0D0E338-7233-4F54-9D8B-870DABC0AB48}"/>
    <cellStyle name="Calculation 2 9 4 2 2 6" xfId="31829" xr:uid="{2AA73D2C-BC1D-4C4A-B5B1-5B24468DA185}"/>
    <cellStyle name="Calculation 2 9 4 2 2 7" xfId="31321" xr:uid="{3A2C6F86-2201-4146-9B0F-5A23A0FEACE3}"/>
    <cellStyle name="Calculation 2 9 4 2 3" xfId="25395" xr:uid="{63153AF5-BCD3-4276-B318-85699EACD915}"/>
    <cellStyle name="Calculation 2 9 4 2 4" xfId="32654" xr:uid="{BE625F7A-1F1F-41D3-ABCF-08EFE5664C49}"/>
    <cellStyle name="Calculation 2 9 4 3" xfId="22884" xr:uid="{573F855A-95B4-404C-8935-8C489FF72144}"/>
    <cellStyle name="Calculation 2 9 4 3 2" xfId="25536" xr:uid="{C1A1B05E-FBB7-4CD5-BB9B-C4CF0E3BEC6C}"/>
    <cellStyle name="Calculation 2 9 4 3 3" xfId="21428" xr:uid="{43404197-03D4-41DB-BCA1-91E1590DA128}"/>
    <cellStyle name="Calculation 2 9 4 3 4" xfId="27737" xr:uid="{B4F9A534-92D9-4494-B99E-B2742581CE7A}"/>
    <cellStyle name="Calculation 2 9 4 3 5" xfId="32795" xr:uid="{BDB33AAD-A9A0-482E-8438-4A05D11CEA28}"/>
    <cellStyle name="Calculation 2 9 4 3 6" xfId="32928" xr:uid="{10656FDD-C9DF-4712-B186-B7F4780EDFEB}"/>
    <cellStyle name="Calculation 2 9 4 3 7" xfId="31634" xr:uid="{F02C874E-509E-4A64-B3FD-AC1DCF5D0C30}"/>
    <cellStyle name="Calculation 2 9 4 4" xfId="23869" xr:uid="{82621910-E924-4CB2-9024-2AC5A7153A50}"/>
    <cellStyle name="Calculation 2 9 4 4 2" xfId="26520" xr:uid="{2A315D86-58A8-4EC1-A4CB-7FBFB7F4703C}"/>
    <cellStyle name="Calculation 2 9 4 4 3" xfId="21233" xr:uid="{6BFBFADA-6882-4C54-912D-7502A31F5A95}"/>
    <cellStyle name="Calculation 2 9 4 4 4" xfId="29372" xr:uid="{4764FC91-74DA-4063-8446-D1DF3CD40C03}"/>
    <cellStyle name="Calculation 2 9 4 4 5" xfId="30236" xr:uid="{06CCC008-D517-408E-9F12-A52A1A1409BE}"/>
    <cellStyle name="Calculation 2 9 4 4 6" xfId="32007" xr:uid="{CEE19B7E-92AB-4703-916C-E1000FE49034}"/>
    <cellStyle name="Calculation 2 9 4 4 7" xfId="35373" xr:uid="{85DEF9C4-47CA-4A48-9B51-7AE56CB06A28}"/>
    <cellStyle name="Calculation 2 9 4 4 8" xfId="36208" xr:uid="{495838D2-D9B8-41E3-95D0-15C760578C2E}"/>
    <cellStyle name="Calculation 2 9 4 4 9" xfId="37105" xr:uid="{4D818C59-4A5B-476F-BEBF-9924C9347DAA}"/>
    <cellStyle name="Calculation 2 9 4 5" xfId="24088" xr:uid="{6BE80BE6-32E2-4EEE-85E9-87A7EB5D6479}"/>
    <cellStyle name="Calculation 2 9 4 5 2" xfId="26736" xr:uid="{48365203-F4FB-4EB6-ADC6-1F0C5D1C9302}"/>
    <cellStyle name="Calculation 2 9 4 5 3" xfId="24665" xr:uid="{0AF6E87F-27C3-4259-89CE-C4CF608E3781}"/>
    <cellStyle name="Calculation 2 9 4 5 4" xfId="29569" xr:uid="{929D8849-C296-4611-82FC-B8ADC37ADC0F}"/>
    <cellStyle name="Calculation 2 9 4 5 5" xfId="30449" xr:uid="{80B32C3D-3D9A-489B-872B-1D1CFF22CDA1}"/>
    <cellStyle name="Calculation 2 9 4 5 6" xfId="33944" xr:uid="{0585EFAA-AD71-4A47-A2AA-CC0CD68768E5}"/>
    <cellStyle name="Calculation 2 9 4 5 7" xfId="35573" xr:uid="{12C24EEE-1C03-441A-80E2-5C0D5DE7F7E5}"/>
    <cellStyle name="Calculation 2 9 4 5 8" xfId="36408" xr:uid="{E5AA006F-B715-48B4-9A4F-2F17B73F04F1}"/>
    <cellStyle name="Calculation 2 9 4 5 9" xfId="37324" xr:uid="{53937678-C9A5-4DF2-A8C3-3D154064DB84}"/>
    <cellStyle name="Calculation 2 9 4 6" xfId="21524" xr:uid="{85B6C1E3-7494-4C55-8EA6-D14D48C7F649}"/>
    <cellStyle name="Calculation 2 9 4 7" xfId="21929" xr:uid="{D7C8F8D6-6BEC-4009-B948-0A5534DA13E5}"/>
    <cellStyle name="Calculation 2 9 5" xfId="799" xr:uid="{00000000-0005-0000-0000-00000E030000}"/>
    <cellStyle name="Calculation 2 9 5 2" xfId="22740" xr:uid="{F6198F3E-3E5F-4217-BC40-ABC142CCF4AE}"/>
    <cellStyle name="Calculation 2 9 5 2 2" xfId="23640" xr:uid="{3AA6840F-B935-4DB3-AA88-7C38A783C1CE}"/>
    <cellStyle name="Calculation 2 9 5 2 2 2" xfId="26292" xr:uid="{89D26E26-78DD-4AD3-921F-9A140BED3EA1}"/>
    <cellStyle name="Calculation 2 9 5 2 2 3" xfId="27581" xr:uid="{EBCD9E26-7E12-4EC7-9239-514951D6A6C5}"/>
    <cellStyle name="Calculation 2 9 5 2 2 4" xfId="28262" xr:uid="{5C51923C-0DDB-421F-8C15-6A0FA54B6C05}"/>
    <cellStyle name="Calculation 2 9 5 2 2 5" xfId="33537" xr:uid="{0A5F0228-94E1-459A-9800-7DCD5C4B4DB1}"/>
    <cellStyle name="Calculation 2 9 5 2 2 6" xfId="33617" xr:uid="{5ADF1041-29F5-475A-818F-5435B34C89E5}"/>
    <cellStyle name="Calculation 2 9 5 2 2 7" xfId="35077" xr:uid="{61FE1647-897A-4F84-974A-6D096C52E1CA}"/>
    <cellStyle name="Calculation 2 9 5 2 3" xfId="25394" xr:uid="{38BF38E5-8259-4094-96F1-F231FDFEC3B7}"/>
    <cellStyle name="Calculation 2 9 5 2 4" xfId="32653" xr:uid="{7900B065-8907-41B5-A8E6-0E63D9B79DBA}"/>
    <cellStyle name="Calculation 2 9 5 3" xfId="22885" xr:uid="{33E0EE58-6140-4BE6-910C-B66E7DDC6214}"/>
    <cellStyle name="Calculation 2 9 5 3 2" xfId="25537" xr:uid="{A9BB4283-B88A-4CFB-9EEA-55E93386AAA1}"/>
    <cellStyle name="Calculation 2 9 5 3 3" xfId="21634" xr:uid="{5F2AB41E-DBB5-4D52-9020-EFB91A6100A4}"/>
    <cellStyle name="Calculation 2 9 5 3 4" xfId="28242" xr:uid="{F8D8AAE5-9467-4DE6-8B60-1F7AD86BDD02}"/>
    <cellStyle name="Calculation 2 9 5 3 5" xfId="32796" xr:uid="{FED6DDC8-DA48-426A-877D-3475E3F453D4}"/>
    <cellStyle name="Calculation 2 9 5 3 6" xfId="33766" xr:uid="{946F1AE5-184C-47C9-B5B1-7DDDA804AE49}"/>
    <cellStyle name="Calculation 2 9 5 3 7" xfId="34956" xr:uid="{3450440A-C160-415C-82EE-E7062AD36141}"/>
    <cellStyle name="Calculation 2 9 5 4" xfId="23870" xr:uid="{C0DCD70D-74CD-4914-A904-C4494FC58223}"/>
    <cellStyle name="Calculation 2 9 5 4 2" xfId="26521" xr:uid="{A4C74043-B859-4F10-9362-B0BBD29578F2}"/>
    <cellStyle name="Calculation 2 9 5 4 3" xfId="21232" xr:uid="{EE1AE4B9-A4EA-4680-BEB2-85A744FA02A9}"/>
    <cellStyle name="Calculation 2 9 5 4 4" xfId="29373" xr:uid="{D13F4081-458F-41A9-BB90-F02DCA943C45}"/>
    <cellStyle name="Calculation 2 9 5 4 5" xfId="30237" xr:uid="{60DB2498-4805-4041-BF96-21A5D6438EBB}"/>
    <cellStyle name="Calculation 2 9 5 4 6" xfId="32008" xr:uid="{F25EE913-C4D0-468C-8142-8196CFBDF883}"/>
    <cellStyle name="Calculation 2 9 5 4 7" xfId="35374" xr:uid="{F99A9A7A-3FAC-4F90-9BF8-73D335F8F1EC}"/>
    <cellStyle name="Calculation 2 9 5 4 8" xfId="36209" xr:uid="{462DD486-435B-4F4A-9C31-1198EC845A48}"/>
    <cellStyle name="Calculation 2 9 5 4 9" xfId="37106" xr:uid="{A2BED993-2B0D-421F-BC03-86D7AA88E580}"/>
    <cellStyle name="Calculation 2 9 5 5" xfId="24087" xr:uid="{D82DE0AA-985A-41D4-B30B-8372A680DB92}"/>
    <cellStyle name="Calculation 2 9 5 5 2" xfId="26735" xr:uid="{760A9BEB-2C56-4FE4-B0F5-B2234830B0A8}"/>
    <cellStyle name="Calculation 2 9 5 5 3" xfId="24660" xr:uid="{6E97D478-4C3A-4F28-A074-06D9490D493E}"/>
    <cellStyle name="Calculation 2 9 5 5 4" xfId="29568" xr:uid="{45E1A3CD-7ABC-4D2A-8FB9-F0DA21508C90}"/>
    <cellStyle name="Calculation 2 9 5 5 5" xfId="30448" xr:uid="{5568D198-FFE9-4DC8-A775-BEFB8719F4DB}"/>
    <cellStyle name="Calculation 2 9 5 5 6" xfId="32178" xr:uid="{BFDCFE28-EBAF-4383-94D9-833E3818611B}"/>
    <cellStyle name="Calculation 2 9 5 5 7" xfId="35572" xr:uid="{C137BDA3-1145-4FA4-A281-7CC089F2BEE7}"/>
    <cellStyle name="Calculation 2 9 5 5 8" xfId="36407" xr:uid="{F98A8F91-BB8D-46F1-AE3A-FAFF4DCCA933}"/>
    <cellStyle name="Calculation 2 9 5 5 9" xfId="37323" xr:uid="{0E2DE7DF-4186-40F0-8F75-1D1CACC3B9B1}"/>
    <cellStyle name="Calculation 2 9 5 6" xfId="21525" xr:uid="{EDC1DF04-7BF5-4012-A400-C35A605CBB8D}"/>
    <cellStyle name="Calculation 2 9 5 7" xfId="21928" xr:uid="{DE52027B-D2D7-4888-A762-5BD6573AD481}"/>
    <cellStyle name="Calculation 3" xfId="800" xr:uid="{00000000-0005-0000-0000-00000F030000}"/>
    <cellStyle name="Calculation 3 2" xfId="801" xr:uid="{00000000-0005-0000-0000-000010030000}"/>
    <cellStyle name="Calculation 3 2 2" xfId="22738" xr:uid="{43CBDD8E-67CC-4DC3-A456-FEEF944B51F6}"/>
    <cellStyle name="Calculation 3 2 2 2" xfId="23638" xr:uid="{512C4C30-CEB3-43C7-9601-01E5E7E2DB1F}"/>
    <cellStyle name="Calculation 3 2 2 2 2" xfId="26290" xr:uid="{D0890DA3-FD2F-46BF-B87E-84F9F71211EF}"/>
    <cellStyle name="Calculation 3 2 2 2 3" xfId="28607" xr:uid="{1BAFC662-BB2F-4F48-BE38-7B37E83B6202}"/>
    <cellStyle name="Calculation 3 2 2 2 4" xfId="29051" xr:uid="{170F54CD-9929-4422-A25E-53EAC98C0195}"/>
    <cellStyle name="Calculation 3 2 2 2 5" xfId="33535" xr:uid="{D08AFCAE-B384-4C79-9FE9-900C41B41993}"/>
    <cellStyle name="Calculation 3 2 2 2 6" xfId="32983" xr:uid="{14B3B712-A848-4916-8935-606782217025}"/>
    <cellStyle name="Calculation 3 2 2 2 7" xfId="33695" xr:uid="{9D024817-88A3-4074-9FEE-E1843ECAC7B5}"/>
    <cellStyle name="Calculation 3 2 2 3" xfId="25392" xr:uid="{A3F28551-35FB-419A-AC13-DF7DC8792C28}"/>
    <cellStyle name="Calculation 3 2 2 4" xfId="32651" xr:uid="{E295F655-70ED-4ED4-BCB8-FC7A4347813B}"/>
    <cellStyle name="Calculation 3 2 3" xfId="22887" xr:uid="{4EAD8812-DB5A-486C-A74D-6324E66CDFFB}"/>
    <cellStyle name="Calculation 3 2 3 2" xfId="25539" xr:uid="{180A5AD3-006E-409D-B340-4BF4504EF96E}"/>
    <cellStyle name="Calculation 3 2 3 3" xfId="21561" xr:uid="{83F8AFAA-BE64-45C7-82DB-3850E22C96E7}"/>
    <cellStyle name="Calculation 3 2 3 4" xfId="29195" xr:uid="{25ECA59A-E468-4EF5-9D31-670DA7E25855}"/>
    <cellStyle name="Calculation 3 2 3 5" xfId="32798" xr:uid="{7FAA8A1E-C82C-4EA9-B9F8-FA9EB604F674}"/>
    <cellStyle name="Calculation 3 2 3 6" xfId="31745" xr:uid="{964EDFF7-AAD6-453B-BB37-22D450AA468A}"/>
    <cellStyle name="Calculation 3 2 3 7" xfId="31569" xr:uid="{616A667C-EBFD-44A1-9A26-5C8D13A30403}"/>
    <cellStyle name="Calculation 3 2 4" xfId="23872" xr:uid="{41284E11-6903-480E-934A-34E6455FA597}"/>
    <cellStyle name="Calculation 3 2 4 2" xfId="26523" xr:uid="{FB136699-7240-4019-8D22-825BB441DB5E}"/>
    <cellStyle name="Calculation 3 2 4 3" xfId="21230" xr:uid="{8956B342-EEC4-43F9-AAC0-9D3E7A465B02}"/>
    <cellStyle name="Calculation 3 2 4 4" xfId="29375" xr:uid="{793656D0-BC0D-4348-AE00-1CA983B173D1}"/>
    <cellStyle name="Calculation 3 2 4 5" xfId="30239" xr:uid="{72CC646B-2A43-40E1-BCDE-BAA29ED7B961}"/>
    <cellStyle name="Calculation 3 2 4 6" xfId="32010" xr:uid="{1E65F411-50B2-42EB-9F30-CE16E3A8F011}"/>
    <cellStyle name="Calculation 3 2 4 7" xfId="35376" xr:uid="{B3C9791D-EC91-4AA4-B315-44268652CA3B}"/>
    <cellStyle name="Calculation 3 2 4 8" xfId="36211" xr:uid="{6068723B-CABB-4E7A-B068-EFBBAE16E878}"/>
    <cellStyle name="Calculation 3 2 4 9" xfId="37108" xr:uid="{C469D6A6-5F10-4777-A251-29EB52FC326D}"/>
    <cellStyle name="Calculation 3 2 5" xfId="24085" xr:uid="{494AD239-C475-4913-B1F0-4026E5C45534}"/>
    <cellStyle name="Calculation 3 2 5 2" xfId="26733" xr:uid="{F8726B6E-FF05-4FC1-9FB7-E5430208CA5C}"/>
    <cellStyle name="Calculation 3 2 5 3" xfId="24650" xr:uid="{CB5C3278-1A51-4CEC-A129-34F24B6CDF14}"/>
    <cellStyle name="Calculation 3 2 5 4" xfId="29566" xr:uid="{94E52A1F-75DB-4E60-AD28-2947A698B428}"/>
    <cellStyle name="Calculation 3 2 5 5" xfId="30446" xr:uid="{B244AE39-9180-419B-96A7-DBD6F0EC633C}"/>
    <cellStyle name="Calculation 3 2 5 6" xfId="33943" xr:uid="{F695A3B2-036E-4A42-93E1-E6A184C35FB2}"/>
    <cellStyle name="Calculation 3 2 5 7" xfId="35570" xr:uid="{28BFD098-2F1D-496A-BE74-70C59375BBD6}"/>
    <cellStyle name="Calculation 3 2 5 8" xfId="36405" xr:uid="{73441502-3596-428E-8E61-7DD804BC51CA}"/>
    <cellStyle name="Calculation 3 2 5 9" xfId="37321" xr:uid="{2BD34930-CEB4-4BE4-9A20-47A3DB28DDC5}"/>
    <cellStyle name="Calculation 3 2 6" xfId="21527" xr:uid="{E59EC915-BA09-447F-B08B-21E532EAD97E}"/>
    <cellStyle name="Calculation 3 2 7" xfId="21926" xr:uid="{190F6DEB-B685-4B25-B293-3FA2A9C36D40}"/>
    <cellStyle name="Calculation 3 3" xfId="802" xr:uid="{00000000-0005-0000-0000-000011030000}"/>
    <cellStyle name="Calculation 3 3 2" xfId="22737" xr:uid="{8312E17B-150F-4F1F-8597-F8B5931299BF}"/>
    <cellStyle name="Calculation 3 3 2 2" xfId="23637" xr:uid="{1C2CF31F-0872-4BC5-B2A0-414A0EB3762A}"/>
    <cellStyle name="Calculation 3 3 2 2 2" xfId="26289" xr:uid="{5D1342D5-F081-460E-87A5-B3798437D2CA}"/>
    <cellStyle name="Calculation 3 3 2 2 3" xfId="28494" xr:uid="{EC869B78-0650-43C1-B983-D444C07F47FD}"/>
    <cellStyle name="Calculation 3 3 2 2 4" xfId="27842" xr:uid="{40FAB6F3-96B6-41CB-B4B3-22201C3DDA32}"/>
    <cellStyle name="Calculation 3 3 2 2 5" xfId="33534" xr:uid="{3D756D75-A0CB-49E3-8E53-419ABA2157A0}"/>
    <cellStyle name="Calculation 3 3 2 2 6" xfId="33348" xr:uid="{F873306F-EE5D-485B-8C82-4BE96FD68FDF}"/>
    <cellStyle name="Calculation 3 3 2 2 7" xfId="31322" xr:uid="{37BAAFDC-1412-41C9-A80B-7A28431CA783}"/>
    <cellStyle name="Calculation 3 3 2 3" xfId="25391" xr:uid="{DFC8E6CB-5F8A-4CA3-8DE4-618B546E627E}"/>
    <cellStyle name="Calculation 3 3 2 4" xfId="32650" xr:uid="{295BD0C8-03BB-4916-854E-A32D78A441A1}"/>
    <cellStyle name="Calculation 3 3 3" xfId="22888" xr:uid="{82A30962-077E-4192-97B9-D996A79D5C8B}"/>
    <cellStyle name="Calculation 3 3 3 2" xfId="25540" xr:uid="{8FB9E45B-B90C-4F9C-A75C-09E5116DB51B}"/>
    <cellStyle name="Calculation 3 3 3 3" xfId="21427" xr:uid="{79C0A685-82A3-4C8F-ABF0-4292B4596DE3}"/>
    <cellStyle name="Calculation 3 3 3 4" xfId="28530" xr:uid="{C617274E-B7FB-4EC0-A244-0817D8F2A000}"/>
    <cellStyle name="Calculation 3 3 3 5" xfId="32799" xr:uid="{9C51AEE4-EA47-470B-82FF-40387DE8C737}"/>
    <cellStyle name="Calculation 3 3 3 6" xfId="31746" xr:uid="{49052114-A163-41A5-AA86-AA5E12F1CD12}"/>
    <cellStyle name="Calculation 3 3 3 7" xfId="31636" xr:uid="{D986C9FD-6F3D-4443-A900-901FF19BFDED}"/>
    <cellStyle name="Calculation 3 3 4" xfId="23873" xr:uid="{1EC53590-D412-4276-B7FC-5C0CCCC081D4}"/>
    <cellStyle name="Calculation 3 3 4 2" xfId="26524" xr:uid="{2853C4DF-FDDF-4009-9C53-8B989F8D58B4}"/>
    <cellStyle name="Calculation 3 3 4 3" xfId="21229" xr:uid="{CA39B363-DD49-472F-AD10-59DD90455EE9}"/>
    <cellStyle name="Calculation 3 3 4 4" xfId="29376" xr:uid="{CC528B9B-93CC-44B2-BC0D-1E6BA8EC2E2B}"/>
    <cellStyle name="Calculation 3 3 4 5" xfId="30240" xr:uid="{05F869EF-F5B4-4100-9027-D21227D885EF}"/>
    <cellStyle name="Calculation 3 3 4 6" xfId="32011" xr:uid="{9C8056B1-6683-4268-9A0E-793B3487F15C}"/>
    <cellStyle name="Calculation 3 3 4 7" xfId="35377" xr:uid="{92D569E9-836A-49DB-83D8-C0B764502523}"/>
    <cellStyle name="Calculation 3 3 4 8" xfId="36212" xr:uid="{250569E5-04BE-4C0E-A84F-DEBB3EBF6581}"/>
    <cellStyle name="Calculation 3 3 4 9" xfId="37109" xr:uid="{303A3A3C-6FFF-4008-91C8-93839820C403}"/>
    <cellStyle name="Calculation 3 3 5" xfId="24084" xr:uid="{8FD3EBD9-0528-4788-9D8F-EEE1444A7460}"/>
    <cellStyle name="Calculation 3 3 5 2" xfId="26732" xr:uid="{5AC90704-0776-4CDF-ADC0-FA926CBD74A6}"/>
    <cellStyle name="Calculation 3 3 5 3" xfId="24645" xr:uid="{FE60647E-4985-43FB-90C4-5BC736697B61}"/>
    <cellStyle name="Calculation 3 3 5 4" xfId="29565" xr:uid="{DA0D5983-B8D1-4851-8ED8-DBC92A2BE7FD}"/>
    <cellStyle name="Calculation 3 3 5 5" xfId="30445" xr:uid="{C3831FFC-0204-4093-9D59-5E0D2FB81E62}"/>
    <cellStyle name="Calculation 3 3 5 6" xfId="32177" xr:uid="{07AF7122-2163-4D8A-B12C-25D5CD15589C}"/>
    <cellStyle name="Calculation 3 3 5 7" xfId="35569" xr:uid="{32D5988A-6030-4A0C-9FA2-BAACA83B063B}"/>
    <cellStyle name="Calculation 3 3 5 8" xfId="36404" xr:uid="{C0978F20-B474-465D-8074-2C3D0CB23E16}"/>
    <cellStyle name="Calculation 3 3 5 9" xfId="37320" xr:uid="{92650F06-1F5D-4357-8943-13AC3E76B491}"/>
    <cellStyle name="Calculation 3 3 6" xfId="21528" xr:uid="{9F6B4226-EB9B-4904-A95F-CFB295CD95D5}"/>
    <cellStyle name="Calculation 3 3 7" xfId="21925" xr:uid="{DD4556D2-2475-47CF-9461-0CFE7AD58714}"/>
    <cellStyle name="Calculation 3 4" xfId="22739" xr:uid="{1B7DF03D-3C7F-449E-88D9-BD51460DBEFC}"/>
    <cellStyle name="Calculation 3 4 2" xfId="23639" xr:uid="{E914B48B-608B-441C-8743-1FC99AB07A7A}"/>
    <cellStyle name="Calculation 3 4 2 2" xfId="26291" xr:uid="{3BD0DF9C-7945-46D4-A43D-C58B5864D642}"/>
    <cellStyle name="Calculation 3 4 2 3" xfId="27557" xr:uid="{32C5BAEB-DDF0-4A57-A7A9-8E86722A57DF}"/>
    <cellStyle name="Calculation 3 4 2 4" xfId="29170" xr:uid="{E8F2C715-619B-4D20-93AF-B6B70BB4CD10}"/>
    <cellStyle name="Calculation 3 4 2 5" xfId="33536" xr:uid="{80C325E3-8276-4BF1-AF69-61883A5B65EB}"/>
    <cellStyle name="Calculation 3 4 2 6" xfId="33820" xr:uid="{94DA2241-F826-4030-9723-52BB1360EC7E}"/>
    <cellStyle name="Calculation 3 4 2 7" xfId="35078" xr:uid="{71F34C21-ECC3-4FC7-83B0-BFAF210D6CAC}"/>
    <cellStyle name="Calculation 3 4 3" xfId="25393" xr:uid="{44BC4E8F-6573-442D-8878-E21F81B1E66E}"/>
    <cellStyle name="Calculation 3 4 4" xfId="32652" xr:uid="{51267B93-43EA-4BE4-AB45-4953AFE87549}"/>
    <cellStyle name="Calculation 3 5" xfId="22886" xr:uid="{5E8BD959-4F09-46CA-A6DF-38EB03C9F79E}"/>
    <cellStyle name="Calculation 3 5 2" xfId="25538" xr:uid="{2CDAE996-2FF1-4AE4-8FE1-F27712C0B556}"/>
    <cellStyle name="Calculation 3 5 3" xfId="27276" xr:uid="{6AF02E96-BD5D-4479-AEE1-33B984FB1A25}"/>
    <cellStyle name="Calculation 3 5 4" xfId="28884" xr:uid="{1C2C87F4-1F90-4B2A-AFC8-D1D9F5D417EF}"/>
    <cellStyle name="Calculation 3 5 5" xfId="32797" xr:uid="{B995F774-B240-429E-9F1E-9FD419719105}"/>
    <cellStyle name="Calculation 3 5 6" xfId="33672" xr:uid="{368E120F-D200-4160-A5D0-5FFFDEBBBD61}"/>
    <cellStyle name="Calculation 3 5 7" xfId="35190" xr:uid="{17B90ECB-7711-4A97-8C87-6628239980B0}"/>
    <cellStyle name="Calculation 3 6" xfId="23871" xr:uid="{920C49B3-2C41-4F7D-B82A-8D12772267D1}"/>
    <cellStyle name="Calculation 3 6 2" xfId="26522" xr:uid="{CBE295DA-8E05-448E-9A46-6D97AC3A9855}"/>
    <cellStyle name="Calculation 3 6 3" xfId="21231" xr:uid="{718CF158-98FD-4488-A33A-9FF939CA8E22}"/>
    <cellStyle name="Calculation 3 6 4" xfId="29374" xr:uid="{08267E56-B7C7-4DA1-9D11-CB5510090836}"/>
    <cellStyle name="Calculation 3 6 5" xfId="30238" xr:uid="{5489EDE4-64D8-4167-A0E6-E81DBF7091EA}"/>
    <cellStyle name="Calculation 3 6 6" xfId="32009" xr:uid="{46BC8F5E-C4F6-4E0C-91C4-862ABB811798}"/>
    <cellStyle name="Calculation 3 6 7" xfId="35375" xr:uid="{860FC5E2-EC19-4826-B230-2123B63F2FCF}"/>
    <cellStyle name="Calculation 3 6 8" xfId="36210" xr:uid="{3584F89E-7AEF-4543-A726-0C14FA57B6D7}"/>
    <cellStyle name="Calculation 3 6 9" xfId="37107" xr:uid="{45B92EB6-F265-4193-AAB9-2F35AD77F4DF}"/>
    <cellStyle name="Calculation 3 7" xfId="24086" xr:uid="{CA2D7B91-0492-4E6C-AA3A-49446BB934F8}"/>
    <cellStyle name="Calculation 3 7 2" xfId="26734" xr:uid="{99F8D1F0-D4EF-4C33-A1E0-1828D6879E35}"/>
    <cellStyle name="Calculation 3 7 3" xfId="24655" xr:uid="{F3FEA45C-F5D2-4120-8DE3-4FC57E4F17DC}"/>
    <cellStyle name="Calculation 3 7 4" xfId="29567" xr:uid="{2D8C99B1-3685-43E1-B85E-2DD5D6BD162E}"/>
    <cellStyle name="Calculation 3 7 5" xfId="30447" xr:uid="{26A5FCCA-3E54-411C-BFBA-D3394C5442F0}"/>
    <cellStyle name="Calculation 3 7 6" xfId="34113" xr:uid="{7897CB17-2695-4F8E-B38D-8EB172413B3D}"/>
    <cellStyle name="Calculation 3 7 7" xfId="35571" xr:uid="{A071D57B-29A6-4B91-A3CA-6F50F7AA434B}"/>
    <cellStyle name="Calculation 3 7 8" xfId="36406" xr:uid="{2FC6CF17-8CD8-4FE4-9A4C-3A9B8E8D95B3}"/>
    <cellStyle name="Calculation 3 7 9" xfId="37322" xr:uid="{5FA7019A-4541-4D91-9783-B4789EDACBEF}"/>
    <cellStyle name="Calculation 3 8" xfId="21526" xr:uid="{C1B08861-4FCD-4F50-BFD7-73CEBDEEDC0B}"/>
    <cellStyle name="Calculation 3 9" xfId="21927" xr:uid="{F3ACB8FF-2EAC-4C3C-8B23-D83863AD506F}"/>
    <cellStyle name="Calculation 4" xfId="803" xr:uid="{00000000-0005-0000-0000-000012030000}"/>
    <cellStyle name="Calculation 4 2" xfId="804" xr:uid="{00000000-0005-0000-0000-000013030000}"/>
    <cellStyle name="Calculation 4 2 2" xfId="22735" xr:uid="{63FECB3A-66B1-4836-8284-02C027A0A592}"/>
    <cellStyle name="Calculation 4 2 2 2" xfId="23635" xr:uid="{02550443-E051-4313-ACC6-07AFED91CF57}"/>
    <cellStyle name="Calculation 4 2 2 2 2" xfId="26287" xr:uid="{C1D277FC-24E2-461F-AF64-6D4E7C163CEF}"/>
    <cellStyle name="Calculation 4 2 2 2 3" xfId="28026" xr:uid="{0742B714-E1DF-478A-AA88-388DCDB16922}"/>
    <cellStyle name="Calculation 4 2 2 2 4" xfId="29169" xr:uid="{63A59167-3D2C-48E3-A214-BD8116CFBF4E}"/>
    <cellStyle name="Calculation 4 2 2 2 5" xfId="33532" xr:uid="{64455A0E-FFD0-4256-9B5E-104F30410BEE}"/>
    <cellStyle name="Calculation 4 2 2 2 6" xfId="31827" xr:uid="{48E2DC3D-642C-40DE-85FF-5B2364C3CB2E}"/>
    <cellStyle name="Calculation 4 2 2 2 7" xfId="35081" xr:uid="{058D88D0-E51F-4080-8725-166AD80AF5E2}"/>
    <cellStyle name="Calculation 4 2 2 3" xfId="25389" xr:uid="{2A9B1460-0157-45F1-B3A5-8046F5A8FABE}"/>
    <cellStyle name="Calculation 4 2 2 4" xfId="32648" xr:uid="{111C764A-0D69-4946-8A08-DAED0B081A85}"/>
    <cellStyle name="Calculation 4 2 3" xfId="22890" xr:uid="{878145B2-DA21-4BC5-8DC5-CD1324C60231}"/>
    <cellStyle name="Calculation 4 2 3 2" xfId="25542" xr:uid="{0AF1871D-FFF5-4127-902B-122717BCF4C6}"/>
    <cellStyle name="Calculation 4 2 3 3" xfId="27277" xr:uid="{20AEC288-EF94-4B8F-8FE7-E2AB6E7E7980}"/>
    <cellStyle name="Calculation 4 2 3 4" xfId="29192" xr:uid="{7F700FE7-0568-4359-A1F9-AC5FB2E66685}"/>
    <cellStyle name="Calculation 4 2 3 5" xfId="32801" xr:uid="{74760495-32A0-4D8A-918F-7849E9FABA2E}"/>
    <cellStyle name="Calculation 4 2 3 6" xfId="33402" xr:uid="{C58F7E35-7770-4DB8-B397-5E2ABDBB81D8}"/>
    <cellStyle name="Calculation 4 2 3 7" xfId="34965" xr:uid="{ABDE90C9-FB22-4B76-8481-9C442C7971EB}"/>
    <cellStyle name="Calculation 4 2 4" xfId="23875" xr:uid="{06555A4D-C309-45D0-8569-C50B5C437344}"/>
    <cellStyle name="Calculation 4 2 4 2" xfId="26526" xr:uid="{C8A6B653-8619-4B76-87C2-7AB981EDC2F0}"/>
    <cellStyle name="Calculation 4 2 4 3" xfId="21227" xr:uid="{B852C2CD-84BC-4B5E-BFB5-48ADE99A2221}"/>
    <cellStyle name="Calculation 4 2 4 4" xfId="29378" xr:uid="{76B55989-6FCC-462E-94DA-0543FDFC87D7}"/>
    <cellStyle name="Calculation 4 2 4 5" xfId="30242" xr:uid="{7ED93506-1CD0-4EED-8CC8-AB5A51065E9E}"/>
    <cellStyle name="Calculation 4 2 4 6" xfId="32013" xr:uid="{89393266-17AF-4E8B-8256-02EE45F2379A}"/>
    <cellStyle name="Calculation 4 2 4 7" xfId="35379" xr:uid="{510C4CFE-0C3D-4E47-97BA-A7701D279E38}"/>
    <cellStyle name="Calculation 4 2 4 8" xfId="36214" xr:uid="{40EADA12-45C3-466C-80CE-3EF849AAC63D}"/>
    <cellStyle name="Calculation 4 2 4 9" xfId="37111" xr:uid="{D276A425-AAAF-436E-8156-D487D30CABD0}"/>
    <cellStyle name="Calculation 4 2 5" xfId="24082" xr:uid="{EA52B191-7093-406C-8591-8F2DDAFA4435}"/>
    <cellStyle name="Calculation 4 2 5 2" xfId="26730" xr:uid="{4A8E498A-9ACC-4717-BCBF-E080C839D431}"/>
    <cellStyle name="Calculation 4 2 5 3" xfId="24600" xr:uid="{4D04E4A9-11E5-4B26-B0BE-14B496368563}"/>
    <cellStyle name="Calculation 4 2 5 4" xfId="29563" xr:uid="{78EAEC2C-60CF-4045-96A2-1F40FAE1F783}"/>
    <cellStyle name="Calculation 4 2 5 5" xfId="30443" xr:uid="{C06D1269-E717-4E59-A636-F12A23C16C7A}"/>
    <cellStyle name="Calculation 4 2 5 6" xfId="34111" xr:uid="{2885A7F9-6983-44F6-9335-D7A7F97E3EB4}"/>
    <cellStyle name="Calculation 4 2 5 7" xfId="35567" xr:uid="{E15DC837-9D39-46D7-99E0-324154737F04}"/>
    <cellStyle name="Calculation 4 2 5 8" xfId="36402" xr:uid="{0BD5D6E3-F8A8-4F20-B13B-65830EC02DC2}"/>
    <cellStyle name="Calculation 4 2 5 9" xfId="37318" xr:uid="{B646759C-4FB0-4A3C-8643-31036C3B61B2}"/>
    <cellStyle name="Calculation 4 2 6" xfId="21530" xr:uid="{9FBCB14B-CD45-405C-B311-0940C69DE346}"/>
    <cellStyle name="Calculation 4 2 7" xfId="21923" xr:uid="{DD59A97F-1B0E-4F75-A495-6CB9DDE02BA2}"/>
    <cellStyle name="Calculation 4 3" xfId="805" xr:uid="{00000000-0005-0000-0000-000014030000}"/>
    <cellStyle name="Calculation 4 3 2" xfId="22734" xr:uid="{B0A8B0D3-C06D-44B8-B5D9-A6F59EABA940}"/>
    <cellStyle name="Calculation 4 3 2 2" xfId="23634" xr:uid="{968C63EE-5864-4FA4-A88E-239C07FE82D3}"/>
    <cellStyle name="Calculation 4 3 2 2 2" xfId="26286" xr:uid="{5D1EDD07-22F2-4597-8645-7A982F2075C9}"/>
    <cellStyle name="Calculation 4 3 2 2 3" xfId="27582" xr:uid="{E6CDA103-0378-4761-8654-A1AEEB61879E}"/>
    <cellStyle name="Calculation 4 3 2 2 4" xfId="29050" xr:uid="{FAA4FA1E-DE1F-44D4-9E5D-E75521035329}"/>
    <cellStyle name="Calculation 4 3 2 2 5" xfId="33531" xr:uid="{ACC24A62-540A-4A2F-8BC3-18C76D75894C}"/>
    <cellStyle name="Calculation 4 3 2 2 6" xfId="31826" xr:uid="{FBD1F4BB-A096-4B59-B079-CE2FC371B087}"/>
    <cellStyle name="Calculation 4 3 2 2 7" xfId="34595" xr:uid="{770AAD2B-769C-449F-8A20-3BCAE7ECB699}"/>
    <cellStyle name="Calculation 4 3 2 3" xfId="25388" xr:uid="{B8F64D70-E262-424D-B244-5FA56D78F71E}"/>
    <cellStyle name="Calculation 4 3 2 4" xfId="32647" xr:uid="{71B67A40-D023-451C-BFB1-D6064DFA353B}"/>
    <cellStyle name="Calculation 4 3 3" xfId="22891" xr:uid="{159A7143-68FA-4BCE-B2D1-B1A3F70E8D4F}"/>
    <cellStyle name="Calculation 4 3 3 2" xfId="25543" xr:uid="{53ACDFB2-A428-4F46-8DB2-4DF8DF912365}"/>
    <cellStyle name="Calculation 4 3 3 3" xfId="27278" xr:uid="{A63308C3-717D-47D8-ABE9-61371DB3F24B}"/>
    <cellStyle name="Calculation 4 3 3 4" xfId="21659" xr:uid="{2CD1B20F-AAB2-43BC-8045-163B740CA5E0}"/>
    <cellStyle name="Calculation 4 3 3 5" xfId="32802" xr:uid="{24C602E0-EFC8-45EB-99AF-0B7A2DFD8738}"/>
    <cellStyle name="Calculation 4 3 3 6" xfId="32930" xr:uid="{DBDB7D1C-3FE7-4F8E-863C-6417780BDE18}"/>
    <cellStyle name="Calculation 4 3 3 7" xfId="31656" xr:uid="{3C2E4BE1-84A5-4EA0-A8E2-AF2108886660}"/>
    <cellStyle name="Calculation 4 3 4" xfId="23876" xr:uid="{EADB4C4E-639C-4666-8CAB-DCF4E47E5421}"/>
    <cellStyle name="Calculation 4 3 4 2" xfId="26527" xr:uid="{E3E04F32-C49C-4A26-8B0C-9EC3D76E008D}"/>
    <cellStyle name="Calculation 4 3 4 3" xfId="21226" xr:uid="{FD4AB5B4-A47F-44C3-996D-00FA054FFFB2}"/>
    <cellStyle name="Calculation 4 3 4 4" xfId="29379" xr:uid="{ED397B7B-CF5D-483F-BFEF-384DF5376B70}"/>
    <cellStyle name="Calculation 4 3 4 5" xfId="30243" xr:uid="{7B9AE725-21DC-46A3-8DCC-9DD18101F6F1}"/>
    <cellStyle name="Calculation 4 3 4 6" xfId="32014" xr:uid="{2C0E6BE6-6B43-4C71-87C5-2CD230147E90}"/>
    <cellStyle name="Calculation 4 3 4 7" xfId="35380" xr:uid="{EBA4435F-2C7F-42E2-B37F-EAD97295440A}"/>
    <cellStyle name="Calculation 4 3 4 8" xfId="36215" xr:uid="{EF299DBA-57A0-4B78-B413-EDBCD0AC0D7F}"/>
    <cellStyle name="Calculation 4 3 4 9" xfId="37112" xr:uid="{B525EDCB-6222-4060-B083-DEADD15698C9}"/>
    <cellStyle name="Calculation 4 3 5" xfId="24081" xr:uid="{D54C7B20-B92F-4631-9453-C6E0136CB5C1}"/>
    <cellStyle name="Calculation 4 3 5 2" xfId="26729" xr:uid="{C9EDF14E-FD77-4623-B5B7-B3D91291E689}"/>
    <cellStyle name="Calculation 4 3 5 3" xfId="24599" xr:uid="{BF0251ED-CB3A-4CBA-AA3B-9292AC28E300}"/>
    <cellStyle name="Calculation 4 3 5 4" xfId="29562" xr:uid="{7A885937-59EC-4AD2-9133-3CB48BA2A2F4}"/>
    <cellStyle name="Calculation 4 3 5 5" xfId="30442" xr:uid="{C11B39EA-A85D-43B3-A023-BA7C92D7FF87}"/>
    <cellStyle name="Calculation 4 3 5 6" xfId="33941" xr:uid="{F2B111A1-CFF9-40CA-B8C4-48BDE8640069}"/>
    <cellStyle name="Calculation 4 3 5 7" xfId="35566" xr:uid="{2CF9C7FE-149F-4203-B454-F31F442833C3}"/>
    <cellStyle name="Calculation 4 3 5 8" xfId="36401" xr:uid="{3597CE25-C3F8-46FE-ADAC-86AE666ECFFC}"/>
    <cellStyle name="Calculation 4 3 5 9" xfId="37317" xr:uid="{23C24A2D-12CF-4838-A096-CD1B58B38471}"/>
    <cellStyle name="Calculation 4 3 6" xfId="21531" xr:uid="{59A617FD-7080-42D5-A767-7F1EB1D19FB3}"/>
    <cellStyle name="Calculation 4 3 7" xfId="21922" xr:uid="{5942AD7A-7A9C-419F-B89C-EE24C1E4EEB4}"/>
    <cellStyle name="Calculation 4 4" xfId="22736" xr:uid="{C53F4740-E127-47ED-94F2-1C007FF8EF3F}"/>
    <cellStyle name="Calculation 4 4 2" xfId="23636" xr:uid="{C4CA68E2-790A-4C96-ADE7-BA539B1F3E4D}"/>
    <cellStyle name="Calculation 4 4 2 2" xfId="26288" xr:uid="{A5258C8D-84F6-451B-9D5D-0E14DAF6BF5E}"/>
    <cellStyle name="Calculation 4 4 2 3" xfId="28003" xr:uid="{B7E7AC19-ECD3-4C80-9FA5-9A360B9BEEE6}"/>
    <cellStyle name="Calculation 4 4 2 4" xfId="28381" xr:uid="{75C4FD76-7C41-4BDD-B877-0766B9728C8C}"/>
    <cellStyle name="Calculation 4 4 2 5" xfId="33533" xr:uid="{F2425055-5853-4FA2-8968-9B95FABC1596}"/>
    <cellStyle name="Calculation 4 4 2 6" xfId="31828" xr:uid="{40E1BD7B-FA03-4783-9F3B-537A0A0A08D7}"/>
    <cellStyle name="Calculation 4 4 2 7" xfId="35074" xr:uid="{7844F689-FB86-4BDD-A2FA-4FF649930B76}"/>
    <cellStyle name="Calculation 4 4 3" xfId="25390" xr:uid="{9AC028D8-30AB-4E1F-9891-664DD2E89F9D}"/>
    <cellStyle name="Calculation 4 4 4" xfId="32649" xr:uid="{1F757B5C-D183-40BF-8C77-1C4936FFA567}"/>
    <cellStyle name="Calculation 4 5" xfId="22889" xr:uid="{48551D15-C0C3-4DA2-898C-A2E57A0A504E}"/>
    <cellStyle name="Calculation 4 5 2" xfId="25541" xr:uid="{E11449B2-224B-4C3B-B47D-8450CCFA4186}"/>
    <cellStyle name="Calculation 4 5 3" xfId="21633" xr:uid="{C6BF5706-2AB6-4661-AED2-2BDF4D039F3E}"/>
    <cellStyle name="Calculation 4 5 4" xfId="28321" xr:uid="{B4110867-CB98-4E9C-9DFD-5C0830614DDF}"/>
    <cellStyle name="Calculation 4 5 5" xfId="32800" xr:uid="{F5CCF1E7-9041-4D29-BF70-5BED610FC185}"/>
    <cellStyle name="Calculation 4 5 6" xfId="31169" xr:uid="{7C742BAE-5FCC-496B-A36F-AAAC7FC8A0A3}"/>
    <cellStyle name="Calculation 4 5 7" xfId="35199" xr:uid="{3EB7482F-B65F-45B8-ADDA-C9973997DDB7}"/>
    <cellStyle name="Calculation 4 6" xfId="23874" xr:uid="{EFBFC303-6135-4F15-84E9-11045EB8D97F}"/>
    <cellStyle name="Calculation 4 6 2" xfId="26525" xr:uid="{FD8CB1CC-318D-4CE5-A76D-34B22CD645E9}"/>
    <cellStyle name="Calculation 4 6 3" xfId="21228" xr:uid="{246DFE7D-9FA9-4C0B-BE55-C064B5607D2E}"/>
    <cellStyle name="Calculation 4 6 4" xfId="29377" xr:uid="{723274EB-3EB7-465C-AABC-4CC906FDE38D}"/>
    <cellStyle name="Calculation 4 6 5" xfId="30241" xr:uid="{4D47C8BB-FC0D-42B4-914C-58AFF9D83235}"/>
    <cellStyle name="Calculation 4 6 6" xfId="32012" xr:uid="{D0557052-4AD2-49F1-B7D4-D0FEDF4F7739}"/>
    <cellStyle name="Calculation 4 6 7" xfId="35378" xr:uid="{F81B3F52-9359-490E-B9F8-C2A1240E1462}"/>
    <cellStyle name="Calculation 4 6 8" xfId="36213" xr:uid="{701D6349-1E92-4A79-A13A-2AD44806F550}"/>
    <cellStyle name="Calculation 4 6 9" xfId="37110" xr:uid="{417E950D-A4E3-47FE-B40A-82D61D8D3F99}"/>
    <cellStyle name="Calculation 4 7" xfId="24083" xr:uid="{05361A91-F122-4B3E-A927-0008E68B78DA}"/>
    <cellStyle name="Calculation 4 7 2" xfId="26731" xr:uid="{4B4504E4-617A-4649-8279-BD14ADA71A3F}"/>
    <cellStyle name="Calculation 4 7 3" xfId="24602" xr:uid="{385C6C49-8D4B-40D6-95A8-EE739A79C3D8}"/>
    <cellStyle name="Calculation 4 7 4" xfId="29564" xr:uid="{BEAF92FB-9A3B-4C15-AD76-87CCE6DF5823}"/>
    <cellStyle name="Calculation 4 7 5" xfId="30444" xr:uid="{FFE3CE10-748B-4165-BCDA-B56B981C5EC2}"/>
    <cellStyle name="Calculation 4 7 6" xfId="32176" xr:uid="{57AA9C02-9AD1-4DE8-8612-654BCE754DFC}"/>
    <cellStyle name="Calculation 4 7 7" xfId="35568" xr:uid="{C8A48E0E-D957-47CA-BB53-030F22437276}"/>
    <cellStyle name="Calculation 4 7 8" xfId="36403" xr:uid="{6D1C0923-80F6-4B2E-9FE2-D3DDF64D6014}"/>
    <cellStyle name="Calculation 4 7 9" xfId="37319" xr:uid="{0C6204D2-10DC-4A3E-8FEF-BC0825C1E85F}"/>
    <cellStyle name="Calculation 4 8" xfId="21529" xr:uid="{ED5541A8-D2FB-4396-B486-1575DD6F8BBD}"/>
    <cellStyle name="Calculation 4 9" xfId="21924" xr:uid="{F8FA4241-DF21-4E44-9B30-B607AB62B03A}"/>
    <cellStyle name="Calculation 5" xfId="806" xr:uid="{00000000-0005-0000-0000-000015030000}"/>
    <cellStyle name="Calculation 5 2" xfId="807" xr:uid="{00000000-0005-0000-0000-000016030000}"/>
    <cellStyle name="Calculation 5 2 2" xfId="22732" xr:uid="{F0841D29-CB96-4188-94AF-5AFD394E20C9}"/>
    <cellStyle name="Calculation 5 2 2 2" xfId="23632" xr:uid="{DAAE1A1C-9930-4D91-A0FE-89DF222A31FC}"/>
    <cellStyle name="Calculation 5 2 2 2 2" xfId="26284" xr:uid="{F5DCE8F8-878D-461F-BE21-A43849A41A20}"/>
    <cellStyle name="Calculation 5 2 2 2 3" xfId="27555" xr:uid="{03563A81-2CD8-420E-BC32-917E412DBDF0}"/>
    <cellStyle name="Calculation 5 2 2 2 4" xfId="27834" xr:uid="{DC102AD2-DC2A-40D7-A5ED-5C463FF79B43}"/>
    <cellStyle name="Calculation 5 2 2 2 5" xfId="33529" xr:uid="{D0BA745E-A5C0-4028-9B39-EBCF0E569277}"/>
    <cellStyle name="Calculation 5 2 2 2 6" xfId="33818" xr:uid="{7B514B63-9CC0-4AB1-8373-0B2699C3229A}"/>
    <cellStyle name="Calculation 5 2 2 2 7" xfId="35079" xr:uid="{82B2A679-F638-4C1E-9AF8-B1C411D76C95}"/>
    <cellStyle name="Calculation 5 2 2 3" xfId="25386" xr:uid="{508A2EED-F41E-4ED1-BCBB-72DA1305E6E5}"/>
    <cellStyle name="Calculation 5 2 2 4" xfId="32645" xr:uid="{0B2F6244-15B2-4B34-8DC5-4344781587B4}"/>
    <cellStyle name="Calculation 5 2 3" xfId="22893" xr:uid="{427A6EEA-1B63-4073-B7EA-CF2080E6E253}"/>
    <cellStyle name="Calculation 5 2 3 2" xfId="25545" xr:uid="{3A881C97-B4E6-4817-9FA8-69B328178828}"/>
    <cellStyle name="Calculation 5 2 3 3" xfId="21422" xr:uid="{63AB7EF8-7D41-4E03-972B-1FF1CB94E88E}"/>
    <cellStyle name="Calculation 5 2 3 4" xfId="27759" xr:uid="{748D21FF-33C7-4D89-A4A0-9D5284F1D185}"/>
    <cellStyle name="Calculation 5 2 3 5" xfId="32804" xr:uid="{E37A4B4F-34C5-47BF-B267-902E1B8C8B04}"/>
    <cellStyle name="Calculation 5 2 3 6" xfId="33670" xr:uid="{25D5408B-E569-4C8B-8B66-1C4ED875E7C5}"/>
    <cellStyle name="Calculation 5 2 3 7" xfId="35200" xr:uid="{6BC6937E-C7B7-46D2-ABB5-CDABF24E308B}"/>
    <cellStyle name="Calculation 5 2 4" xfId="23878" xr:uid="{064B32A5-4B70-4AD8-AE2D-26A107C6FEA8}"/>
    <cellStyle name="Calculation 5 2 4 2" xfId="26529" xr:uid="{1DEFDB5D-3C13-467C-B464-E1407D5E6DD6}"/>
    <cellStyle name="Calculation 5 2 4 3" xfId="21224" xr:uid="{8023826A-11B6-46CE-A918-7C92598F9C1F}"/>
    <cellStyle name="Calculation 5 2 4 4" xfId="29381" xr:uid="{2E8FED2B-9A56-437E-9124-5E058B868130}"/>
    <cellStyle name="Calculation 5 2 4 5" xfId="30245" xr:uid="{00C44A4F-BF90-4AF1-B90D-9CABADF59517}"/>
    <cellStyle name="Calculation 5 2 4 6" xfId="32016" xr:uid="{A68D1507-44D4-4E24-B80D-4C985DC0C631}"/>
    <cellStyle name="Calculation 5 2 4 7" xfId="35382" xr:uid="{0FACE00C-FD67-46E3-9656-803E1C7E055E}"/>
    <cellStyle name="Calculation 5 2 4 8" xfId="36217" xr:uid="{CE3CA049-1773-4C24-9B0A-9DB192F39745}"/>
    <cellStyle name="Calculation 5 2 4 9" xfId="37114" xr:uid="{FB3AAF26-E7A6-4C76-AF4C-8E07C9A926ED}"/>
    <cellStyle name="Calculation 5 2 5" xfId="24079" xr:uid="{1C665A62-D510-4DEA-BED2-AE87A694F701}"/>
    <cellStyle name="Calculation 5 2 5 2" xfId="26727" xr:uid="{46164FB7-41B4-45B7-82FB-E559974E18C4}"/>
    <cellStyle name="Calculation 5 2 5 3" xfId="24596" xr:uid="{16F0A97D-C1EB-467D-860A-46C4E38EE23A}"/>
    <cellStyle name="Calculation 5 2 5 4" xfId="29560" xr:uid="{057F1AE9-18CD-4519-8F48-A728A51D12E8}"/>
    <cellStyle name="Calculation 5 2 5 5" xfId="30440" xr:uid="{47C86090-BB47-4FDE-8071-98087762BB9C}"/>
    <cellStyle name="Calculation 5 2 5 6" xfId="33919" xr:uid="{97AE9F74-DAC8-4B44-B274-BBB9BC4966C9}"/>
    <cellStyle name="Calculation 5 2 5 7" xfId="35564" xr:uid="{8092DFEF-4789-4557-A190-DA2D010AF31E}"/>
    <cellStyle name="Calculation 5 2 5 8" xfId="36399" xr:uid="{F566DE9D-6651-412D-A29E-7E8C49C02CBF}"/>
    <cellStyle name="Calculation 5 2 5 9" xfId="37315" xr:uid="{EAABD8E2-69C7-4DBC-BA36-36930BB75472}"/>
    <cellStyle name="Calculation 5 2 6" xfId="21533" xr:uid="{11F1F77D-4D96-4BC1-BABD-EB64CABC36C1}"/>
    <cellStyle name="Calculation 5 2 7" xfId="21920" xr:uid="{6A8558C4-DB12-4D18-84EA-DB254CCD4ADA}"/>
    <cellStyle name="Calculation 5 3" xfId="808" xr:uid="{00000000-0005-0000-0000-000017030000}"/>
    <cellStyle name="Calculation 5 3 2" xfId="22731" xr:uid="{70E2FC39-9055-4FC5-9545-BD65D44CA7A0}"/>
    <cellStyle name="Calculation 5 3 2 2" xfId="23631" xr:uid="{A150C230-E0D7-4881-900C-ABFB8D484F19}"/>
    <cellStyle name="Calculation 5 3 2 2 2" xfId="26283" xr:uid="{0CA426EF-2BF0-4E7F-8902-9DDD3880598A}"/>
    <cellStyle name="Calculation 5 3 2 2 3" xfId="28605" xr:uid="{23A31EB6-9566-42FA-AD05-495B6BFE06E5}"/>
    <cellStyle name="Calculation 5 3 2 2 4" xfId="28195" xr:uid="{722D3B5F-04DA-402F-9B6E-FA9DB8A388A5}"/>
    <cellStyle name="Calculation 5 3 2 2 5" xfId="33528" xr:uid="{3D95CC04-4489-467F-92BF-1A1254B56181}"/>
    <cellStyle name="Calculation 5 3 2 2 6" xfId="32981" xr:uid="{DF96F8D1-82A1-4BBF-A263-66D63EC16F73}"/>
    <cellStyle name="Calculation 5 3 2 2 7" xfId="34192" xr:uid="{93637D00-502B-423D-BB99-C6DA01169B30}"/>
    <cellStyle name="Calculation 5 3 2 3" xfId="25385" xr:uid="{797DFFEF-97C0-4C47-8DF5-4FF6FDD6C2F2}"/>
    <cellStyle name="Calculation 5 3 2 4" xfId="32644" xr:uid="{708D85DE-546F-48A7-B7A5-4791C390FD32}"/>
    <cellStyle name="Calculation 5 3 3" xfId="22894" xr:uid="{748EEF6E-FB1B-432F-9031-E671BC54E8FD}"/>
    <cellStyle name="Calculation 5 3 3 2" xfId="25546" xr:uid="{97C14ED3-E57D-4DED-B891-4E1771540E87}"/>
    <cellStyle name="Calculation 5 3 3 3" xfId="21628" xr:uid="{C1ACEBE4-2A89-4CDC-9594-44CD5F662030}"/>
    <cellStyle name="Calculation 5 3 3 4" xfId="29193" xr:uid="{72F91F9A-A5DE-4D8B-A74B-DDBA6A4F513F}"/>
    <cellStyle name="Calculation 5 3 3 5" xfId="32805" xr:uid="{12662DFB-7839-4474-834F-8CA865A68439}"/>
    <cellStyle name="Calculation 5 3 3 6" xfId="31747" xr:uid="{F4763827-F73A-4B0D-AA0A-300FD34749B2}"/>
    <cellStyle name="Calculation 5 3 3 7" xfId="34615" xr:uid="{AD690163-C68F-45A2-9579-F9001FAE0E25}"/>
    <cellStyle name="Calculation 5 3 4" xfId="23879" xr:uid="{1A59B174-771F-487E-84C8-378F31EE6003}"/>
    <cellStyle name="Calculation 5 3 4 2" xfId="26530" xr:uid="{201CD032-A534-4E41-99EC-DB4B80BB147F}"/>
    <cellStyle name="Calculation 5 3 4 3" xfId="21223" xr:uid="{CBBFE9F6-4656-46FD-8ADD-9428D16F0AE6}"/>
    <cellStyle name="Calculation 5 3 4 4" xfId="29382" xr:uid="{2EF54481-28A2-4AE7-A2D0-56314A74A91C}"/>
    <cellStyle name="Calculation 5 3 4 5" xfId="30246" xr:uid="{D6656E22-F3B5-4023-86FC-7789332D9495}"/>
    <cellStyle name="Calculation 5 3 4 6" xfId="32017" xr:uid="{A9ADA3DD-8526-402A-8744-4870A8A5B354}"/>
    <cellStyle name="Calculation 5 3 4 7" xfId="35383" xr:uid="{AA97B9C1-1938-4418-B531-ECCF1009BEF4}"/>
    <cellStyle name="Calculation 5 3 4 8" xfId="36218" xr:uid="{9ABB7857-5FB1-4B44-9705-B6208866B5A4}"/>
    <cellStyle name="Calculation 5 3 4 9" xfId="37115" xr:uid="{03DABCAC-C310-4244-8950-2AA31375E076}"/>
    <cellStyle name="Calculation 5 3 5" xfId="24078" xr:uid="{462303B5-7821-46AE-940C-2361AFABA438}"/>
    <cellStyle name="Calculation 5 3 5 2" xfId="26726" xr:uid="{7440077E-BE53-4D66-89AD-1EE59C233BFB}"/>
    <cellStyle name="Calculation 5 3 5 3" xfId="24595" xr:uid="{535C7E4A-03D3-4AD6-8125-1184BE6BECEE}"/>
    <cellStyle name="Calculation 5 3 5 4" xfId="29559" xr:uid="{E9E2685A-1581-4190-9289-B6671E0414A0}"/>
    <cellStyle name="Calculation 5 3 5 5" xfId="30439" xr:uid="{394C8081-2EEE-4164-BEB6-4A91B7671F9D}"/>
    <cellStyle name="Calculation 5 3 5 6" xfId="34110" xr:uid="{C7AB8A55-FF7A-4BCE-B8B1-4F90BC779801}"/>
    <cellStyle name="Calculation 5 3 5 7" xfId="35563" xr:uid="{4FDD9670-DD1A-4A2F-954D-E1DC5D7E0B8D}"/>
    <cellStyle name="Calculation 5 3 5 8" xfId="36398" xr:uid="{E0467F8D-6D7F-480A-B7D3-1F3A1E313B54}"/>
    <cellStyle name="Calculation 5 3 5 9" xfId="37314" xr:uid="{6E5B236D-E004-4E4C-A37B-A43F63485414}"/>
    <cellStyle name="Calculation 5 3 6" xfId="21534" xr:uid="{926467DD-792F-40C0-BB61-69DF0E730820}"/>
    <cellStyle name="Calculation 5 3 7" xfId="21919" xr:uid="{785CEB8F-0EDA-4991-879D-05B4D19FCEC1}"/>
    <cellStyle name="Calculation 5 4" xfId="22733" xr:uid="{39AA6E57-4DB5-435B-A355-FBE8EF5154B6}"/>
    <cellStyle name="Calculation 5 4 2" xfId="23633" xr:uid="{73B0083E-B33B-4334-AFC4-48BE8DEB0440}"/>
    <cellStyle name="Calculation 5 4 2 2" xfId="26285" xr:uid="{94845540-A681-47AB-9987-480BD566F6A8}"/>
    <cellStyle name="Calculation 5 4 2 3" xfId="27556" xr:uid="{B81ED0B2-6D35-4AE7-A6CA-DA0302528E45}"/>
    <cellStyle name="Calculation 5 4 2 4" xfId="28387" xr:uid="{7B43BA63-ED45-46E9-8756-3AF20579FC03}"/>
    <cellStyle name="Calculation 5 4 2 5" xfId="33530" xr:uid="{3BCAAA09-62D3-4CFD-99B3-E9E3F5A43A77}"/>
    <cellStyle name="Calculation 5 4 2 6" xfId="33619" xr:uid="{53999493-F80D-4381-B244-83F4D7ABA3A3}"/>
    <cellStyle name="Calculation 5 4 2 7" xfId="35076" xr:uid="{A2AF997B-9EE1-49EF-BA47-78C218D27859}"/>
    <cellStyle name="Calculation 5 4 3" xfId="25387" xr:uid="{EE3001BC-9ABE-41AF-B0A6-4400CA5ECFF5}"/>
    <cellStyle name="Calculation 5 4 4" xfId="32646" xr:uid="{FCD1CD21-5CEA-4BA4-873B-63D3A2C557DC}"/>
    <cellStyle name="Calculation 5 5" xfId="22892" xr:uid="{04F75E44-C2F4-4796-85A6-9C2CA3F61612}"/>
    <cellStyle name="Calculation 5 5 2" xfId="25544" xr:uid="{7650C5D7-77E8-435F-B707-A9439E36FAC7}"/>
    <cellStyle name="Calculation 5 5 3" xfId="21566" xr:uid="{4631052E-9EE3-45D8-BC8A-9C17FAC3C3F4}"/>
    <cellStyle name="Calculation 5 5 4" xfId="28411" xr:uid="{9DCC410F-13C9-40A9-BF71-592EB0DF8917}"/>
    <cellStyle name="Calculation 5 5 5" xfId="32803" xr:uid="{0FB0A297-DD37-48DA-8D96-4DBA3BDFECB3}"/>
    <cellStyle name="Calculation 5 5 6" xfId="33768" xr:uid="{9DBC8B03-DBB3-417D-96BE-9FBD2F86A907}"/>
    <cellStyle name="Calculation 5 5 7" xfId="31598" xr:uid="{33D11A01-AA72-460B-8A31-0C57415F15FF}"/>
    <cellStyle name="Calculation 5 6" xfId="23877" xr:uid="{CD6C5F61-F31D-4489-89A1-9EF0B4819802}"/>
    <cellStyle name="Calculation 5 6 2" xfId="26528" xr:uid="{B7051E71-BCA8-496E-8CD6-9724B784F1CA}"/>
    <cellStyle name="Calculation 5 6 3" xfId="21225" xr:uid="{AFD5038A-CA51-4B2B-B1E9-B2D2FB065D11}"/>
    <cellStyle name="Calculation 5 6 4" xfId="29380" xr:uid="{5FDBEEBB-63D8-473B-8C6D-965B8B177BA2}"/>
    <cellStyle name="Calculation 5 6 5" xfId="30244" xr:uid="{88888BF0-CC0F-4B92-899B-C777AE4918EF}"/>
    <cellStyle name="Calculation 5 6 6" xfId="32015" xr:uid="{74DFBB33-8C98-4F55-B07F-A60F200A5B76}"/>
    <cellStyle name="Calculation 5 6 7" xfId="35381" xr:uid="{209AB988-3BCE-4E20-BC29-5E035014DF2D}"/>
    <cellStyle name="Calculation 5 6 8" xfId="36216" xr:uid="{8446FD20-9E36-46EE-98E3-97A1D0BEE45E}"/>
    <cellStyle name="Calculation 5 6 9" xfId="37113" xr:uid="{0FA012DD-023A-48AC-83B3-844D59051269}"/>
    <cellStyle name="Calculation 5 7" xfId="24080" xr:uid="{A774D58E-CF25-44EB-9D1B-17C6E9BEDCAB}"/>
    <cellStyle name="Calculation 5 7 2" xfId="26728" xr:uid="{09A319B5-AD6D-48F1-9370-5670861D450F}"/>
    <cellStyle name="Calculation 5 7 3" xfId="24598" xr:uid="{5ABC0DFC-E3FB-43F3-9E49-B7C2996A5E7C}"/>
    <cellStyle name="Calculation 5 7 4" xfId="29561" xr:uid="{6C99ECA5-BA42-4A7C-9B62-0D75458B9168}"/>
    <cellStyle name="Calculation 5 7 5" xfId="30441" xr:uid="{F0F3208C-19FC-4A71-A235-B113AFDB29EC}"/>
    <cellStyle name="Calculation 5 7 6" xfId="32175" xr:uid="{E4C5E806-47CA-44D3-B6BB-88D0F44AA879}"/>
    <cellStyle name="Calculation 5 7 7" xfId="35565" xr:uid="{3066238C-1A0D-4C57-A4BF-9B53A73E6737}"/>
    <cellStyle name="Calculation 5 7 8" xfId="36400" xr:uid="{AECCC091-72C0-46D0-A19F-FEC878A87B06}"/>
    <cellStyle name="Calculation 5 7 9" xfId="37316" xr:uid="{4265AF7B-A648-4325-B827-FD07E97CA359}"/>
    <cellStyle name="Calculation 5 8" xfId="21532" xr:uid="{76063563-E9A1-43DC-9FFA-FA058B2492CC}"/>
    <cellStyle name="Calculation 5 9" xfId="21921" xr:uid="{0334C7EB-AACD-48FE-A311-EDB20EE32CEB}"/>
    <cellStyle name="Calculation 6" xfId="809" xr:uid="{00000000-0005-0000-0000-000018030000}"/>
    <cellStyle name="Calculation 6 2" xfId="810" xr:uid="{00000000-0005-0000-0000-000019030000}"/>
    <cellStyle name="Calculation 6 2 2" xfId="22729" xr:uid="{915299AD-7E92-491A-BCB9-02898EFA7C6E}"/>
    <cellStyle name="Calculation 6 2 2 2" xfId="23629" xr:uid="{9FE8A0DB-E5F7-4D77-B229-20B9A3462433}"/>
    <cellStyle name="Calculation 6 2 2 2 2" xfId="26281" xr:uid="{6F707328-DC9F-4FCD-8E64-437FFD603E0D}"/>
    <cellStyle name="Calculation 6 2 2 2 3" xfId="28001" xr:uid="{36FDA950-44AF-42EB-8F95-F1EC427E32CF}"/>
    <cellStyle name="Calculation 6 2 2 2 4" xfId="29048" xr:uid="{1652433A-35C2-4771-B0D9-3EE222CB95CC}"/>
    <cellStyle name="Calculation 6 2 2 2 5" xfId="33526" xr:uid="{9E6E9345-8672-4B70-9B07-66C3B83A1714}"/>
    <cellStyle name="Calculation 6 2 2 2 6" xfId="31825" xr:uid="{8FF5FC6A-7EE7-4DBA-B0E5-AC16500BF1C6}"/>
    <cellStyle name="Calculation 6 2 2 2 7" xfId="35075" xr:uid="{65248AC9-A7F4-4237-8E6B-6C81C7009E2C}"/>
    <cellStyle name="Calculation 6 2 2 3" xfId="25383" xr:uid="{C59D734C-A190-44FF-BCD6-E2A22D867406}"/>
    <cellStyle name="Calculation 6 2 2 4" xfId="32642" xr:uid="{9A156165-3CD3-4369-A6BD-4E035F306B80}"/>
    <cellStyle name="Calculation 6 2 3" xfId="22896" xr:uid="{C52ED0DE-F24D-456C-A899-32E6BEE3ECC3}"/>
    <cellStyle name="Calculation 6 2 3 2" xfId="25548" xr:uid="{C7810926-4ED8-4321-84A5-86752D57BACD}"/>
    <cellStyle name="Calculation 6 2 3 3" xfId="21425" xr:uid="{5AC54149-CA18-4A1C-AC4C-152A3BB31FAF}"/>
    <cellStyle name="Calculation 6 2 3 4" xfId="28945" xr:uid="{F6DEC83B-6693-4D51-BA95-A14E47A352DB}"/>
    <cellStyle name="Calculation 6 2 3 5" xfId="32807" xr:uid="{BEA4E105-5120-4C28-B3E2-74616491B737}"/>
    <cellStyle name="Calculation 6 2 3 6" xfId="32931" xr:uid="{9C95A2FA-131C-4D10-BA68-6EBA679184F7}"/>
    <cellStyle name="Calculation 6 2 3 7" xfId="33749" xr:uid="{F853E153-8A56-40BC-910E-B352A8844733}"/>
    <cellStyle name="Calculation 6 2 4" xfId="23881" xr:uid="{81C6367F-53C8-4225-885C-376B7CB419CA}"/>
    <cellStyle name="Calculation 6 2 4 2" xfId="26532" xr:uid="{66AB3A84-90CC-4175-91B5-4078A1476B17}"/>
    <cellStyle name="Calculation 6 2 4 3" xfId="21221" xr:uid="{5BE9E8B3-744E-43AB-9882-0359A2C678F0}"/>
    <cellStyle name="Calculation 6 2 4 4" xfId="29384" xr:uid="{1C385882-2105-4876-AFF9-E396D4913D1D}"/>
    <cellStyle name="Calculation 6 2 4 5" xfId="30248" xr:uid="{E05F2601-E61A-4B50-8835-752C764E925C}"/>
    <cellStyle name="Calculation 6 2 4 6" xfId="30954" xr:uid="{4CF92D07-CF82-461F-9344-06AFFF6560B9}"/>
    <cellStyle name="Calculation 6 2 4 7" xfId="35385" xr:uid="{D839F64E-3A2C-4364-9ECE-DFAE3B7DE807}"/>
    <cellStyle name="Calculation 6 2 4 8" xfId="36220" xr:uid="{3BB099C7-368B-459D-B320-580C919E641B}"/>
    <cellStyle name="Calculation 6 2 4 9" xfId="37117" xr:uid="{7286A3E1-A5CA-44FD-A4DD-DEDCEFE57B2E}"/>
    <cellStyle name="Calculation 6 2 5" xfId="24076" xr:uid="{DFA51DEB-3A9E-4C69-9357-C24D0A875B9A}"/>
    <cellStyle name="Calculation 6 2 5 2" xfId="26724" xr:uid="{A32AE722-0A59-42BA-875D-A6DB52C60FF1}"/>
    <cellStyle name="Calculation 6 2 5 3" xfId="24593" xr:uid="{417DE97F-482F-4469-A5DD-F4309E8EAD79}"/>
    <cellStyle name="Calculation 6 2 5 4" xfId="29557" xr:uid="{F85E2AF4-C91A-4894-B7F3-C313FA609155}"/>
    <cellStyle name="Calculation 6 2 5 5" xfId="30437" xr:uid="{B8045713-1247-421F-8636-E9CA28D0C300}"/>
    <cellStyle name="Calculation 6 2 5 6" xfId="32174" xr:uid="{642D4FB6-C707-4846-A7E3-2F7ED9CAB994}"/>
    <cellStyle name="Calculation 6 2 5 7" xfId="35561" xr:uid="{EE37FADF-1C3A-4D71-A1BA-A9DF8F8C2029}"/>
    <cellStyle name="Calculation 6 2 5 8" xfId="36396" xr:uid="{8D2CD0DF-BD44-4F6F-ABDC-D3536060F130}"/>
    <cellStyle name="Calculation 6 2 5 9" xfId="37312" xr:uid="{25AD5145-F978-4799-81C2-2231D8F12982}"/>
    <cellStyle name="Calculation 6 2 6" xfId="21536" xr:uid="{ED38513F-B4AA-4B5E-895D-AC567335EC91}"/>
    <cellStyle name="Calculation 6 2 7" xfId="21917" xr:uid="{F13215AF-C62F-4363-BEE8-3F6F9A3B951B}"/>
    <cellStyle name="Calculation 6 3" xfId="811" xr:uid="{00000000-0005-0000-0000-00001A030000}"/>
    <cellStyle name="Calculation 6 3 2" xfId="22728" xr:uid="{469D1987-707D-4AC6-8401-99251BFE9E38}"/>
    <cellStyle name="Calculation 6 3 2 2" xfId="23628" xr:uid="{13BA77FE-4906-4BA5-AB17-A8289A91C76D}"/>
    <cellStyle name="Calculation 6 3 2 2 2" xfId="26280" xr:uid="{1F6C8452-3F7F-4F82-A823-59C4BA387E05}"/>
    <cellStyle name="Calculation 6 3 2 2 3" xfId="28028" xr:uid="{7FB4355E-96C2-4ABC-B35C-9BD14A4859F2}"/>
    <cellStyle name="Calculation 6 3 2 2 4" xfId="27841" xr:uid="{45C77864-5C36-402B-B4AA-0490777EEC84}"/>
    <cellStyle name="Calculation 6 3 2 2 5" xfId="33525" xr:uid="{08723D83-DFA4-4787-B4EF-70EC238676A5}"/>
    <cellStyle name="Calculation 6 3 2 2 6" xfId="33620" xr:uid="{313761F3-E9CF-487A-A2FD-734CF39C2C86}"/>
    <cellStyle name="Calculation 6 3 2 2 7" xfId="35080" xr:uid="{0C2321EF-351D-4C8F-A0F1-760E5F1ADDF3}"/>
    <cellStyle name="Calculation 6 3 2 3" xfId="25382" xr:uid="{7B1A6F55-9D6E-495B-ADEA-8229E59134D6}"/>
    <cellStyle name="Calculation 6 3 2 4" xfId="32641" xr:uid="{F34E1908-4610-479C-98CE-EBE645B2D4F2}"/>
    <cellStyle name="Calculation 6 3 3" xfId="22897" xr:uid="{FB530942-6D9C-44B3-916A-F32D74E7DED0}"/>
    <cellStyle name="Calculation 6 3 3 2" xfId="25549" xr:uid="{B60AA128-5D20-4774-BDD4-1457764973B9}"/>
    <cellStyle name="Calculation 6 3 3 3" xfId="21631" xr:uid="{62CA2414-060C-4327-8A1C-C1DFBBE39338}"/>
    <cellStyle name="Calculation 6 3 3 4" xfId="21652" xr:uid="{D354C4B9-54BF-405A-87A3-3ADFCD2D26FD}"/>
    <cellStyle name="Calculation 6 3 3 5" xfId="32808" xr:uid="{AA16F835-6B6C-4D61-BC55-A76537F24EDD}"/>
    <cellStyle name="Calculation 6 3 3 6" xfId="33769" xr:uid="{955B535D-F638-49DA-A62D-B91ACB8A3B0B}"/>
    <cellStyle name="Calculation 6 3 3 7" xfId="31666" xr:uid="{850A89C1-001A-4ED4-9936-1E968DC521D6}"/>
    <cellStyle name="Calculation 6 3 4" xfId="23882" xr:uid="{EBCD0DC1-15F1-48DF-9382-78D4FA0528BF}"/>
    <cellStyle name="Calculation 6 3 4 2" xfId="26533" xr:uid="{365DA510-2931-4093-8775-AB03930B64F3}"/>
    <cellStyle name="Calculation 6 3 4 3" xfId="21220" xr:uid="{B708BDA9-9242-4E22-9F7B-995695557750}"/>
    <cellStyle name="Calculation 6 3 4 4" xfId="29385" xr:uid="{351D4788-B9B1-4B17-950A-5DCD452BCC95}"/>
    <cellStyle name="Calculation 6 3 4 5" xfId="30249" xr:uid="{38CB3FF6-AD3D-4D00-8138-9CE1FFF22BF6}"/>
    <cellStyle name="Calculation 6 3 4 6" xfId="32019" xr:uid="{61B85702-FB32-4C2F-AACF-6DD4F8BD4E51}"/>
    <cellStyle name="Calculation 6 3 4 7" xfId="35386" xr:uid="{BA6CA28D-F081-48E6-AA8C-828B2406515F}"/>
    <cellStyle name="Calculation 6 3 4 8" xfId="36221" xr:uid="{2A57CED2-200F-44CF-90E6-1CF7804995EC}"/>
    <cellStyle name="Calculation 6 3 4 9" xfId="37118" xr:uid="{88AF68F5-8387-4398-8324-C9265B7B5308}"/>
    <cellStyle name="Calculation 6 3 5" xfId="24075" xr:uid="{F307B430-925F-4BFB-A55B-025DBF6E1AA5}"/>
    <cellStyle name="Calculation 6 3 5 2" xfId="26723" xr:uid="{71D732DA-5D31-44E2-97B2-54426C01BB00}"/>
    <cellStyle name="Calculation 6 3 5 3" xfId="24592" xr:uid="{533B1451-BA96-44E8-8808-DFA8F6CA0102}"/>
    <cellStyle name="Calculation 6 3 5 4" xfId="29556" xr:uid="{D00E4523-CB83-49FF-911D-A512DA134643}"/>
    <cellStyle name="Calculation 6 3 5 5" xfId="30436" xr:uid="{AB913BFC-13DD-4AB0-8142-2BC286054061}"/>
    <cellStyle name="Calculation 6 3 5 6" xfId="34109" xr:uid="{26988881-97D8-494A-A84F-7D16129C8F9B}"/>
    <cellStyle name="Calculation 6 3 5 7" xfId="35560" xr:uid="{4585551B-FBBF-407E-98A5-564AFE727CE8}"/>
    <cellStyle name="Calculation 6 3 5 8" xfId="36395" xr:uid="{713FA17E-D0FB-482F-A4A4-5AD12E9FB036}"/>
    <cellStyle name="Calculation 6 3 5 9" xfId="37311" xr:uid="{8D083E16-CD93-42D2-A628-C5369A4A5A98}"/>
    <cellStyle name="Calculation 6 3 6" xfId="21537" xr:uid="{78655DD4-E7C9-4AC6-BBC9-4706C2D3898F}"/>
    <cellStyle name="Calculation 6 3 7" xfId="21916" xr:uid="{973709F7-7138-471A-8F82-68FE1398C28B}"/>
    <cellStyle name="Calculation 6 4" xfId="22730" xr:uid="{14BA7B0D-FBC1-41D8-B776-4C91FFB6F552}"/>
    <cellStyle name="Calculation 6 4 2" xfId="23630" xr:uid="{142C91BA-6FC0-4160-8914-84FE369834D9}"/>
    <cellStyle name="Calculation 6 4 2 2" xfId="26282" xr:uid="{9E1BCF97-D5F2-4C6D-BB93-4ADEB1C23E59}"/>
    <cellStyle name="Calculation 6 4 2 3" xfId="28492" xr:uid="{82B86DE1-1863-4152-94DE-E75128F1E51B}"/>
    <cellStyle name="Calculation 6 4 2 4" xfId="29166" xr:uid="{8ABB59F7-DD0D-43E5-8AAD-75B74BFFA85A}"/>
    <cellStyle name="Calculation 6 4 2 5" xfId="33527" xr:uid="{49215159-904A-416A-A074-2579DE34189B}"/>
    <cellStyle name="Calculation 6 4 2 6" xfId="33350" xr:uid="{1A5B78C4-4B16-4485-A8D5-249C774A29AB}"/>
    <cellStyle name="Calculation 6 4 2 7" xfId="31323" xr:uid="{8A42500F-DAB2-481D-A7FE-F180D92AD5E7}"/>
    <cellStyle name="Calculation 6 4 3" xfId="25384" xr:uid="{3E061D48-30B6-4E59-992C-2F257B440C88}"/>
    <cellStyle name="Calculation 6 4 4" xfId="32643" xr:uid="{4E644A2F-D2C2-4FF3-97C5-D68384279329}"/>
    <cellStyle name="Calculation 6 5" xfId="22895" xr:uid="{691ABA26-4AFF-4D73-BBFC-192F1AE3957A}"/>
    <cellStyle name="Calculation 6 5 2" xfId="25547" xr:uid="{F3D8DAAE-40B5-44CB-B177-488006E4F1B6}"/>
    <cellStyle name="Calculation 6 5 3" xfId="21563" xr:uid="{E71887DC-89FD-4C84-A926-E29F5DA7BE35}"/>
    <cellStyle name="Calculation 6 5 4" xfId="28919" xr:uid="{C2F7EE92-3BD3-44ED-9C25-D22A64140050}"/>
    <cellStyle name="Calculation 6 5 5" xfId="32806" xr:uid="{72433E38-238C-40BD-A882-0032961598C7}"/>
    <cellStyle name="Calculation 6 5 6" xfId="33401" xr:uid="{25836020-945E-4150-B52F-2D462A3BCE71}"/>
    <cellStyle name="Calculation 6 5 7" xfId="31597" xr:uid="{88DEC7C4-0D67-477E-9C89-794C724DCFD4}"/>
    <cellStyle name="Calculation 6 6" xfId="23880" xr:uid="{438FB021-9B84-46F6-BC8E-F79D1CF2AEE2}"/>
    <cellStyle name="Calculation 6 6 2" xfId="26531" xr:uid="{9AC8E567-9721-499E-B9F6-F7419BADE59F}"/>
    <cellStyle name="Calculation 6 6 3" xfId="21222" xr:uid="{BDAA63DF-1D48-4E93-98F1-83ED5BEB0351}"/>
    <cellStyle name="Calculation 6 6 4" xfId="29383" xr:uid="{3EA738C5-1276-49C1-B830-57D2A33CCE96}"/>
    <cellStyle name="Calculation 6 6 5" xfId="30247" xr:uid="{9754767D-8EC7-4468-84CE-E0ED9A5A9714}"/>
    <cellStyle name="Calculation 6 6 6" xfId="32018" xr:uid="{D1E37D3C-B425-41DE-964D-53156C8FD8BA}"/>
    <cellStyle name="Calculation 6 6 7" xfId="35384" xr:uid="{39C863C8-D1A1-46EE-9A5B-64728F037C4B}"/>
    <cellStyle name="Calculation 6 6 8" xfId="36219" xr:uid="{AD3268CD-0D24-468A-97B6-6D8660F81183}"/>
    <cellStyle name="Calculation 6 6 9" xfId="37116" xr:uid="{27B111FF-EC6A-4F85-8432-E293D0B15E89}"/>
    <cellStyle name="Calculation 6 7" xfId="24077" xr:uid="{37E094BD-B75F-4D70-A216-F4ACEF422193}"/>
    <cellStyle name="Calculation 6 7 2" xfId="26725" xr:uid="{960A1AA5-A25E-485D-94B0-BAA1EFE093E5}"/>
    <cellStyle name="Calculation 6 7 3" xfId="24594" xr:uid="{136DD76C-3A5E-4CE3-9F0F-692C06738CF0}"/>
    <cellStyle name="Calculation 6 7 4" xfId="29558" xr:uid="{BB4F0593-C97B-479A-9D77-9872F61F3873}"/>
    <cellStyle name="Calculation 6 7 5" xfId="30438" xr:uid="{6C65D3B3-7606-46E2-BF5A-7CB5A77175D9}"/>
    <cellStyle name="Calculation 6 7 6" xfId="33940" xr:uid="{F5B3D594-EC4A-40E5-9B29-6CE8A0EBC89C}"/>
    <cellStyle name="Calculation 6 7 7" xfId="35562" xr:uid="{E012663D-7EC2-4EF7-9CAA-686EB748E2FA}"/>
    <cellStyle name="Calculation 6 7 8" xfId="36397" xr:uid="{681269EE-DAEB-4BBC-90D0-3160F2FD799E}"/>
    <cellStyle name="Calculation 6 7 9" xfId="37313" xr:uid="{5F3C729E-7C5C-4818-A56F-3AD3647BA2E6}"/>
    <cellStyle name="Calculation 6 8" xfId="21535" xr:uid="{F39989B9-9D37-4811-B0A8-DC3FB53AAC4B}"/>
    <cellStyle name="Calculation 6 9" xfId="21918" xr:uid="{9149FB77-73B6-4B04-82AA-5D33938FDA5B}"/>
    <cellStyle name="Calculation 7" xfId="812" xr:uid="{00000000-0005-0000-0000-00001B030000}"/>
    <cellStyle name="Calculation 7 2" xfId="22727" xr:uid="{B1C985BC-09AA-4F1E-8D9B-518A6A06F8C2}"/>
    <cellStyle name="Calculation 7 2 2" xfId="23627" xr:uid="{A4F57C3D-FC08-40FA-9B79-20D077C3AB36}"/>
    <cellStyle name="Calculation 7 2 2 2" xfId="26279" xr:uid="{2ECBC938-3E96-4AA0-8B61-1CA5B84689EE}"/>
    <cellStyle name="Calculation 7 2 2 3" xfId="27584" xr:uid="{879FCC1E-BFD9-43FA-B313-12582C702298}"/>
    <cellStyle name="Calculation 7 2 2 4" xfId="29167" xr:uid="{AE08C6CB-773B-40F1-A0C4-D2A4FE6B22D6}"/>
    <cellStyle name="Calculation 7 2 2 5" xfId="33524" xr:uid="{864015C3-A5C0-4C2D-B19C-5B3E0ED8CEFE}"/>
    <cellStyle name="Calculation 7 2 2 6" xfId="33817" xr:uid="{AA7EDBFF-2614-46B0-9D23-D14ECD935B6B}"/>
    <cellStyle name="Calculation 7 2 2 7" xfId="30975" xr:uid="{4E61A919-1B23-4E1E-A692-6D445DC4A823}"/>
    <cellStyle name="Calculation 7 2 3" xfId="25381" xr:uid="{215794DA-765C-46A0-8215-8B517CC65EDD}"/>
    <cellStyle name="Calculation 7 2 4" xfId="32640" xr:uid="{779481BC-6B49-4158-98FD-346A8ED1A75F}"/>
    <cellStyle name="Calculation 7 3" xfId="22898" xr:uid="{19F640AA-D72B-40AB-AE86-C521D74ADE19}"/>
    <cellStyle name="Calculation 7 3 2" xfId="25550" xr:uid="{EFD2CE7A-F5E0-4C24-BB78-53319AD9E86B}"/>
    <cellStyle name="Calculation 7 3 3" xfId="27279" xr:uid="{6743FD55-2E46-4A01-B23E-8DDDACE9DC15}"/>
    <cellStyle name="Calculation 7 3 4" xfId="29194" xr:uid="{2D15FEFC-CF77-491D-A3DD-86106E7E4ECF}"/>
    <cellStyle name="Calculation 7 3 5" xfId="32809" xr:uid="{462F56C9-186F-4CC3-A604-A1778E332287}"/>
    <cellStyle name="Calculation 7 3 6" xfId="33669" xr:uid="{CBBE6825-44CD-4919-81D2-4E76F51DE93C}"/>
    <cellStyle name="Calculation 7 3 7" xfId="35207" xr:uid="{F795ADCD-FBAF-4062-AEF7-A110FB4DF177}"/>
    <cellStyle name="Calculation 7 4" xfId="23883" xr:uid="{6C57DF4E-7160-4089-983B-52AE76728CEF}"/>
    <cellStyle name="Calculation 7 4 2" xfId="26534" xr:uid="{F71381DE-AD27-470F-B5A9-BA80CA354639}"/>
    <cellStyle name="Calculation 7 4 3" xfId="21219" xr:uid="{B701F461-BE7A-4A22-BB74-74E956A0E1DF}"/>
    <cellStyle name="Calculation 7 4 4" xfId="29386" xr:uid="{7B4AF4BE-AAC5-4BFB-A5FD-4BF9D8769D37}"/>
    <cellStyle name="Calculation 7 4 5" xfId="30250" xr:uid="{B33680E7-F75A-49D1-BE5C-076AC875B03A}"/>
    <cellStyle name="Calculation 7 4 6" xfId="32020" xr:uid="{D7CC3C70-E4AC-43BF-8BF6-EC8D785A6EF7}"/>
    <cellStyle name="Calculation 7 4 7" xfId="35387" xr:uid="{A6EF6B8B-3659-40C9-ABF0-46A497130CB0}"/>
    <cellStyle name="Calculation 7 4 8" xfId="36222" xr:uid="{4289D81E-7367-476E-BE45-7B9FE709BD23}"/>
    <cellStyle name="Calculation 7 4 9" xfId="37119" xr:uid="{03CC861E-87AC-4986-AD64-33C9AAA90B13}"/>
    <cellStyle name="Calculation 7 5" xfId="24074" xr:uid="{73B9DAD3-7ED0-477E-958B-6D0671B7C2FB}"/>
    <cellStyle name="Calculation 7 5 2" xfId="26722" xr:uid="{9E27BFC1-1277-41C2-B71A-ADAFB0AEA474}"/>
    <cellStyle name="Calculation 7 5 3" xfId="24591" xr:uid="{F3C64F68-2974-4E75-BA3F-D6D40B698165}"/>
    <cellStyle name="Calculation 7 5 4" xfId="29555" xr:uid="{BF2B5786-386E-416D-BA01-1BEAF2705F07}"/>
    <cellStyle name="Calculation 7 5 5" xfId="30435" xr:uid="{F521E27C-C59E-4816-9332-B792E92E509A}"/>
    <cellStyle name="Calculation 7 5 6" xfId="33939" xr:uid="{DC5765A1-4E49-43B2-B7C1-5BE1CCB66CA8}"/>
    <cellStyle name="Calculation 7 5 7" xfId="35559" xr:uid="{78009CDD-F380-48BA-96D4-DFD889EC79E6}"/>
    <cellStyle name="Calculation 7 5 8" xfId="36394" xr:uid="{F6A2CA2F-EE5B-4FF0-A004-E6F43E71F0EF}"/>
    <cellStyle name="Calculation 7 5 9" xfId="37310" xr:uid="{A857862A-D585-4BCE-B567-5BCA30C59CF2}"/>
    <cellStyle name="Calculation 7 6" xfId="21538" xr:uid="{487B1123-50DB-4C26-A359-1AABFFF504D0}"/>
    <cellStyle name="Calculation 7 7" xfId="21915" xr:uid="{02712E9A-F7C3-4B18-833F-FEB71C80917B}"/>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10 2" xfId="22725" xr:uid="{29D42B90-32DC-41B1-93E5-BD066482D48E}"/>
    <cellStyle name="Gia's 10 2 2" xfId="23625" xr:uid="{836BE0CB-D4DA-4357-81AB-775BDC41703F}"/>
    <cellStyle name="Gia's 10 2 2 2" xfId="26277" xr:uid="{94252187-D709-4E3C-BF6F-BA6857047EE4}"/>
    <cellStyle name="Gia's 10 2 2 3" xfId="28257" xr:uid="{C7680664-F5B2-4A10-88E1-BB722B6F568D}"/>
    <cellStyle name="Gia's 10 2 2 4" xfId="28604" xr:uid="{31BAD8BA-0D0D-4348-A2D8-D98D8CC58E55}"/>
    <cellStyle name="Gia's 10 2 2 5" xfId="28320" xr:uid="{BBB1E876-CE26-425D-938C-F6CC0FAC70D4}"/>
    <cellStyle name="Gia's 10 2 2 6" xfId="33522" xr:uid="{E400EA42-6F08-4DBD-8A8D-FCB453C56C37}"/>
    <cellStyle name="Gia's 10 2 2 7" xfId="34302" xr:uid="{FAD9A6A1-23DA-4FD3-81FB-33AFF5DA6EC1}"/>
    <cellStyle name="Gia's 10 2 2 8" xfId="31643" xr:uid="{0C68EACC-9DD7-4924-BF25-8E493DEF9FF7}"/>
    <cellStyle name="Gia's 10 2 3" xfId="25379" xr:uid="{E7EF3747-3601-49DE-861F-34E80781DE67}"/>
    <cellStyle name="Gia's 10 2 4" xfId="27755" xr:uid="{CEE312F3-B37B-49F5-A9B9-518E4A208F17}"/>
    <cellStyle name="Gia's 10 2 5" xfId="32638" xr:uid="{E79BDE7C-52EC-48C6-B32A-F3B686AB7EB5}"/>
    <cellStyle name="Gia's 10 2 6" xfId="31256" xr:uid="{B14F76D4-22D4-4D97-AB68-5646B027F9F8}"/>
    <cellStyle name="Gia's 10 3" xfId="22900" xr:uid="{1B3A29E7-4217-42E8-B5A8-839505793023}"/>
    <cellStyle name="Gia's 10 3 2" xfId="25552" xr:uid="{E588B1C3-8B12-4B83-A8C8-D70AF2886485}"/>
    <cellStyle name="Gia's 10 3 3" xfId="27768" xr:uid="{75EE87FC-620A-46A1-9DBE-CF0A1056A139}"/>
    <cellStyle name="Gia's 10 3 4" xfId="21424" xr:uid="{1FEC99DC-C6A5-411E-AF85-BBD74A94C7D9}"/>
    <cellStyle name="Gia's 10 3 5" xfId="28878" xr:uid="{04CB5CC0-96F0-4F38-8D64-D75E9D01572D}"/>
    <cellStyle name="Gia's 10 3 6" xfId="32811" xr:uid="{3B28B439-0BE2-4610-AC14-D574F019810F}"/>
    <cellStyle name="Gia's 10 3 7" xfId="31085" xr:uid="{837F57AB-62C1-4107-976D-8E7116ED0B97}"/>
    <cellStyle name="Gia's 10 3 8" xfId="31292" xr:uid="{AC4412AC-BB44-49A0-A538-A4A69DE6069D}"/>
    <cellStyle name="Gia's 10 4" xfId="23885" xr:uid="{DB59FF83-81F0-4602-8B02-E966165E3F8E}"/>
    <cellStyle name="Gia's 10 4 2" xfId="26536" xr:uid="{A7AD5FB0-2D33-44BE-A9AF-85D66A55C2D1}"/>
    <cellStyle name="Gia's 10 4 3" xfId="28898" xr:uid="{BBBD506D-84B5-4393-AB06-A199AAC60EB0}"/>
    <cellStyle name="Gia's 10 4 4" xfId="30252" xr:uid="{AFA94CB6-C071-4525-87FE-28D17ABAD0EA}"/>
    <cellStyle name="Gia's 10 4 5" xfId="33710" xr:uid="{DD86477A-35BF-4709-A954-3AD63DB4FEC7}"/>
    <cellStyle name="Gia's 10 4 6" xfId="34470" xr:uid="{9C8DC202-A122-4DA8-B717-0A67152ECC43}"/>
    <cellStyle name="Gia's 10 4 7" xfId="32022" xr:uid="{40CE0E9B-C6EC-4EC3-B06E-DEBD78D54EBC}"/>
    <cellStyle name="Gia's 10 4 8" xfId="37121" xr:uid="{3C161E7B-1418-4FB8-B5A5-AFEBA410C6B2}"/>
    <cellStyle name="Gia's 10 5" xfId="21702" xr:uid="{E1831021-5BCE-4AC2-9576-0F23E2656ABA}"/>
    <cellStyle name="Gia's 10 6" xfId="21913" xr:uid="{55E243BE-CB71-494A-A2D8-476668641ED8}"/>
    <cellStyle name="Gia's 10 7" xfId="21688" xr:uid="{FE28E532-92C1-44DA-92E1-173F08F13C6C}"/>
    <cellStyle name="Gia's 10 8" xfId="31525" xr:uid="{6BEBECFB-C39A-4750-AD62-32305574A7AC}"/>
    <cellStyle name="Gia's 10 9" xfId="31560" xr:uid="{02E09625-4A3F-452D-B453-059FDFBB170F}"/>
    <cellStyle name="Gia's 11" xfId="22726" xr:uid="{9D86CDF4-7F7E-45BB-9C63-0BDCC03C4A56}"/>
    <cellStyle name="Gia's 11 2" xfId="23626" xr:uid="{631AF717-7926-4053-A3D8-A53BA043A4CA}"/>
    <cellStyle name="Gia's 11 2 2" xfId="26278" xr:uid="{43E7515E-0E97-4E1A-93DA-894FD7A43EDB}"/>
    <cellStyle name="Gia's 11 2 3" xfId="28258" xr:uid="{CD7FECB5-8F3A-4E3B-A271-AA6A5473A383}"/>
    <cellStyle name="Gia's 11 2 4" xfId="27554" xr:uid="{35D558FA-1685-44C7-959A-0003242A00AE}"/>
    <cellStyle name="Gia's 11 2 5" xfId="21675" xr:uid="{40424C0D-9817-4B59-A443-E44A3B38703D}"/>
    <cellStyle name="Gia's 11 2 6" xfId="33523" xr:uid="{CBE30A1B-31D3-4DA2-9A2C-90B85D5C076D}"/>
    <cellStyle name="Gia's 11 2 7" xfId="34303" xr:uid="{8A308732-90E2-405B-9D7F-627AE2DFB777}"/>
    <cellStyle name="Gia's 11 2 8" xfId="31587" xr:uid="{DD04F9DC-ED31-48D7-A4C1-0214FE11D84D}"/>
    <cellStyle name="Gia's 11 3" xfId="25380" xr:uid="{46DF8135-F361-4B73-83DB-930AD2E133E5}"/>
    <cellStyle name="Gia's 11 4" xfId="27756" xr:uid="{9B87F5B3-430B-4C75-8C28-4B767F1EF07C}"/>
    <cellStyle name="Gia's 11 5" xfId="32639" xr:uid="{AE1255A2-476D-44B0-9A21-0765C6BA5EF4}"/>
    <cellStyle name="Gia's 11 6" xfId="31255" xr:uid="{98900F7C-01B5-4157-94A5-1B77860B27C8}"/>
    <cellStyle name="Gia's 12" xfId="22899" xr:uid="{A1334486-07A8-4BD0-A831-CBCEEB3EB708}"/>
    <cellStyle name="Gia's 12 2" xfId="25551" xr:uid="{CCEA0725-07D7-41A5-8E6F-C061DDC19BCB}"/>
    <cellStyle name="Gia's 12 3" xfId="27767" xr:uid="{21F82744-0AF9-4FF1-922B-FEC1E79610A0}"/>
    <cellStyle name="Gia's 12 4" xfId="21564" xr:uid="{22C3D047-A8FC-45AE-844C-E5CBDF68AA29}"/>
    <cellStyle name="Gia's 12 5" xfId="28934" xr:uid="{FDB15932-9D56-4CD5-8E3C-31E6C3D08E9F}"/>
    <cellStyle name="Gia's 12 6" xfId="32810" xr:uid="{D61BA284-D2B2-4385-B7E3-CF8BC90EEE5A}"/>
    <cellStyle name="Gia's 12 7" xfId="31086" xr:uid="{99629A0B-F771-4C5D-99A9-8202195B0A3E}"/>
    <cellStyle name="Gia's 12 8" xfId="31572" xr:uid="{3AF66468-731E-4460-881D-628A710819F4}"/>
    <cellStyle name="Gia's 13" xfId="23884" xr:uid="{BE830D58-D01E-4855-B8E2-5D133F31734F}"/>
    <cellStyle name="Gia's 13 2" xfId="26535" xr:uid="{E582D8D0-28A7-4D6C-8813-678A13A2C801}"/>
    <cellStyle name="Gia's 13 3" xfId="28897" xr:uid="{64A890BE-71A1-47B6-B273-45E852FFAF3C}"/>
    <cellStyle name="Gia's 13 4" xfId="30251" xr:uid="{9B757BD2-BDDE-44B8-8E75-C58157C6AB80}"/>
    <cellStyle name="Gia's 13 5" xfId="33709" xr:uid="{E55D4386-43AA-4B8E-803A-8BC4F5012F81}"/>
    <cellStyle name="Gia's 13 6" xfId="34469" xr:uid="{75B19050-4EA2-41E9-882E-EED5F1FB7146}"/>
    <cellStyle name="Gia's 13 7" xfId="32021" xr:uid="{E9F4A711-43EA-4EC7-B24E-C9FFCCB15DF4}"/>
    <cellStyle name="Gia's 13 8" xfId="37120" xr:uid="{9D516EC8-8105-4741-AF7F-10D457028404}"/>
    <cellStyle name="Gia's 14" xfId="21701" xr:uid="{2D880B03-0A8D-4890-B10A-FA9E22FB0C76}"/>
    <cellStyle name="Gia's 15" xfId="21914" xr:uid="{9BD525DB-1AED-49F6-8D73-0DC2E6389168}"/>
    <cellStyle name="Gia's 16" xfId="21687" xr:uid="{0FCB3CB7-3445-4EA4-BD36-715E4799B317}"/>
    <cellStyle name="Gia's 17" xfId="31524" xr:uid="{EF3B4B90-161B-4464-BF1B-FA29B62106F1}"/>
    <cellStyle name="Gia's 18" xfId="31561" xr:uid="{BC55FF27-35DA-4221-A386-CC6FC09A5339}"/>
    <cellStyle name="Gia's 2" xfId="9187" xr:uid="{00000000-0005-0000-0000-0000D7230000}"/>
    <cellStyle name="Gia's 2 2" xfId="22724" xr:uid="{42B0CDD3-37A9-405B-823B-CF4E487D960B}"/>
    <cellStyle name="Gia's 2 2 2" xfId="23624" xr:uid="{D50EAA66-1D66-4D16-AF1E-8EBD7D859B11}"/>
    <cellStyle name="Gia's 2 2 2 2" xfId="26276" xr:uid="{A71941E1-E6C0-407C-BC12-FC81B4C0BCB4}"/>
    <cellStyle name="Gia's 2 2 2 3" xfId="28256" xr:uid="{97716102-FDDE-48A1-9802-883DAFA444E0}"/>
    <cellStyle name="Gia's 2 2 2 4" xfId="28491" xr:uid="{60D21A84-80AC-400B-BD90-76AEBD23FE7B}"/>
    <cellStyle name="Gia's 2 2 2 5" xfId="28319" xr:uid="{3F478327-7EBD-425A-B60C-5B8D8D280F39}"/>
    <cellStyle name="Gia's 2 2 2 6" xfId="33521" xr:uid="{F9E61204-7547-4EB3-8D89-CA699F45639D}"/>
    <cellStyle name="Gia's 2 2 2 7" xfId="34301" xr:uid="{C10638E7-B561-4A49-B5C2-A46D6091E46A}"/>
    <cellStyle name="Gia's 2 2 2 8" xfId="31586" xr:uid="{BAA0F032-76B9-4131-A8CA-92BF9F3CAE4F}"/>
    <cellStyle name="Gia's 2 2 3" xfId="25378" xr:uid="{7DC71492-445B-426D-AFD2-859938AAB643}"/>
    <cellStyle name="Gia's 2 2 4" xfId="27754" xr:uid="{43207580-F620-477B-AC51-0A69F26F3530}"/>
    <cellStyle name="Gia's 2 2 5" xfId="32637" xr:uid="{80AEB44F-9883-43C1-A630-D8DC2237DE24}"/>
    <cellStyle name="Gia's 2 2 6" xfId="31257" xr:uid="{77F118F1-85D3-440A-B3DF-9B1085131D9F}"/>
    <cellStyle name="Gia's 2 3" xfId="22901" xr:uid="{832BF783-050A-4DA2-ACCC-D8DE6ACDAE4A}"/>
    <cellStyle name="Gia's 2 3 2" xfId="25553" xr:uid="{61C52EEB-3361-4C04-9093-876D56CB4917}"/>
    <cellStyle name="Gia's 2 3 3" xfId="27769" xr:uid="{CDD3C138-730A-455D-8778-72BDC7A85AD2}"/>
    <cellStyle name="Gia's 2 3 4" xfId="21630" xr:uid="{6818376F-95D6-48C5-A787-CAAB5F0C22F9}"/>
    <cellStyle name="Gia's 2 3 5" xfId="21545" xr:uid="{B054BB08-F815-40A5-B0FB-1A083D43CE42}"/>
    <cellStyle name="Gia's 2 3 6" xfId="32812" xr:uid="{40E2A808-9921-41C4-81EB-EA8E92A81228}"/>
    <cellStyle name="Gia's 2 3 7" xfId="31084" xr:uid="{13E05854-91EC-4FD4-A4EE-38AE734AECA9}"/>
    <cellStyle name="Gia's 2 3 8" xfId="35212" xr:uid="{DCE5C6BC-CAFF-4DE7-9ECC-6D05232B36B7}"/>
    <cellStyle name="Gia's 2 4" xfId="23886" xr:uid="{8E6E05BB-B0B4-46B4-BE5F-4CA9C507AD1E}"/>
    <cellStyle name="Gia's 2 4 2" xfId="26537" xr:uid="{05D68DD1-64D8-469D-A8F6-045977E6F30A}"/>
    <cellStyle name="Gia's 2 4 3" xfId="28899" xr:uid="{67CE1C4E-CFAC-4E25-BC3F-F195A624351F}"/>
    <cellStyle name="Gia's 2 4 4" xfId="30253" xr:uid="{1EBA357A-88AA-4B2A-A850-18F1924186BC}"/>
    <cellStyle name="Gia's 2 4 5" xfId="33711" xr:uid="{55D49694-6C9A-4AE1-9D69-170C5A2B9D85}"/>
    <cellStyle name="Gia's 2 4 6" xfId="34471" xr:uid="{091C95A5-0D3F-4BDC-B064-7C0CE1F227CB}"/>
    <cellStyle name="Gia's 2 4 7" xfId="32023" xr:uid="{9F9979A6-033D-419A-AA60-44DF1669A2B4}"/>
    <cellStyle name="Gia's 2 4 8" xfId="37122" xr:uid="{732B36C0-880B-4005-8465-C80506E73D3C}"/>
    <cellStyle name="Gia's 2 5" xfId="21703" xr:uid="{95843B26-C94F-4A2D-8933-8E3B6697613A}"/>
    <cellStyle name="Gia's 2 6" xfId="21912" xr:uid="{EB505C4B-A120-4631-A029-848C514947AF}"/>
    <cellStyle name="Gia's 2 7" xfId="21689" xr:uid="{AF2FA9C9-903C-475A-BE9E-B96405F6E254}"/>
    <cellStyle name="Gia's 2 8" xfId="31526" xr:uid="{F62E140A-9A3D-4390-BB01-038DB5088FDD}"/>
    <cellStyle name="Gia's 2 9" xfId="31559" xr:uid="{A5872203-206E-4A90-BB9D-D9385B80418F}"/>
    <cellStyle name="Gia's 3" xfId="9188" xr:uid="{00000000-0005-0000-0000-0000D8230000}"/>
    <cellStyle name="Gia's 3 2" xfId="22723" xr:uid="{B167FE23-1BC6-4DBF-BD37-D0A5DA7FEE31}"/>
    <cellStyle name="Gia's 3 2 2" xfId="23623" xr:uid="{AE444B71-D573-4D30-AFAF-EAC3AA437125}"/>
    <cellStyle name="Gia's 3 2 2 2" xfId="26275" xr:uid="{7EB08FAF-63BB-4CB1-9F26-7C107217FA44}"/>
    <cellStyle name="Gia's 3 2 2 3" xfId="28255" xr:uid="{7A7F0AC6-6ACC-4676-8706-CB370C7C1BB5}"/>
    <cellStyle name="Gia's 3 2 2 4" xfId="28000" xr:uid="{44CD9B93-5EDA-4FA7-93A9-ADA169CA113A}"/>
    <cellStyle name="Gia's 3 2 2 5" xfId="21667" xr:uid="{8E17646D-E35C-41E8-B166-FA561CB351FA}"/>
    <cellStyle name="Gia's 3 2 2 6" xfId="33520" xr:uid="{C8760C58-4395-42AF-8F65-AF29F782A4F6}"/>
    <cellStyle name="Gia's 3 2 2 7" xfId="34300" xr:uid="{FCBA25B6-7D54-4F4F-8E99-6F0606EE4E23}"/>
    <cellStyle name="Gia's 3 2 2 8" xfId="31644" xr:uid="{A9EA8058-D8F4-45CF-9163-0DC00D965FCF}"/>
    <cellStyle name="Gia's 3 2 3" xfId="25377" xr:uid="{D870A758-C868-466E-906E-44AA1D3B77DF}"/>
    <cellStyle name="Gia's 3 2 4" xfId="27753" xr:uid="{67DD8841-92DE-4A31-9744-A472836BA070}"/>
    <cellStyle name="Gia's 3 2 5" xfId="32636" xr:uid="{0F409961-0FF7-4F69-956B-7BD75F26EC9A}"/>
    <cellStyle name="Gia's 3 2 6" xfId="31258" xr:uid="{10AC6218-2A90-4E97-889C-DAA02F062670}"/>
    <cellStyle name="Gia's 3 3" xfId="22902" xr:uid="{02FBD02C-4112-4AB8-98C8-00618AAAE16D}"/>
    <cellStyle name="Gia's 3 3 2" xfId="25554" xr:uid="{B4DD6140-5781-4691-99B8-E3A4C8D09E38}"/>
    <cellStyle name="Gia's 3 3 3" xfId="27770" xr:uid="{4BAC9297-1D10-4278-81C8-284E507ACDF8}"/>
    <cellStyle name="Gia's 3 3 4" xfId="27280" xr:uid="{72947E18-90BE-472E-8577-3718F0A1743A}"/>
    <cellStyle name="Gia's 3 3 5" xfId="21680" xr:uid="{23D4F9F2-DDFD-4B01-B7F3-F560FCD474C9}"/>
    <cellStyle name="Gia's 3 3 6" xfId="32813" xr:uid="{B12D442A-509C-4A69-AE57-75CAF4CEE705}"/>
    <cellStyle name="Gia's 3 3 7" xfId="31083" xr:uid="{2CDA7776-BA2D-424C-A1AA-EB364C9FA44E}"/>
    <cellStyle name="Gia's 3 3 8" xfId="34174" xr:uid="{5DC3310D-E451-4B26-9B60-1D68795FD3F2}"/>
    <cellStyle name="Gia's 3 4" xfId="23887" xr:uid="{81DDD46F-A9D6-421F-A25F-7D91342F181B}"/>
    <cellStyle name="Gia's 3 4 2" xfId="26538" xr:uid="{E951FFC1-3CE1-4925-BA0E-BC6627F43EAF}"/>
    <cellStyle name="Gia's 3 4 3" xfId="28900" xr:uid="{84B5BBCE-2D48-4AA7-B35D-6371D080E837}"/>
    <cellStyle name="Gia's 3 4 4" xfId="30254" xr:uid="{8BCD6A28-F7D4-4486-B4B8-6AB2B46EC6A7}"/>
    <cellStyle name="Gia's 3 4 5" xfId="33712" xr:uid="{28965672-B16A-49DF-AD5A-3971B5DBE9D5}"/>
    <cellStyle name="Gia's 3 4 6" xfId="34472" xr:uid="{ED091E95-643F-4393-8EC6-2DB2258CDF6D}"/>
    <cellStyle name="Gia's 3 4 7" xfId="32024" xr:uid="{BCE51845-9F69-424D-B4E0-EF803589AC12}"/>
    <cellStyle name="Gia's 3 4 8" xfId="37123" xr:uid="{C31295F9-B4F4-4B2C-A182-5201FDC7D8D9}"/>
    <cellStyle name="Gia's 3 5" xfId="21704" xr:uid="{F7B7CCB8-ADDA-48A4-90CD-FE0F9CD32791}"/>
    <cellStyle name="Gia's 3 6" xfId="21911" xr:uid="{931D5629-BE1B-46C9-875F-281CE8D08866}"/>
    <cellStyle name="Gia's 3 7" xfId="21690" xr:uid="{223E0A92-30F6-4A53-8D4D-55B199BDFB48}"/>
    <cellStyle name="Gia's 3 8" xfId="31527" xr:uid="{28E8F21A-CFF6-44CB-BBE1-7E79EB078FF8}"/>
    <cellStyle name="Gia's 3 9" xfId="31558" xr:uid="{142EA5C1-A72C-4671-A5FE-3294BB203F53}"/>
    <cellStyle name="Gia's 4" xfId="9189" xr:uid="{00000000-0005-0000-0000-0000D9230000}"/>
    <cellStyle name="Gia's 4 2" xfId="22722" xr:uid="{5A64C503-AACC-47C0-91A7-14A1A601BE1C}"/>
    <cellStyle name="Gia's 4 2 2" xfId="23622" xr:uid="{4B5155C6-9ABD-4EAF-AF19-2F7E27036C88}"/>
    <cellStyle name="Gia's 4 2 2 2" xfId="26274" xr:uid="{30F501CA-8FA5-452C-A4F9-55795FBA50D8}"/>
    <cellStyle name="Gia's 4 2 2 3" xfId="28254" xr:uid="{ED8B8E5A-4C81-4ECA-B538-4F48CE5BD483}"/>
    <cellStyle name="Gia's 4 2 2 4" xfId="28029" xr:uid="{33FBB861-7D55-4497-8592-B47A6AD9F617}"/>
    <cellStyle name="Gia's 4 2 2 5" xfId="28259" xr:uid="{A3223B9A-C84A-4F35-A755-4F2295C6C71C}"/>
    <cellStyle name="Gia's 4 2 2 6" xfId="33519" xr:uid="{1C34C6A9-DFAB-4999-8218-8D1F3B48DCDF}"/>
    <cellStyle name="Gia's 4 2 2 7" xfId="34299" xr:uid="{24919A65-AD6A-4825-A5F1-19133C99F124}"/>
    <cellStyle name="Gia's 4 2 2 8" xfId="31585" xr:uid="{33448204-42FE-4479-B4FB-C22CA23B75DE}"/>
    <cellStyle name="Gia's 4 2 3" xfId="25376" xr:uid="{152A1ECE-2FF5-4253-A1F5-5524332B61C5}"/>
    <cellStyle name="Gia's 4 2 4" xfId="27752" xr:uid="{322726CF-41F5-4876-AEE9-399AF97363ED}"/>
    <cellStyle name="Gia's 4 2 5" xfId="32635" xr:uid="{A4EBE656-E6B3-4800-9B7B-9981223FA930}"/>
    <cellStyle name="Gia's 4 2 6" xfId="31259" xr:uid="{1205E5A4-CED2-4287-A918-4A650A5F07C2}"/>
    <cellStyle name="Gia's 4 3" xfId="22903" xr:uid="{F8713307-C16C-41A4-94E7-0C113C469F68}"/>
    <cellStyle name="Gia's 4 3 2" xfId="25555" xr:uid="{317B6206-60B8-4916-8E50-A94D9FAEDEB2}"/>
    <cellStyle name="Gia's 4 3 3" xfId="27771" xr:uid="{E30D83B9-4FFC-4FC0-8B6F-CC356D33B5B3}"/>
    <cellStyle name="Gia's 4 3 4" xfId="21565" xr:uid="{CE9C6083-4297-4698-BFE6-46F7F1F0C309}"/>
    <cellStyle name="Gia's 4 3 5" xfId="28935" xr:uid="{17953190-A7D7-4D71-B83A-4EE7695B2427}"/>
    <cellStyle name="Gia's 4 3 6" xfId="32814" xr:uid="{1DFECF37-6A04-4626-A547-F6D8A52DB0F7}"/>
    <cellStyle name="Gia's 4 3 7" xfId="31082" xr:uid="{8B094523-3B69-4B94-B56D-024075B63647}"/>
    <cellStyle name="Gia's 4 3 8" xfId="31653" xr:uid="{D4F3ABDF-816C-495D-9F43-6BE4A4C8F2BD}"/>
    <cellStyle name="Gia's 4 4" xfId="23888" xr:uid="{75F0E930-518F-4BA3-92FD-5FCBDB5BC353}"/>
    <cellStyle name="Gia's 4 4 2" xfId="26539" xr:uid="{59512E09-1657-439F-B3E1-75D3221C6999}"/>
    <cellStyle name="Gia's 4 4 3" xfId="28901" xr:uid="{F7A6469D-8358-48F0-B84B-869E3EB28C76}"/>
    <cellStyle name="Gia's 4 4 4" xfId="30255" xr:uid="{5481FA51-E87B-4666-B8A8-37FEA9E323A9}"/>
    <cellStyle name="Gia's 4 4 5" xfId="33713" xr:uid="{D038E1FE-BEB2-4477-B529-E926416D2750}"/>
    <cellStyle name="Gia's 4 4 6" xfId="34473" xr:uid="{A647ACBB-00EC-4498-B452-31FFA660AC16}"/>
    <cellStyle name="Gia's 4 4 7" xfId="32025" xr:uid="{DAB1A548-C722-47BB-AD88-8EFAD8C546D9}"/>
    <cellStyle name="Gia's 4 4 8" xfId="37124" xr:uid="{7A41B18C-69DC-443B-ADE5-F92AE3BFF18E}"/>
    <cellStyle name="Gia's 4 5" xfId="21705" xr:uid="{CF586CB8-6FCA-4E19-BE1D-4E3D3B899982}"/>
    <cellStyle name="Gia's 4 6" xfId="21910" xr:uid="{7D6B6CAC-6AB6-4043-8380-5FA264C9F4C9}"/>
    <cellStyle name="Gia's 4 7" xfId="21691" xr:uid="{76B3870A-DA01-49C2-B6BA-1BF5B239C224}"/>
    <cellStyle name="Gia's 4 8" xfId="31528" xr:uid="{09C8E0FE-2EC1-49B0-9308-591E3EB320E3}"/>
    <cellStyle name="Gia's 4 9" xfId="31557" xr:uid="{79320807-5C23-40FD-A632-335E89834B1A}"/>
    <cellStyle name="Gia's 5" xfId="9190" xr:uid="{00000000-0005-0000-0000-0000DA230000}"/>
    <cellStyle name="Gia's 5 2" xfId="22721" xr:uid="{7E926627-832A-40CD-9628-AD9F9AFFD911}"/>
    <cellStyle name="Gia's 5 2 2" xfId="23621" xr:uid="{961D1283-2CFB-4C0A-B08E-4E1BB791048E}"/>
    <cellStyle name="Gia's 5 2 2 2" xfId="26273" xr:uid="{AE872C07-3037-491E-9D21-687BF2768447}"/>
    <cellStyle name="Gia's 5 2 2 3" xfId="28253" xr:uid="{F96A43CC-D440-4156-815F-C4244ED094B6}"/>
    <cellStyle name="Gia's 5 2 2 4" xfId="27585" xr:uid="{BC02736E-61B2-432A-A047-421EFE973105}"/>
    <cellStyle name="Gia's 5 2 2 5" xfId="21450" xr:uid="{75982EC5-9574-49CD-A1AB-D95817B017A3}"/>
    <cellStyle name="Gia's 5 2 2 6" xfId="33518" xr:uid="{159D8A13-A893-41A8-A802-0ED6155796E8}"/>
    <cellStyle name="Gia's 5 2 2 7" xfId="34298" xr:uid="{2B0C2093-A20D-4EBB-B308-356587C30358}"/>
    <cellStyle name="Gia's 5 2 2 8" xfId="31645" xr:uid="{0AF909EC-B35F-442B-977C-2C8BFF7A5700}"/>
    <cellStyle name="Gia's 5 2 3" xfId="25375" xr:uid="{ABF0BE0F-3290-4D32-AA38-6FE851B78356}"/>
    <cellStyle name="Gia's 5 2 4" xfId="27751" xr:uid="{B565F978-30BC-4D27-8988-CC671389D20F}"/>
    <cellStyle name="Gia's 5 2 5" xfId="32634" xr:uid="{1CC12BCA-665A-47E1-875A-EDA7A1FD398B}"/>
    <cellStyle name="Gia's 5 2 6" xfId="31260" xr:uid="{E68CB414-4BF1-4E81-ACFE-2FA4DB9F211D}"/>
    <cellStyle name="Gia's 5 3" xfId="22904" xr:uid="{F0871C0C-325A-45C3-B540-9C499D0FCB66}"/>
    <cellStyle name="Gia's 5 3 2" xfId="25556" xr:uid="{60243DFC-D6F0-4F74-80CB-579414600657}"/>
    <cellStyle name="Gia's 5 3 3" xfId="27772" xr:uid="{5F95EB7B-F053-4259-8CD7-A9F9300D7A96}"/>
    <cellStyle name="Gia's 5 3 4" xfId="21423" xr:uid="{607F0C0E-9865-4FD5-B032-493200C323D9}"/>
    <cellStyle name="Gia's 5 3 5" xfId="28877" xr:uid="{3D287E63-75EC-4969-8EAF-6136E0C48AF8}"/>
    <cellStyle name="Gia's 5 3 6" xfId="32815" xr:uid="{EB0E5D79-6286-466F-AF7F-290841560575}"/>
    <cellStyle name="Gia's 5 3 7" xfId="31081" xr:uid="{C23FB779-06EC-4168-9143-B2D02837CBA7}"/>
    <cellStyle name="Gia's 5 3 8" xfId="31573" xr:uid="{B38690B6-7F16-440C-96E6-66E051C7E3AF}"/>
    <cellStyle name="Gia's 5 4" xfId="23889" xr:uid="{A1AF1D51-99FC-43D7-9AC6-005E15B29520}"/>
    <cellStyle name="Gia's 5 4 2" xfId="26540" xr:uid="{1E1D7657-0876-40FD-A562-B8ABBF3B9D0D}"/>
    <cellStyle name="Gia's 5 4 3" xfId="28902" xr:uid="{3B5FEC51-6012-41A6-BA4A-B34333958F03}"/>
    <cellStyle name="Gia's 5 4 4" xfId="30256" xr:uid="{B94BEFD0-AEB4-411E-98B9-0A1B2C5E4653}"/>
    <cellStyle name="Gia's 5 4 5" xfId="33714" xr:uid="{289AA706-898D-4490-96F0-756EEAC09299}"/>
    <cellStyle name="Gia's 5 4 6" xfId="34474" xr:uid="{16F608EF-9F97-4C9F-BF80-573D5B22C28A}"/>
    <cellStyle name="Gia's 5 4 7" xfId="32026" xr:uid="{453C064C-0D83-4162-901C-4796AD1B1145}"/>
    <cellStyle name="Gia's 5 4 8" xfId="37125" xr:uid="{FA080871-3100-4E69-B670-2F3FFB744B48}"/>
    <cellStyle name="Gia's 5 5" xfId="21706" xr:uid="{159BF6E8-1D4B-412F-B5EE-04B9DA01642D}"/>
    <cellStyle name="Gia's 5 6" xfId="21909" xr:uid="{3BD8EEF8-1900-4C71-98E9-3087E6C4F3A5}"/>
    <cellStyle name="Gia's 5 7" xfId="21692" xr:uid="{E920B46D-3A10-457E-B3D2-A4BE92D47899}"/>
    <cellStyle name="Gia's 5 8" xfId="31529" xr:uid="{EF96678A-6A8F-4033-BAB5-00188BB3770A}"/>
    <cellStyle name="Gia's 5 9" xfId="31556" xr:uid="{3E4C6076-32C3-4329-AD33-16B08831FFD8}"/>
    <cellStyle name="Gia's 6" xfId="9191" xr:uid="{00000000-0005-0000-0000-0000DB230000}"/>
    <cellStyle name="Gia's 6 2" xfId="22720" xr:uid="{691BF01E-DE0A-491B-B971-28CA7BB6FD6D}"/>
    <cellStyle name="Gia's 6 2 2" xfId="23620" xr:uid="{3E28F31B-E156-4579-A19C-B78E9EFB5F8A}"/>
    <cellStyle name="Gia's 6 2 2 2" xfId="26272" xr:uid="{9A5E0A37-042C-4993-A95F-92569F8BAF86}"/>
    <cellStyle name="Gia's 6 2 2 3" xfId="28252" xr:uid="{096ED0C1-ACBF-4314-AE72-A4C5764E8847}"/>
    <cellStyle name="Gia's 6 2 2 4" xfId="27553" xr:uid="{19F9799F-CAF7-4394-9EBF-4A3FC045BC53}"/>
    <cellStyle name="Gia's 6 2 2 5" xfId="21669" xr:uid="{C47D6484-9A5C-4433-9D59-49E35ECFC381}"/>
    <cellStyle name="Gia's 6 2 2 6" xfId="33517" xr:uid="{E59E45B7-C6FD-434C-AEA5-075AE7C1E52C}"/>
    <cellStyle name="Gia's 6 2 2 7" xfId="34297" xr:uid="{6E0D8454-4786-4ED0-B53C-76473635A9EC}"/>
    <cellStyle name="Gia's 6 2 2 8" xfId="31584" xr:uid="{3EE01A5B-8979-4E46-A281-77C37A5CE31C}"/>
    <cellStyle name="Gia's 6 2 3" xfId="25374" xr:uid="{D5350E55-56EB-4664-B9D4-EC13E3FB208A}"/>
    <cellStyle name="Gia's 6 2 4" xfId="27750" xr:uid="{4D3E8AAD-EECC-48B8-8A8B-AE129E12E1DE}"/>
    <cellStyle name="Gia's 6 2 5" xfId="32633" xr:uid="{17B2D8FB-5171-4983-B22E-FB72B4E62999}"/>
    <cellStyle name="Gia's 6 2 6" xfId="31261" xr:uid="{CF4CF680-D43D-4B2F-94A4-ED59F7F3ECC9}"/>
    <cellStyle name="Gia's 6 3" xfId="22905" xr:uid="{F75F7F19-8D5E-477B-906B-FA7D4B89C002}"/>
    <cellStyle name="Gia's 6 3 2" xfId="25557" xr:uid="{3DB003CF-E3E5-4186-9C1D-D01275EED729}"/>
    <cellStyle name="Gia's 6 3 3" xfId="27773" xr:uid="{3C8FC3A3-A257-4BDF-96A7-D5AAD59F8B95}"/>
    <cellStyle name="Gia's 6 3 4" xfId="21629" xr:uid="{F6CE1EFC-3DFF-4EBB-8160-6DEF9D62DE65}"/>
    <cellStyle name="Gia's 6 3 5" xfId="21444" xr:uid="{D6FEDEF0-B1D6-4842-A4A8-E5310D7924C1}"/>
    <cellStyle name="Gia's 6 3 6" xfId="32816" xr:uid="{AA33165A-01EC-4934-83C5-A39EFEF0ACC6}"/>
    <cellStyle name="Gia's 6 3 7" xfId="31080" xr:uid="{C2294611-677B-4345-9404-8D90271003A7}"/>
    <cellStyle name="Gia's 6 3 8" xfId="33735" xr:uid="{4A8DBEFB-4B19-4373-918E-4683835ED304}"/>
    <cellStyle name="Gia's 6 4" xfId="23890" xr:uid="{B90036DD-B452-4640-BEAC-C5C71CB0C756}"/>
    <cellStyle name="Gia's 6 4 2" xfId="26541" xr:uid="{C5A2C68D-0E5B-435D-A5C8-99AA6A5CD102}"/>
    <cellStyle name="Gia's 6 4 3" xfId="28903" xr:uid="{69307B25-1F3B-4705-A5DB-F2A85B1C1325}"/>
    <cellStyle name="Gia's 6 4 4" xfId="30257" xr:uid="{41F4D62E-B912-4037-B8B8-5B8EEDBFBC43}"/>
    <cellStyle name="Gia's 6 4 5" xfId="33715" xr:uid="{E4887C2E-297B-4E2A-AD88-5D4FB48BE3A2}"/>
    <cellStyle name="Gia's 6 4 6" xfId="34475" xr:uid="{EC859095-B3CE-41C5-8C80-58C1BA70F10D}"/>
    <cellStyle name="Gia's 6 4 7" xfId="32027" xr:uid="{D3A0A91F-1AE6-42D6-B997-066F3A5FB805}"/>
    <cellStyle name="Gia's 6 4 8" xfId="37126" xr:uid="{B5BE65BE-E098-4C1E-853B-437D2C6D24EE}"/>
    <cellStyle name="Gia's 6 5" xfId="21707" xr:uid="{E2C208B0-7DC7-4F2C-9107-185493B33A02}"/>
    <cellStyle name="Gia's 6 6" xfId="21908" xr:uid="{D023AAD9-18FD-4602-9594-DE91319DEF3E}"/>
    <cellStyle name="Gia's 6 7" xfId="21693" xr:uid="{69515D7B-B3FB-4574-80E0-38CE2F45373C}"/>
    <cellStyle name="Gia's 6 8" xfId="31530" xr:uid="{8896F405-4075-44BF-B9F4-637D81F7FE48}"/>
    <cellStyle name="Gia's 6 9" xfId="31555" xr:uid="{D5BBC3BB-CF8D-4419-AA9F-34C523DCBC97}"/>
    <cellStyle name="Gia's 7" xfId="9192" xr:uid="{00000000-0005-0000-0000-0000DC230000}"/>
    <cellStyle name="Gia's 7 2" xfId="22719" xr:uid="{9A000F29-5097-4BD8-B35D-279E5EA34AE0}"/>
    <cellStyle name="Gia's 7 2 2" xfId="23619" xr:uid="{F7E1CC67-B5C3-4B4E-88F4-A82F3267766B}"/>
    <cellStyle name="Gia's 7 2 2 2" xfId="26271" xr:uid="{E161E809-1FA4-4390-876E-583A77B1F7B2}"/>
    <cellStyle name="Gia's 7 2 2 3" xfId="28251" xr:uid="{4709AA3D-1B4B-4466-B419-92F0E835E7AC}"/>
    <cellStyle name="Gia's 7 2 2 4" xfId="28603" xr:uid="{990CCD73-E8A5-4518-9472-CCA0DB3B2C86}"/>
    <cellStyle name="Gia's 7 2 2 5" xfId="21676" xr:uid="{47224322-202E-4C1B-8A64-5E2D27A482A1}"/>
    <cellStyle name="Gia's 7 2 2 6" xfId="33516" xr:uid="{7D7DE4F6-13FD-463C-BFA9-F8E0CF59F63E}"/>
    <cellStyle name="Gia's 7 2 2 7" xfId="34296" xr:uid="{07938227-67AA-4262-8DF9-171AE17599AD}"/>
    <cellStyle name="Gia's 7 2 2 8" xfId="31646" xr:uid="{1881D2FA-C59D-4699-A7C3-BD344E295D6C}"/>
    <cellStyle name="Gia's 7 2 3" xfId="25373" xr:uid="{BC876097-9E65-4CF0-8591-D607EE49950C}"/>
    <cellStyle name="Gia's 7 2 4" xfId="27749" xr:uid="{ABCE8875-1ACE-4F21-BA9A-79995F472F2C}"/>
    <cellStyle name="Gia's 7 2 5" xfId="32632" xr:uid="{9D50D7C0-DA5F-45DB-8EE5-8BE5064DC5FD}"/>
    <cellStyle name="Gia's 7 2 6" xfId="31262" xr:uid="{986144C4-A2CA-4246-967C-0B60CF2696DA}"/>
    <cellStyle name="Gia's 7 3" xfId="22906" xr:uid="{9947B410-91B5-45E1-B878-44899BFF3D67}"/>
    <cellStyle name="Gia's 7 3 2" xfId="25558" xr:uid="{49B4DFC1-3C4A-45E3-B1AE-91A2634AEE4B}"/>
    <cellStyle name="Gia's 7 3 3" xfId="27774" xr:uid="{2755155D-0636-4F4B-A15B-BEEF3A5A68A1}"/>
    <cellStyle name="Gia's 7 3 4" xfId="27281" xr:uid="{A257EC03-230B-4BD1-AB6E-26E0119D24FB}"/>
    <cellStyle name="Gia's 7 3 5" xfId="21663" xr:uid="{B64CC848-2ED7-4189-9C4E-AC08A5271F86}"/>
    <cellStyle name="Gia's 7 3 6" xfId="32817" xr:uid="{A2E6EEA6-5B6F-443F-91BF-371E24D5D808}"/>
    <cellStyle name="Gia's 7 3 7" xfId="31079" xr:uid="{30BB24D0-D4A9-49AA-975A-5B0DA07E749A}"/>
    <cellStyle name="Gia's 7 3 8" xfId="35215" xr:uid="{D81C2106-619A-44D1-AEF7-027EC5B132FF}"/>
    <cellStyle name="Gia's 7 4" xfId="23891" xr:uid="{ACB5BB0A-0498-47E1-BD17-A773A2390248}"/>
    <cellStyle name="Gia's 7 4 2" xfId="26542" xr:uid="{75085051-E1CF-4879-8F82-6CFF9C789FA9}"/>
    <cellStyle name="Gia's 7 4 3" xfId="28904" xr:uid="{26AA66D9-900F-496E-8F59-FFCA332890E8}"/>
    <cellStyle name="Gia's 7 4 4" xfId="30258" xr:uid="{1C517094-3458-4F65-A97E-57C0E4F3008F}"/>
    <cellStyle name="Gia's 7 4 5" xfId="33716" xr:uid="{6A80D729-EB6F-409B-9A95-2CC300933EB8}"/>
    <cellStyle name="Gia's 7 4 6" xfId="34476" xr:uid="{FF29C6B1-8413-4258-8D8E-158DC149AF79}"/>
    <cellStyle name="Gia's 7 4 7" xfId="32028" xr:uid="{0426F765-D7ED-4D4F-91A7-BF7159EEF266}"/>
    <cellStyle name="Gia's 7 4 8" xfId="37127" xr:uid="{667FC7A2-0135-4BC0-B4D8-661C8DBF5965}"/>
    <cellStyle name="Gia's 7 5" xfId="21708" xr:uid="{4FB80E98-AD11-4616-8B4E-EF5F13A17780}"/>
    <cellStyle name="Gia's 7 6" xfId="21907" xr:uid="{B0DD356E-31D9-451E-92F9-68EF6DF51C81}"/>
    <cellStyle name="Gia's 7 7" xfId="21694" xr:uid="{DF81349D-183B-42AD-924A-FAB78C35F03B}"/>
    <cellStyle name="Gia's 7 8" xfId="31531" xr:uid="{7DF0F2CA-52AD-435F-96EE-059C24A6B6DC}"/>
    <cellStyle name="Gia's 7 9" xfId="31554" xr:uid="{2CE72649-2478-465D-BB7A-76F9FF529050}"/>
    <cellStyle name="Gia's 8" xfId="9193" xr:uid="{00000000-0005-0000-0000-0000DD230000}"/>
    <cellStyle name="Gia's 8 2" xfId="22718" xr:uid="{0824FB06-195D-4CFC-9A3E-57A10B370060}"/>
    <cellStyle name="Gia's 8 2 2" xfId="23618" xr:uid="{213ADEFD-B103-45A4-A6CD-66A25ACBFAE5}"/>
    <cellStyle name="Gia's 8 2 2 2" xfId="26270" xr:uid="{12213193-5B07-47EB-912B-900755200F5A}"/>
    <cellStyle name="Gia's 8 2 2 3" xfId="28250" xr:uid="{454597BE-0F34-4B26-9E46-ECB3F41510DD}"/>
    <cellStyle name="Gia's 8 2 2 4" xfId="28490" xr:uid="{6A437ECF-28DF-4C96-8EBF-30F2A8749905}"/>
    <cellStyle name="Gia's 8 2 2 5" xfId="27765" xr:uid="{9F7F6107-0B66-4C49-94BB-433DF033E08F}"/>
    <cellStyle name="Gia's 8 2 2 6" xfId="33515" xr:uid="{4ED68DF9-AA76-4ED1-B7E3-4877E4241298}"/>
    <cellStyle name="Gia's 8 2 2 7" xfId="34295" xr:uid="{CDE72C64-BA51-463B-84EA-1D3AA8ADFB26}"/>
    <cellStyle name="Gia's 8 2 2 8" xfId="31583" xr:uid="{0A290957-A889-4B3C-AF1D-C2B860340644}"/>
    <cellStyle name="Gia's 8 2 3" xfId="25372" xr:uid="{CA4C91AE-921E-4CB8-B71E-105BFD1068E9}"/>
    <cellStyle name="Gia's 8 2 4" xfId="27748" xr:uid="{C980C7B5-5535-46DE-8D82-744E02D1A98B}"/>
    <cellStyle name="Gia's 8 2 5" xfId="32631" xr:uid="{9A686A5B-8550-4BAF-87DE-B92793CC034B}"/>
    <cellStyle name="Gia's 8 2 6" xfId="31263" xr:uid="{B9EDD693-6908-4D42-8FA0-D076A56A85A6}"/>
    <cellStyle name="Gia's 8 3" xfId="22907" xr:uid="{393B0DF9-F1E4-4E41-8C0A-ECD31C24C886}"/>
    <cellStyle name="Gia's 8 3 2" xfId="25559" xr:uid="{BA9CF66F-1294-427B-A71F-6B4EAF3DB340}"/>
    <cellStyle name="Gia's 8 3 3" xfId="27775" xr:uid="{50DB5508-DEF0-4663-A683-FDAE0BF77CE0}"/>
    <cellStyle name="Gia's 8 3 4" xfId="27282" xr:uid="{2263996B-EB1D-4D63-A7A1-40AD32BCE731}"/>
    <cellStyle name="Gia's 8 3 5" xfId="28329" xr:uid="{B8A84DA4-56B6-4653-B459-66E34D6B9784}"/>
    <cellStyle name="Gia's 8 3 6" xfId="32818" xr:uid="{8475CAF1-1B1C-4C20-8B23-A2651FEA1705}"/>
    <cellStyle name="Gia's 8 3 7" xfId="31078" xr:uid="{A0B71B4C-33DE-4508-980C-09330FDBC8FF}"/>
    <cellStyle name="Gia's 8 3 8" xfId="33702" xr:uid="{C141849A-E2F6-448E-9E9E-D9646A576112}"/>
    <cellStyle name="Gia's 8 4" xfId="23892" xr:uid="{7A5FCD4B-6F84-4EC5-8969-BC470F2CF165}"/>
    <cellStyle name="Gia's 8 4 2" xfId="26543" xr:uid="{BFEA3920-E420-4AE7-8F6C-1CCEB9134B30}"/>
    <cellStyle name="Gia's 8 4 3" xfId="28905" xr:uid="{532A90D6-279F-4581-99B1-64CF73D01F70}"/>
    <cellStyle name="Gia's 8 4 4" xfId="30259" xr:uid="{C9DEAD13-19B2-40CE-8EAF-54E0D0B660DA}"/>
    <cellStyle name="Gia's 8 4 5" xfId="33717" xr:uid="{C92A0DE4-0165-480D-B7C3-EB942CC4130B}"/>
    <cellStyle name="Gia's 8 4 6" xfId="34477" xr:uid="{F3163DAF-D4CE-4CC1-A2B7-9B8058210F4C}"/>
    <cellStyle name="Gia's 8 4 7" xfId="32029" xr:uid="{88AF699F-CA42-4067-AF60-6265203BF392}"/>
    <cellStyle name="Gia's 8 4 8" xfId="37128" xr:uid="{2DE1FD52-3887-4969-B47C-D730BF44D195}"/>
    <cellStyle name="Gia's 8 5" xfId="21709" xr:uid="{36EC3977-C9F9-4BA7-AC58-9BC7C56DF9D0}"/>
    <cellStyle name="Gia's 8 6" xfId="21906" xr:uid="{0A66530D-FA6F-4581-B4F5-01AE6706D335}"/>
    <cellStyle name="Gia's 8 7" xfId="21695" xr:uid="{C1ECC0B2-A021-4A8A-BDAC-2A1F5C37A91C}"/>
    <cellStyle name="Gia's 8 8" xfId="31532" xr:uid="{7D25E187-AC53-4D83-94AA-0A712061256F}"/>
    <cellStyle name="Gia's 8 9" xfId="31553" xr:uid="{1010D3B9-CADB-4254-A29A-99FB313EBA8A}"/>
    <cellStyle name="Gia's 9" xfId="9194" xr:uid="{00000000-0005-0000-0000-0000DE230000}"/>
    <cellStyle name="Gia's 9 2" xfId="22717" xr:uid="{9E26194E-D1BB-4C7E-9ED5-6D5A2BB5DE0A}"/>
    <cellStyle name="Gia's 9 2 2" xfId="23617" xr:uid="{2B303950-2A0E-408D-B72F-D21395B856CA}"/>
    <cellStyle name="Gia's 9 2 2 2" xfId="26269" xr:uid="{C54A27BC-B054-4F07-81C1-289E735250FE}"/>
    <cellStyle name="Gia's 9 2 2 3" xfId="28249" xr:uid="{0E3EDD38-E4DB-4C84-86F0-67323D4A13F1}"/>
    <cellStyle name="Gia's 9 2 2 4" xfId="27999" xr:uid="{34AA8251-3E0E-469A-8407-AA6B38ECB4FE}"/>
    <cellStyle name="Gia's 9 2 2 5" xfId="28328" xr:uid="{3615D70D-82BD-4C23-8143-BE1D3E4B15E6}"/>
    <cellStyle name="Gia's 9 2 2 6" xfId="33514" xr:uid="{84B2CDB8-D0F8-4964-8C23-6085562833C3}"/>
    <cellStyle name="Gia's 9 2 2 7" xfId="34294" xr:uid="{45659C84-C1C5-40EB-A324-D508E78F6F12}"/>
    <cellStyle name="Gia's 9 2 2 8" xfId="31582" xr:uid="{57A8D512-5DCA-40C1-85A8-B7890D913AAE}"/>
    <cellStyle name="Gia's 9 2 3" xfId="25371" xr:uid="{BA30E8EB-5535-4F7A-878C-F87EEFD29158}"/>
    <cellStyle name="Gia's 9 2 4" xfId="27747" xr:uid="{1086BD01-69C9-4919-A966-47315C182E04}"/>
    <cellStyle name="Gia's 9 2 5" xfId="32630" xr:uid="{C05A1D17-ACFA-447C-82A9-9143FF4B6833}"/>
    <cellStyle name="Gia's 9 2 6" xfId="31264" xr:uid="{3CE2C73E-49B8-4FAD-B451-F50516327441}"/>
    <cellStyle name="Gia's 9 3" xfId="22908" xr:uid="{64D18949-6989-4303-8360-9B545D2B42D3}"/>
    <cellStyle name="Gia's 9 3 2" xfId="25560" xr:uid="{C3BF392A-9E0F-4CDA-A7BC-DC1536F3C28E}"/>
    <cellStyle name="Gia's 9 3 3" xfId="27776" xr:uid="{9B4DCE22-2EB2-499A-9443-A9422257C0E4}"/>
    <cellStyle name="Gia's 9 3 4" xfId="21570" xr:uid="{A76F9711-6153-4AB7-A53A-C8B95642464D}"/>
    <cellStyle name="Gia's 9 3 5" xfId="28937" xr:uid="{C8E7E5BE-1CA4-4BDD-B689-672059FE33C0}"/>
    <cellStyle name="Gia's 9 3 6" xfId="32819" xr:uid="{E9740AA0-7672-4F8A-AD47-6B966F4A3FC7}"/>
    <cellStyle name="Gia's 9 3 7" xfId="31077" xr:uid="{ABC4EB11-D7D2-4CD1-9ABB-B0AC7897CBBE}"/>
    <cellStyle name="Gia's 9 3 8" xfId="33736" xr:uid="{0224AD30-730B-4E6B-B97E-52423190FBA2}"/>
    <cellStyle name="Gia's 9 4" xfId="23893" xr:uid="{73B847DC-603B-4EDF-B5F7-CF42859A0188}"/>
    <cellStyle name="Gia's 9 4 2" xfId="26544" xr:uid="{EA6E00BE-8F34-413B-BB58-63B1E99E3AEF}"/>
    <cellStyle name="Gia's 9 4 3" xfId="28906" xr:uid="{F5B36327-9C76-46A5-99D7-4D7CD3E03FE8}"/>
    <cellStyle name="Gia's 9 4 4" xfId="30260" xr:uid="{1DE09BA3-8B99-46E8-93C2-5127A979FEFD}"/>
    <cellStyle name="Gia's 9 4 5" xfId="33718" xr:uid="{A4B61418-2743-4B67-A580-4B15C6A0C0D3}"/>
    <cellStyle name="Gia's 9 4 6" xfId="34478" xr:uid="{7CDEFE7A-140D-4DD4-B2E4-802758ABD532}"/>
    <cellStyle name="Gia's 9 4 7" xfId="32030" xr:uid="{72D24DEC-2D06-4B48-9273-72BE463C81D1}"/>
    <cellStyle name="Gia's 9 4 8" xfId="37129" xr:uid="{CD08778D-EB72-489F-ABAF-254DC27C2E00}"/>
    <cellStyle name="Gia's 9 5" xfId="21710" xr:uid="{3B5DEF4A-733D-46EC-878B-29D69BF2B0EF}"/>
    <cellStyle name="Gia's 9 6" xfId="21905" xr:uid="{62F2822F-EA59-46F2-8D73-ADE7AC8EDE28}"/>
    <cellStyle name="Gia's 9 7" xfId="21696" xr:uid="{4AA942E8-3655-4CB3-9830-A13A2AE6310E}"/>
    <cellStyle name="Gia's 9 8" xfId="31533" xr:uid="{7BA200FD-6FD2-4079-9204-774D03DAA8AC}"/>
    <cellStyle name="Gia's 9 9" xfId="31552" xr:uid="{BC46E071-F3F4-4AE6-9552-AC19B5D619DA}"/>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greyed 2" xfId="22716" xr:uid="{C1836C35-59B7-43EC-9DBA-1BA712166EC5}"/>
    <cellStyle name="greyed 2 2" xfId="23616" xr:uid="{89DFC214-74C0-49A9-8C77-2665538B7573}"/>
    <cellStyle name="greyed 2 2 2" xfId="26268" xr:uid="{0D765125-E562-4685-AB97-0A7365692225}"/>
    <cellStyle name="greyed 2 2 3" xfId="28248" xr:uid="{257FF81B-3777-440E-86D4-34826B4949D4}"/>
    <cellStyle name="greyed 2 2 4" xfId="28030" xr:uid="{E9F62A3F-CA4B-47C1-8CF4-CF17DF1A31D6}"/>
    <cellStyle name="greyed 2 2 5" xfId="21668" xr:uid="{6F3E58B1-7B90-40D7-AE47-88DCD42DA561}"/>
    <cellStyle name="greyed 2 2 6" xfId="33513" xr:uid="{86CCAF8A-596B-4EB7-9494-A3715D4C3CA8}"/>
    <cellStyle name="greyed 2 2 7" xfId="34293" xr:uid="{4E12F318-2AA8-4ABA-AF5D-7A06F7687160}"/>
    <cellStyle name="greyed 2 2 8" xfId="31647" xr:uid="{C345BDCD-A26A-42DE-9A7D-F62425B5EEDF}"/>
    <cellStyle name="greyed 2 3" xfId="25370" xr:uid="{A2BCEFD5-19ED-4DE1-B969-E1EB320BE431}"/>
    <cellStyle name="greyed 2 4" xfId="27746" xr:uid="{EDBDDFDC-2110-48E5-9230-490282F2A6B0}"/>
    <cellStyle name="greyed 2 5" xfId="32629" xr:uid="{84AE400E-322A-4954-B3C1-2BCED3645497}"/>
    <cellStyle name="greyed 2 6" xfId="31265" xr:uid="{64E259A9-F2CC-459B-95EA-68E82E280017}"/>
    <cellStyle name="greyed 3" xfId="22909" xr:uid="{08B5471E-EBDE-4D82-B537-F075A32EB8B3}"/>
    <cellStyle name="greyed 3 2" xfId="25561" xr:uid="{F2C8C805-AC7F-49EF-8296-6495CFA1F395}"/>
    <cellStyle name="greyed 3 3" xfId="27777" xr:uid="{7D5DDF5B-5F8B-478B-A499-BCEF66830C78}"/>
    <cellStyle name="greyed 3 4" xfId="21418" xr:uid="{56DD347B-13C7-458A-8A08-14433013A645}"/>
    <cellStyle name="greyed 3 5" xfId="28875" xr:uid="{E72516BB-1EDE-47F5-94FD-42217B46C151}"/>
    <cellStyle name="greyed 3 6" xfId="32820" xr:uid="{6AD98520-3B18-4049-8619-59299FFE9F99}"/>
    <cellStyle name="greyed 3 7" xfId="31076" xr:uid="{4061D734-0F2E-440E-BFE1-6361EFB41DBF}"/>
    <cellStyle name="greyed 3 8" xfId="35213" xr:uid="{A87F8CF4-6187-4D8B-A30C-F2D7D3E3B7D5}"/>
    <cellStyle name="greyed 4" xfId="23894" xr:uid="{0809AC8D-3DCD-49C0-9E72-3DD64E53B9F8}"/>
    <cellStyle name="greyed 4 2" xfId="26545" xr:uid="{92B2700C-9570-4700-BB04-16FB6D44A752}"/>
    <cellStyle name="greyed 4 3" xfId="28907" xr:uid="{73662E87-73D6-40BC-9416-87A9F463416D}"/>
    <cellStyle name="greyed 4 4" xfId="30261" xr:uid="{4F0B6DF9-BB8E-4E2E-8473-0D39498B7098}"/>
    <cellStyle name="greyed 4 5" xfId="33719" xr:uid="{1AE4DC58-E9FC-4979-82AB-999C9774773D}"/>
    <cellStyle name="greyed 4 6" xfId="34479" xr:uid="{3372EF43-4D5A-488E-BF54-B7A8DB31320F}"/>
    <cellStyle name="greyed 4 7" xfId="32031" xr:uid="{91381B06-100F-47D9-B861-DEF79CFB8369}"/>
    <cellStyle name="greyed 4 8" xfId="37130" xr:uid="{217C505E-F28C-493E-88CC-95821F4380DF}"/>
    <cellStyle name="greyed 5" xfId="21711" xr:uid="{EE2BAB64-534C-4770-BDE3-0F776C50F373}"/>
    <cellStyle name="greyed 6" xfId="21904" xr:uid="{3038E1EE-AE6A-4E17-8D68-FB63876BCFDE}"/>
    <cellStyle name="greyed 7" xfId="21697" xr:uid="{61701B44-E068-4DFD-AF1A-DE86990650F5}"/>
    <cellStyle name="greyed 8" xfId="31534" xr:uid="{D0BF5422-7CBE-4FCB-AAE9-9B8E2BB5301E}"/>
    <cellStyle name="greyed 9" xfId="31551" xr:uid="{AC3E7FCB-1641-4F2F-BACC-2E1A80C8D617}"/>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10" xfId="21698" xr:uid="{B16ADAB5-E1F6-4429-B7F4-87447F3B4313}"/>
    <cellStyle name="Header2 11" xfId="21809" xr:uid="{D34F762C-E595-418C-859A-F6EB33AD44CC}"/>
    <cellStyle name="Header2 12" xfId="28412" xr:uid="{AF60F911-942E-4B01-99BF-6EB07FF6526C}"/>
    <cellStyle name="Header2 13" xfId="31535" xr:uid="{815E4E60-0E85-42A0-AC08-1694C6442F62}"/>
    <cellStyle name="Header2 14" xfId="31550" xr:uid="{B6777C97-4A28-453D-A4EE-25C437245437}"/>
    <cellStyle name="Header2 2" xfId="9226" xr:uid="{00000000-0005-0000-0000-0000FE230000}"/>
    <cellStyle name="Header2 2 10" xfId="28912" xr:uid="{0AFB5DBD-9C61-4097-90CF-77C78622D0D1}"/>
    <cellStyle name="Header2 2 11" xfId="31536" xr:uid="{A7C2B4DE-C86F-4B61-9317-0B3A9EC90871}"/>
    <cellStyle name="Header2 2 12" xfId="31549" xr:uid="{C314051F-3E99-4741-AD8D-9C4A106AB05D}"/>
    <cellStyle name="Header2 2 2" xfId="22714" xr:uid="{B4E93C8A-8CD2-4972-B73F-E259DA8A5EAE}"/>
    <cellStyle name="Header2 2 2 2" xfId="23614" xr:uid="{BBC121AE-6F4D-4EFE-8ACB-7D2155F9E03C}"/>
    <cellStyle name="Header2 2 2 2 2" xfId="26266" xr:uid="{C220F558-D8C8-44C9-B89C-AD3DC4064C00}"/>
    <cellStyle name="Header2 2 2 2 3" xfId="33511" xr:uid="{CCD9F33C-79E9-4DAF-8759-E175C5D936C9}"/>
    <cellStyle name="Header2 2 2 2 4" xfId="34291" xr:uid="{9E81E4AF-0D4D-4B42-8AC1-D7A0F5FEDCE9}"/>
    <cellStyle name="Header2 2 2 2 5" xfId="33351" xr:uid="{84C29EE0-D325-43F6-B0FC-ACC4BAB49A7F}"/>
    <cellStyle name="Header2 2 2 2 6" xfId="31324" xr:uid="{0009AEAA-EED4-4472-9BF7-5AEEDED4222D}"/>
    <cellStyle name="Header2 2 2 3" xfId="25368" xr:uid="{462FB2D6-8D0C-4AD3-937C-F6617CF7D900}"/>
    <cellStyle name="Header2 2 2 4" xfId="27744" xr:uid="{EC5EFA7A-02C8-4E1F-946A-9A05A16A66B2}"/>
    <cellStyle name="Header2 2 2 5" xfId="21448" xr:uid="{EC65D7B2-8D33-4819-806C-6C57C76D51A7}"/>
    <cellStyle name="Header2 2 2 6" xfId="27760" xr:uid="{7013181D-4CA6-45DC-8327-97B2C42EF1B4}"/>
    <cellStyle name="Header2 2 2 7" xfId="32627" xr:uid="{0E7D0E05-C45D-44A2-96E9-838E4AFE8AFA}"/>
    <cellStyle name="Header2 2 2 8" xfId="31267" xr:uid="{A47801BA-7BBB-4322-B1F1-55F7A69615D2}"/>
    <cellStyle name="Header2 2 3" xfId="22911" xr:uid="{CE7D07E4-78C2-4B87-BFB1-A478BF2F047B}"/>
    <cellStyle name="Header2 2 3 2" xfId="25563" xr:uid="{25267799-C122-4216-97B5-9EC301513257}"/>
    <cellStyle name="Header2 2 3 3" xfId="27779" xr:uid="{DA59B571-D212-4749-B656-D0DFC0F8FAA2}"/>
    <cellStyle name="Header2 2 3 4" xfId="21567" xr:uid="{FBBF247F-F01D-46DC-84C1-77B597245196}"/>
    <cellStyle name="Header2 2 3 5" xfId="32822" xr:uid="{04C4BB79-AE59-4514-90A3-7EABF0AB82D7}"/>
    <cellStyle name="Header2 2 3 6" xfId="31074" xr:uid="{11CB1EE6-7809-4E27-9A32-F98125E426BC}"/>
    <cellStyle name="Header2 2 3 7" xfId="31652" xr:uid="{3766122E-240C-4641-A05A-3D9C43CFC89F}"/>
    <cellStyle name="Header2 2 4" xfId="23896" xr:uid="{0746F7B4-A47B-474F-8405-F724107076CB}"/>
    <cellStyle name="Header2 2 4 2" xfId="26547" xr:uid="{6D0A2D6A-77E9-4790-9C0D-82FD12CF5C37}"/>
    <cellStyle name="Header2 2 4 3" xfId="33721" xr:uid="{F1B0F85E-2B77-49F9-8E83-39C95E4B1BF8}"/>
    <cellStyle name="Header2 2 4 4" xfId="34481" xr:uid="{3BFA06DB-D111-4031-89AF-1B424907BA5F}"/>
    <cellStyle name="Header2 2 4 5" xfId="32033" xr:uid="{FD4D0218-DC44-4A4D-A57D-529560AD2B28}"/>
    <cellStyle name="Header2 2 4 6" xfId="37132" xr:uid="{978D81A4-F1B3-4693-9DF2-B7DA199D1291}"/>
    <cellStyle name="Header2 2 5" xfId="24072" xr:uid="{49AAD862-F40E-4D04-AE74-03BE4286F1B6}"/>
    <cellStyle name="Header2 2 5 2" xfId="28323" xr:uid="{C192DB8F-CC1E-4738-890C-CC9F8A0EC723}"/>
    <cellStyle name="Header2 2 5 3" xfId="33729" xr:uid="{C607F3A2-082D-48D5-9E58-FE7F32CF87E1}"/>
    <cellStyle name="Header2 2 5 4" xfId="34489" xr:uid="{517C8883-C386-4BC0-9729-B019BB019D8E}"/>
    <cellStyle name="Header2 2 5 5" xfId="34108" xr:uid="{81C9325D-4044-4A54-9A55-CF1C365B2864}"/>
    <cellStyle name="Header2 2 5 6" xfId="35557" xr:uid="{EAF5826A-BA1B-4841-B24D-C3AA7A514F5A}"/>
    <cellStyle name="Header2 2 5 7" xfId="36392" xr:uid="{21C232E2-8ED0-43BD-87EA-903A07DF9A16}"/>
    <cellStyle name="Header2 2 5 8" xfId="37308" xr:uid="{79C02537-0491-4159-8F6A-51EE71E7E111}"/>
    <cellStyle name="Header2 2 6" xfId="21713" xr:uid="{061BBBCA-BD9C-4FBD-8DD4-500A49E16292}"/>
    <cellStyle name="Header2 2 7" xfId="21902" xr:uid="{6562499B-7903-44AB-A6D8-908EF1ED56BC}"/>
    <cellStyle name="Header2 2 8" xfId="21699" xr:uid="{D35D0354-C8A7-453B-A0ED-E888A9BCED24}"/>
    <cellStyle name="Header2 2 9" xfId="21810" xr:uid="{217F5CB2-1CBE-4B35-821A-03844BBD4692}"/>
    <cellStyle name="Header2 3" xfId="9227" xr:uid="{00000000-0005-0000-0000-0000FF230000}"/>
    <cellStyle name="Header2 3 10" xfId="28914" xr:uid="{279BFD5D-5C27-49B5-AFE1-CD07BB507875}"/>
    <cellStyle name="Header2 3 11" xfId="31537" xr:uid="{C5AA8B99-D6B2-48E6-AFF0-E3F8A0F337D7}"/>
    <cellStyle name="Header2 3 12" xfId="31548" xr:uid="{B048F0DD-A34D-497B-B05F-823D6D3826D2}"/>
    <cellStyle name="Header2 3 2" xfId="22713" xr:uid="{A59BE645-9EBC-4105-8AB5-A5118E040960}"/>
    <cellStyle name="Header2 3 2 2" xfId="23613" xr:uid="{5F018FF0-030A-4227-8D59-4A403BEDA913}"/>
    <cellStyle name="Header2 3 2 2 2" xfId="26265" xr:uid="{E4649860-44E8-41B6-906B-5D0960381245}"/>
    <cellStyle name="Header2 3 2 2 3" xfId="33510" xr:uid="{827EA97A-885A-46D0-8D74-21EACAB60F7B}"/>
    <cellStyle name="Header2 3 2 2 4" xfId="34290" xr:uid="{4020E3D3-8100-4DAE-89C1-0C6AA5DAA399}"/>
    <cellStyle name="Header2 3 2 2 5" xfId="31824" xr:uid="{A904D51F-E028-4255-9E4A-92423BEDFA53}"/>
    <cellStyle name="Header2 3 2 2 6" xfId="31325" xr:uid="{0FA95819-258B-46EE-A070-F7F46A0A9E9E}"/>
    <cellStyle name="Header2 3 2 3" xfId="25367" xr:uid="{1B33B4EC-D516-4A7B-962E-4F1516EA1C4C}"/>
    <cellStyle name="Header2 3 2 4" xfId="27743" xr:uid="{D2F95F46-02A8-4BE9-9A2D-89A92B64AEC4}"/>
    <cellStyle name="Header2 3 2 5" xfId="21539" xr:uid="{5B34CCAB-D791-4C3D-B65A-D1FDE5C64EE3}"/>
    <cellStyle name="Header2 3 2 6" xfId="21674" xr:uid="{F2C82562-B511-44FC-8C0F-F008F49D1A6D}"/>
    <cellStyle name="Header2 3 2 7" xfId="32626" xr:uid="{55FB5EED-A36B-4F48-8D8B-F2CDEFBA3116}"/>
    <cellStyle name="Header2 3 2 8" xfId="31268" xr:uid="{84C499B5-93E8-4177-9C0C-FB672EAD36A6}"/>
    <cellStyle name="Header2 3 3" xfId="22912" xr:uid="{50D551EC-6A7D-49E5-A095-8388959CA1C8}"/>
    <cellStyle name="Header2 3 3 2" xfId="25564" xr:uid="{C8C1312D-7E82-461D-A106-D5D2A49DD0B5}"/>
    <cellStyle name="Header2 3 3 3" xfId="27780" xr:uid="{362DD29A-B70E-40E2-95C3-F8E8CB6ACCD1}"/>
    <cellStyle name="Header2 3 3 4" xfId="21421" xr:uid="{FD4BC749-85A9-41ED-B128-F54CA1CC3360}"/>
    <cellStyle name="Header2 3 3 5" xfId="32823" xr:uid="{3D871EFC-66BB-4BDC-A309-69D075A740CC}"/>
    <cellStyle name="Header2 3 3 6" xfId="31073" xr:uid="{B88EA5F2-27FD-4575-813E-34710890A973}"/>
    <cellStyle name="Header2 3 3 7" xfId="31293" xr:uid="{C558EF40-C4A9-4DB8-9E79-02E089DDF874}"/>
    <cellStyle name="Header2 3 4" xfId="23897" xr:uid="{586FF370-CB9D-497A-A24E-EFA1B3684E3E}"/>
    <cellStyle name="Header2 3 4 2" xfId="26548" xr:uid="{486BC3BB-57DA-4C05-AFC8-E100E21CD53C}"/>
    <cellStyle name="Header2 3 4 3" xfId="33722" xr:uid="{0BBD0B57-BB1C-49F5-930E-A0DE10F079B1}"/>
    <cellStyle name="Header2 3 4 4" xfId="34482" xr:uid="{361D8973-288E-4841-801C-E10D0913AA6D}"/>
    <cellStyle name="Header2 3 4 5" xfId="32034" xr:uid="{D3FEB07F-BEF1-41E6-A3F9-D7B084955E2A}"/>
    <cellStyle name="Header2 3 4 6" xfId="37133" xr:uid="{CFDD3232-9C6C-4370-A0B6-8E2E84F9D41B}"/>
    <cellStyle name="Header2 3 5" xfId="24071" xr:uid="{B3485371-2FD7-47A1-AAAC-1C1BA7A84A40}"/>
    <cellStyle name="Header2 3 5 2" xfId="28322" xr:uid="{8226BE49-3448-4439-BC62-36CD9BF7BFFB}"/>
    <cellStyle name="Header2 3 5 3" xfId="33728" xr:uid="{B6C91236-61B5-42AA-AFA7-026D1A20CAB8}"/>
    <cellStyle name="Header2 3 5 4" xfId="34488" xr:uid="{977E3358-A975-4C88-8FBF-7872222075AE}"/>
    <cellStyle name="Header2 3 5 5" xfId="33938" xr:uid="{D4EEFC6A-416B-4297-BBC2-E784E5560CBF}"/>
    <cellStyle name="Header2 3 5 6" xfId="35556" xr:uid="{646FD3FB-3A03-490B-80E8-49ACBD4785DF}"/>
    <cellStyle name="Header2 3 5 7" xfId="36391" xr:uid="{DA07DE66-C463-4022-A495-1D6B7FE26013}"/>
    <cellStyle name="Header2 3 5 8" xfId="37307" xr:uid="{EC086B29-840F-4C6F-9CC8-FBC5EE8B3CCC}"/>
    <cellStyle name="Header2 3 6" xfId="21714" xr:uid="{FDD04CE4-6A02-4785-B748-F6DFBA29AC91}"/>
    <cellStyle name="Header2 3 7" xfId="21901" xr:uid="{E1BC0126-7A20-44AD-95FA-613D7CE264E7}"/>
    <cellStyle name="Header2 3 8" xfId="21700" xr:uid="{D0F1949A-2C95-4976-B282-9C6063C76CED}"/>
    <cellStyle name="Header2 3 9" xfId="21811" xr:uid="{8C0ACE19-35A0-4CBD-9BE2-F185B1079485}"/>
    <cellStyle name="Header2 4" xfId="22715" xr:uid="{CE3D0F03-B8DD-4859-BFFD-F87B186EF6B6}"/>
    <cellStyle name="Header2 4 2" xfId="23615" xr:uid="{0FAACA29-2D52-46AF-ABB1-16279605FA4C}"/>
    <cellStyle name="Header2 4 2 2" xfId="26267" xr:uid="{26E61FB5-750A-4F55-9E2C-FF42DF56F25B}"/>
    <cellStyle name="Header2 4 2 3" xfId="33512" xr:uid="{6F567E5B-276D-4AC5-8BB1-54080CA67281}"/>
    <cellStyle name="Header2 4 2 4" xfId="34292" xr:uid="{DA0CA395-D86D-4445-9DC6-F4D30272D28C}"/>
    <cellStyle name="Header2 4 2 5" xfId="32980" xr:uid="{077B418E-620B-42DE-B885-B37760B72350}"/>
    <cellStyle name="Header2 4 2 6" xfId="31308" xr:uid="{FE20E74C-258B-4B2D-BDED-559938CE7158}"/>
    <cellStyle name="Header2 4 3" xfId="25369" xr:uid="{04DE122F-4C4A-4938-BAAD-8AB078DCEE0F}"/>
    <cellStyle name="Header2 4 4" xfId="27745" xr:uid="{6C12300C-3F90-46D1-8AF6-ED172A4CE280}"/>
    <cellStyle name="Header2 4 5" xfId="21657" xr:uid="{55593509-A574-4B17-88FF-1B8E5C8FD7B5}"/>
    <cellStyle name="Header2 4 6" xfId="28940" xr:uid="{3E757FB4-0D92-4B99-9817-67073CCC388B}"/>
    <cellStyle name="Header2 4 7" xfId="32628" xr:uid="{FF85FE4C-B42A-4A70-836D-CD1F9A42BD74}"/>
    <cellStyle name="Header2 4 8" xfId="31266" xr:uid="{1F6F3376-3D7C-477B-B33C-1D0464DE50E0}"/>
    <cellStyle name="Header2 5" xfId="22910" xr:uid="{32FA88B0-1B59-484B-A635-84C94A7B16E3}"/>
    <cellStyle name="Header2 5 2" xfId="25562" xr:uid="{91806242-6EC0-4B0A-95BB-8573855DD8B6}"/>
    <cellStyle name="Header2 5 3" xfId="27778" xr:uid="{6F4ACB9D-9224-4BFF-A5B8-873D02A50EB7}"/>
    <cellStyle name="Header2 5 4" xfId="21624" xr:uid="{37F0E37D-637F-45D5-9A74-9E15FCE81A6A}"/>
    <cellStyle name="Header2 5 5" xfId="32821" xr:uid="{9AD0A3EA-4579-440C-806C-8170016AEB34}"/>
    <cellStyle name="Header2 5 6" xfId="31075" xr:uid="{0D71C68A-9BE3-463C-A631-17971B386D02}"/>
    <cellStyle name="Header2 5 7" xfId="34616" xr:uid="{99BE6005-E95D-4C40-844E-4E198F7627A3}"/>
    <cellStyle name="Header2 6" xfId="23895" xr:uid="{C92A6F8E-A6A9-42F0-B599-9598C91CBAB9}"/>
    <cellStyle name="Header2 6 2" xfId="26546" xr:uid="{BF18C81F-55A9-45FD-A908-EF35704C5707}"/>
    <cellStyle name="Header2 6 3" xfId="33720" xr:uid="{1CAA637A-9164-452F-9FDA-40D376C741DC}"/>
    <cellStyle name="Header2 6 4" xfId="34480" xr:uid="{F8238798-1745-4B32-BD2A-98EF219C6F15}"/>
    <cellStyle name="Header2 6 5" xfId="32032" xr:uid="{0A144DC1-970B-478E-8A13-9783F0658AE4}"/>
    <cellStyle name="Header2 6 6" xfId="37131" xr:uid="{09F7279C-BBEA-4F5C-91C8-9192A843CAB7}"/>
    <cellStyle name="Header2 7" xfId="24073" xr:uid="{7E579E25-9CD8-47D9-AAB6-B24D8EDFEFB6}"/>
    <cellStyle name="Header2 7 2" xfId="28324" xr:uid="{BFAE1328-4D1B-4071-B990-7E90E1E524F9}"/>
    <cellStyle name="Header2 7 3" xfId="33730" xr:uid="{1DB5DDC7-DE52-4AEA-B24C-CD2CCF12317C}"/>
    <cellStyle name="Header2 7 4" xfId="34490" xr:uid="{489FA175-BEA3-483B-B9FA-086B723A1A80}"/>
    <cellStyle name="Header2 7 5" xfId="32173" xr:uid="{AA3BA555-7899-427E-B6C6-67C9F22A6790}"/>
    <cellStyle name="Header2 7 6" xfId="35558" xr:uid="{6D8DB23B-91EB-4182-84BC-EFE6C68A306B}"/>
    <cellStyle name="Header2 7 7" xfId="36393" xr:uid="{3D30FD07-0A77-4F2C-B664-CC1B32BA01B6}"/>
    <cellStyle name="Header2 7 8" xfId="37309" xr:uid="{8F746362-1196-4230-B741-DC4EBDED87D9}"/>
    <cellStyle name="Header2 8" xfId="21712" xr:uid="{0C855329-E2D5-406F-990C-86C6460B60D9}"/>
    <cellStyle name="Header2 9" xfId="21903" xr:uid="{E4B06B44-3E11-4242-BF65-B9A03A7AAC9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eadingTable 2" xfId="22712" xr:uid="{ADB9D78A-0F6B-4A1E-AFA0-6E29A63040C4}"/>
    <cellStyle name="HeadingTable 2 2" xfId="23612" xr:uid="{889435ED-86AE-4A80-ACF3-FF3743FB0FB4}"/>
    <cellStyle name="HeadingTable 2 2 2" xfId="26264" xr:uid="{5524C41E-013B-4F8F-9011-FBC434C71C5A}"/>
    <cellStyle name="HeadingTable 2 2 3" xfId="28247" xr:uid="{459CACF7-7E4F-4D43-BE04-AF811CB29363}"/>
    <cellStyle name="HeadingTable 2 2 4" xfId="28489" xr:uid="{D4A1FBF6-90D6-4ECB-B917-88888375C1AD}"/>
    <cellStyle name="HeadingTable 2 2 5" xfId="27758" xr:uid="{B8FEA96E-2438-41C3-9E8B-457F32E54B64}"/>
    <cellStyle name="HeadingTable 2 2 6" xfId="33509" xr:uid="{F2FCC5EF-3432-497D-BCBF-DC7972F67709}"/>
    <cellStyle name="HeadingTable 2 2 7" xfId="34289" xr:uid="{0B628A15-6F70-4F54-BCFC-D2C4C574D30D}"/>
    <cellStyle name="HeadingTable 2 2 8" xfId="31648" xr:uid="{C4B8F252-66BE-4AA8-B359-36EACE4771AB}"/>
    <cellStyle name="HeadingTable 2 3" xfId="25366" xr:uid="{7DF42399-E2E2-4F75-9EC5-8E03A7C940A8}"/>
    <cellStyle name="HeadingTable 2 4" xfId="27742" xr:uid="{0D5F2A7E-D0EC-45EB-BFE5-5663642517B1}"/>
    <cellStyle name="HeadingTable 2 5" xfId="32625" xr:uid="{4EC83DB0-53C3-43E7-953B-2439B56E77C8}"/>
    <cellStyle name="HeadingTable 2 6" xfId="31269" xr:uid="{C9B6EA63-77A0-42A5-A27F-FB0E0D87A88C}"/>
    <cellStyle name="HeadingTable 3" xfId="22913" xr:uid="{B1C70CBE-D3F4-4CE2-AD42-0EEECFA37682}"/>
    <cellStyle name="HeadingTable 3 2" xfId="25565" xr:uid="{A0464FC1-0A61-4DF6-AF76-25E63856B40D}"/>
    <cellStyle name="HeadingTable 3 3" xfId="27781" xr:uid="{B32EC0CE-C097-4E8B-8364-807051D5EEC6}"/>
    <cellStyle name="HeadingTable 3 4" xfId="21627" xr:uid="{8317963A-1A1B-4A2A-A6BD-688B10EAA681}"/>
    <cellStyle name="HeadingTable 3 5" xfId="27270" xr:uid="{66DDD6CA-D2B8-4A43-9E0F-D0713150202F}"/>
    <cellStyle name="HeadingTable 3 6" xfId="32824" xr:uid="{CA6387FE-3D5D-4B97-A582-2C9E7E79B512}"/>
    <cellStyle name="HeadingTable 3 7" xfId="31072" xr:uid="{BD3F9F5F-70C8-4546-BAAA-6083BBFED1D2}"/>
    <cellStyle name="HeadingTable 3 8" xfId="35214" xr:uid="{2BB39C08-CF4B-4436-9B71-B8A055E0902E}"/>
    <cellStyle name="HeadingTable 4" xfId="23898" xr:uid="{48655AE9-5549-43B4-AAC5-4088273A1738}"/>
    <cellStyle name="HeadingTable 4 2" xfId="26549" xr:uid="{2D186136-571E-451E-8C42-4CCC3BBD369D}"/>
    <cellStyle name="HeadingTable 4 3" xfId="28908" xr:uid="{63D5A398-8B74-42E4-8CA7-048EBCCFD3C0}"/>
    <cellStyle name="HeadingTable 4 4" xfId="30262" xr:uid="{D07C3DE2-81CA-429F-BD9B-AC5A9D1413A5}"/>
    <cellStyle name="HeadingTable 4 5" xfId="33723" xr:uid="{73F3E96A-702C-4B8A-BD79-BF681A9876A3}"/>
    <cellStyle name="HeadingTable 4 6" xfId="34483" xr:uid="{E58931CD-5A6E-46E5-8E80-216DFDE5B411}"/>
    <cellStyle name="HeadingTable 4 7" xfId="32035" xr:uid="{B1A165D1-FAE2-4385-8364-7E44DBA7BF70}"/>
    <cellStyle name="HeadingTable 4 8" xfId="37134" xr:uid="{5B4D40DE-3A8A-41D5-A252-6BB03AB44277}"/>
    <cellStyle name="HeadingTable 5" xfId="21719" xr:uid="{1626F13D-A518-4360-88EA-D87CCB8DE793}"/>
    <cellStyle name="HeadingTable 6" xfId="21900" xr:uid="{2F001CE9-4BD9-4910-911B-DCF637EE6F7F}"/>
    <cellStyle name="HeadingTable 7" xfId="21715" xr:uid="{AB95D9C3-C863-403E-9451-C9D020C6F188}"/>
    <cellStyle name="HeadingTable 8" xfId="31538" xr:uid="{36D8E734-3B3E-4E23-90DD-A3E058E8B50F}"/>
    <cellStyle name="HeadingTable 9" xfId="31547" xr:uid="{B7EA632E-3BE0-4F0D-821F-0B1726BAE9DB}"/>
    <cellStyle name="highlightExposure" xfId="9323" xr:uid="{00000000-0005-0000-0000-00005F240000}"/>
    <cellStyle name="highlightExposure 2" xfId="22711" xr:uid="{C104BC58-7BA5-46EF-9E4F-F8DE04A6FA09}"/>
    <cellStyle name="highlightExposure 2 2" xfId="23611" xr:uid="{73B757BF-96F0-491C-81DB-CC3A9D534F27}"/>
    <cellStyle name="highlightExposure 2 2 2" xfId="26263" xr:uid="{FFC6FA5C-AB12-4BDA-8C25-E538EBC4F19F}"/>
    <cellStyle name="highlightExposure 2 2 3" xfId="28246" xr:uid="{FAE992FA-6526-45A5-9CEF-48406BB32B1F}"/>
    <cellStyle name="highlightExposure 2 2 4" xfId="27998" xr:uid="{24259FA6-C128-45F8-A3DF-6D4BE5797A0C}"/>
    <cellStyle name="highlightExposure 2 2 5" xfId="21666" xr:uid="{53738E5C-6AFC-4D8B-B31A-F35D5FA302EE}"/>
    <cellStyle name="highlightExposure 2 2 6" xfId="33508" xr:uid="{693EA5EA-4A2F-48D5-972B-DFD54EF66FDC}"/>
    <cellStyle name="highlightExposure 2 2 7" xfId="34288" xr:uid="{9AE45CF3-886E-4D34-8137-BC4F455BCA22}"/>
    <cellStyle name="highlightExposure 2 2 8" xfId="31581" xr:uid="{F884DBBB-A887-4CAB-B023-C1FF28A64BC5}"/>
    <cellStyle name="highlightExposure 2 3" xfId="25365" xr:uid="{1D7832B8-512F-4E91-BA3E-DD35593B0DB7}"/>
    <cellStyle name="highlightExposure 2 4" xfId="27741" xr:uid="{C6CBF7F8-7E31-4785-AD60-01F984A38DC3}"/>
    <cellStyle name="highlightExposure 2 5" xfId="32624" xr:uid="{31D2A524-FB3E-4945-87A2-618CFE58DBCD}"/>
    <cellStyle name="highlightExposure 2 6" xfId="31270" xr:uid="{D003DED9-074A-4005-8D7C-260BE70C27C2}"/>
    <cellStyle name="highlightExposure 3" xfId="22914" xr:uid="{F037B3F1-3619-43E2-B51E-064FE1BCEBE0}"/>
    <cellStyle name="highlightExposure 3 2" xfId="25566" xr:uid="{067D30C6-F980-4723-8F39-2F00A0FF8A5C}"/>
    <cellStyle name="highlightExposure 3 3" xfId="27782" xr:uid="{3C5C0A6A-96CA-4D58-9F02-B20135AEAB82}"/>
    <cellStyle name="highlightExposure 3 4" xfId="27283" xr:uid="{4D7C1B5A-1716-4E30-8FA0-4A6E7B9755C4}"/>
    <cellStyle name="highlightExposure 3 5" xfId="28325" xr:uid="{50B51720-81DF-4ECB-AB06-09EC7692F02D}"/>
    <cellStyle name="highlightExposure 3 6" xfId="32825" xr:uid="{26C69AAA-D707-4BC9-8138-8227E4700CAA}"/>
    <cellStyle name="highlightExposure 3 7" xfId="31071" xr:uid="{68E83CA4-B082-4995-B255-77EEA20ED701}"/>
    <cellStyle name="highlightExposure 3 8" xfId="34657" xr:uid="{5F2289C1-39D4-4EDE-8D32-D9B0591ECB5D}"/>
    <cellStyle name="highlightExposure 4" xfId="23899" xr:uid="{B3222B1A-5B2E-422E-BD77-C71B49A703D1}"/>
    <cellStyle name="highlightExposure 4 2" xfId="26550" xr:uid="{2C5562CB-97E6-4FD9-A05A-488C6E334B70}"/>
    <cellStyle name="highlightExposure 4 3" xfId="28909" xr:uid="{224A407D-8CBE-4B0D-9E30-FB75D3A5CC0A}"/>
    <cellStyle name="highlightExposure 4 4" xfId="30263" xr:uid="{A76B3955-EC37-4136-9435-B3EC05C9DD36}"/>
    <cellStyle name="highlightExposure 4 5" xfId="33724" xr:uid="{C789AD3D-6C71-41F9-B7EB-0F3E78858E93}"/>
    <cellStyle name="highlightExposure 4 6" xfId="34484" xr:uid="{472EEBEC-CE56-4789-A489-03B799AFBE48}"/>
    <cellStyle name="highlightExposure 4 7" xfId="32036" xr:uid="{529A5159-FE98-4972-ACEB-8C24BFB1732F}"/>
    <cellStyle name="highlightExposure 4 8" xfId="37135" xr:uid="{C93D6D2A-6619-4196-95EB-A66C51005E6A}"/>
    <cellStyle name="highlightExposure 5" xfId="21720" xr:uid="{B63C1101-C296-4DF0-98B8-4D3696E247B6}"/>
    <cellStyle name="highlightExposure 6" xfId="21899" xr:uid="{ECCD75C4-8569-4135-B61D-0273C507BEA0}"/>
    <cellStyle name="highlightExposure 7" xfId="21716" xr:uid="{2A35A634-D02F-4048-8943-EADE803B9C67}"/>
    <cellStyle name="highlightExposure 8" xfId="31539" xr:uid="{A508730C-7D61-49DE-9FEC-C7A509E4C6C8}"/>
    <cellStyle name="highlightExposure 9" xfId="31546" xr:uid="{174ED2FC-D5ED-403B-8F72-4737F94EDB9D}"/>
    <cellStyle name="highlightPercentage" xfId="9324" xr:uid="{00000000-0005-0000-0000-000060240000}"/>
    <cellStyle name="highlightPercentage 2" xfId="22710" xr:uid="{4612474B-101E-4243-A5D1-936660A9CA9B}"/>
    <cellStyle name="highlightPercentage 2 2" xfId="23610" xr:uid="{4923A492-BE04-48D8-A0E3-4AE7E015E9E3}"/>
    <cellStyle name="highlightPercentage 2 2 2" xfId="26262" xr:uid="{814260C5-8E38-49C0-82D5-B84240EE39B7}"/>
    <cellStyle name="highlightPercentage 2 2 3" xfId="28245" xr:uid="{62C24D36-928B-4A8E-BB1E-B13E8E81202B}"/>
    <cellStyle name="highlightPercentage 2 2 4" xfId="28031" xr:uid="{F69DD5A4-3719-4E5F-B89A-8AABE0497FF9}"/>
    <cellStyle name="highlightPercentage 2 2 5" xfId="28327" xr:uid="{E089C99D-2F25-4BEE-A3D0-0A9425778090}"/>
    <cellStyle name="highlightPercentage 2 2 6" xfId="33507" xr:uid="{65E978EE-A094-4A70-B8EC-C17996A9F6A5}"/>
    <cellStyle name="highlightPercentage 2 2 7" xfId="34287" xr:uid="{565631BA-3F71-4420-9FD4-7697C035622A}"/>
    <cellStyle name="highlightPercentage 2 2 8" xfId="31649" xr:uid="{8D1B00D2-B407-4F41-AAE5-3576FEB2D66B}"/>
    <cellStyle name="highlightPercentage 2 3" xfId="25364" xr:uid="{502C93C9-A3F0-4902-A777-5313640188CB}"/>
    <cellStyle name="highlightPercentage 2 4" xfId="27740" xr:uid="{BE389A8A-F5EA-4852-90BA-BFEF8724D8EA}"/>
    <cellStyle name="highlightPercentage 2 5" xfId="32623" xr:uid="{01935F98-7773-49F7-B56F-03BC1881FD1A}"/>
    <cellStyle name="highlightPercentage 2 6" xfId="31271" xr:uid="{B2DE3B88-C59B-478C-8926-39572141445F}"/>
    <cellStyle name="highlightPercentage 3" xfId="22915" xr:uid="{9D602D62-DF1D-4B31-85BF-52CCC085A4EF}"/>
    <cellStyle name="highlightPercentage 3 2" xfId="25567" xr:uid="{5D9AAE5E-D577-4B1E-9F7E-F8A1A8FB43FC}"/>
    <cellStyle name="highlightPercentage 3 3" xfId="27783" xr:uid="{ACFFECCB-059D-4F8D-9FE8-7CA4844EB161}"/>
    <cellStyle name="highlightPercentage 3 4" xfId="21568" xr:uid="{E109D1B4-53AC-49AD-BB50-87EDE1E386F0}"/>
    <cellStyle name="highlightPercentage 3 5" xfId="28936" xr:uid="{3A7A0773-C005-453C-9F50-99C3E1DCD331}"/>
    <cellStyle name="highlightPercentage 3 6" xfId="32826" xr:uid="{5A23DD0D-9A34-4DF3-AD53-A9A6D9E4824C}"/>
    <cellStyle name="highlightPercentage 3 7" xfId="31070" xr:uid="{A225A699-1FC8-47A5-B711-847BE4C84114}"/>
    <cellStyle name="highlightPercentage 3 8" xfId="31574" xr:uid="{842E94D1-06E3-4F38-8F5F-56343C736E32}"/>
    <cellStyle name="highlightPercentage 4" xfId="23900" xr:uid="{F1D604F2-ED62-4882-B330-1A3C5D85468E}"/>
    <cellStyle name="highlightPercentage 4 2" xfId="26551" xr:uid="{84021114-CEF8-4666-9BB3-5A6D4654391D}"/>
    <cellStyle name="highlightPercentage 4 3" xfId="28910" xr:uid="{D0D978AD-ADF0-45BF-B934-5BB92A6CEF6A}"/>
    <cellStyle name="highlightPercentage 4 4" xfId="30264" xr:uid="{2153AD12-5970-4F30-98FF-7A9EE13BC3AF}"/>
    <cellStyle name="highlightPercentage 4 5" xfId="33725" xr:uid="{F37B2F10-F247-4CD3-A450-5650BE704B7F}"/>
    <cellStyle name="highlightPercentage 4 6" xfId="34485" xr:uid="{6091321A-3B93-4CB8-A72C-12CDFD36EF8E}"/>
    <cellStyle name="highlightPercentage 4 7" xfId="32037" xr:uid="{F658B563-FCE9-4853-9AF6-21F0F824D043}"/>
    <cellStyle name="highlightPercentage 4 8" xfId="37136" xr:uid="{2E08144A-83EE-41B7-A29A-6499B6E7A7D6}"/>
    <cellStyle name="highlightPercentage 5" xfId="21721" xr:uid="{12BD0A4B-B3B3-4C39-A507-127011DF2328}"/>
    <cellStyle name="highlightPercentage 6" xfId="21898" xr:uid="{7B2A1084-4311-44E8-9CFF-9F03F05397E3}"/>
    <cellStyle name="highlightPercentage 7" xfId="21717" xr:uid="{2E32EB3B-EDEB-41A4-B78C-80FB9E324C1F}"/>
    <cellStyle name="highlightPercentage 8" xfId="31540" xr:uid="{8EE70EEC-45A7-43F8-B7B4-D7157E518658}"/>
    <cellStyle name="highlightPercentage 9" xfId="31545" xr:uid="{B7739C04-FF3C-4F37-85D0-02A06A2B260A}"/>
    <cellStyle name="highlightText" xfId="9325" xr:uid="{00000000-0005-0000-0000-000061240000}"/>
    <cellStyle name="highlightText 2" xfId="22709" xr:uid="{C738650E-D9B7-46FB-885A-010A71059DFC}"/>
    <cellStyle name="highlightText 2 2" xfId="23609" xr:uid="{A1E872B0-0AD7-4140-8714-513925B00BDB}"/>
    <cellStyle name="highlightText 2 2 2" xfId="26261" xr:uid="{06B39D83-6F91-42CE-9CD4-354EA2623CB4}"/>
    <cellStyle name="highlightText 2 2 3" xfId="28244" xr:uid="{B8F535B1-0B4F-4478-AA0C-551F22EA89D4}"/>
    <cellStyle name="highlightText 2 2 4" xfId="27586" xr:uid="{62B2C1D3-E180-472C-95FB-95FA9D9A113E}"/>
    <cellStyle name="highlightText 2 2 5" xfId="27764" xr:uid="{8BD589DA-C31E-43FE-A91C-FC4779137590}"/>
    <cellStyle name="highlightText 2 2 6" xfId="33506" xr:uid="{0626850D-BB5A-4581-9E1D-1D0EB536C7DA}"/>
    <cellStyle name="highlightText 2 2 7" xfId="34286" xr:uid="{D2751A06-E18B-4A16-9488-E125D03CC7BB}"/>
    <cellStyle name="highlightText 2 2 8" xfId="31580" xr:uid="{D340A850-33D4-4F55-BA4E-B1AF80551CFB}"/>
    <cellStyle name="highlightText 2 3" xfId="25363" xr:uid="{0BBEF5C9-0B43-4514-8070-EC8EB172B049}"/>
    <cellStyle name="highlightText 2 4" xfId="27739" xr:uid="{F167368E-2B29-4882-83BF-CB31E2B42E00}"/>
    <cellStyle name="highlightText 2 5" xfId="32622" xr:uid="{052F412D-3F6F-4117-8314-11FF6134CD62}"/>
    <cellStyle name="highlightText 2 6" xfId="31272" xr:uid="{CFB90B8A-2658-46E8-8415-7E1CAD6E6E0A}"/>
    <cellStyle name="highlightText 3" xfId="22916" xr:uid="{0F402174-426B-4666-ACAF-10CCD92138F3}"/>
    <cellStyle name="highlightText 3 2" xfId="25568" xr:uid="{2384E912-E557-4E45-BDB8-D14C0FB6EE6D}"/>
    <cellStyle name="highlightText 3 3" xfId="27784" xr:uid="{6F9CB719-AE33-40A6-B421-E3FD1519D887}"/>
    <cellStyle name="highlightText 3 4" xfId="21420" xr:uid="{54069F14-8F65-46B5-8A4C-5B1F38DA0B2D}"/>
    <cellStyle name="highlightText 3 5" xfId="28876" xr:uid="{F17FAB9D-D090-454B-A9E7-0ACE8A7424C6}"/>
    <cellStyle name="highlightText 3 6" xfId="32827" xr:uid="{5AEC6DDE-D8B5-4A9F-A4BC-78B1360B94E9}"/>
    <cellStyle name="highlightText 3 7" xfId="31069" xr:uid="{4E2BADF8-A9AB-4C55-8EC0-1D10E5F0E39F}"/>
    <cellStyle name="highlightText 3 8" xfId="33703" xr:uid="{E4C482FD-4FC1-4364-8138-085AD675065E}"/>
    <cellStyle name="highlightText 4" xfId="23901" xr:uid="{12351622-9DC6-4FE2-9D54-374C7A9BF30A}"/>
    <cellStyle name="highlightText 4 2" xfId="26552" xr:uid="{8FD83525-A5D4-4E58-951C-D65DE2B10D6F}"/>
    <cellStyle name="highlightText 4 3" xfId="28911" xr:uid="{1B1AA075-77DC-4187-A32E-200A9435754F}"/>
    <cellStyle name="highlightText 4 4" xfId="30265" xr:uid="{C32A9FC3-C874-40F8-853C-30DD80A9B8E2}"/>
    <cellStyle name="highlightText 4 5" xfId="33726" xr:uid="{071D313A-D7E5-480B-828E-B432AC776956}"/>
    <cellStyle name="highlightText 4 6" xfId="34486" xr:uid="{E35B9EF2-AF5D-46C1-A2A1-FEF21B1DFE1D}"/>
    <cellStyle name="highlightText 4 7" xfId="32038" xr:uid="{9F4FFE85-F804-4D64-8F31-BACB3032E367}"/>
    <cellStyle name="highlightText 4 8" xfId="37137" xr:uid="{743F912C-BFA0-4648-BBFE-3FA2DBA4EACB}"/>
    <cellStyle name="highlightText 5" xfId="21722" xr:uid="{E46B3637-F24B-43C9-A774-EBCBE900A16D}"/>
    <cellStyle name="highlightText 6" xfId="21897" xr:uid="{F9C5487B-79F2-4BFB-9883-8D9A45EFFF77}"/>
    <cellStyle name="highlightText 7" xfId="21718" xr:uid="{9494744D-EA23-4C8F-8317-2D16D4D48573}"/>
    <cellStyle name="highlightText 8" xfId="31541" xr:uid="{6F606632-0CBB-4800-9121-77AA8704376A}"/>
    <cellStyle name="highlightText 9" xfId="31544" xr:uid="{382CE2B3-ED43-4288-B452-F517E1074AB1}"/>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2 2" xfId="22707" xr:uid="{A3E2069F-8466-4DCD-941E-000434AFA3E3}"/>
    <cellStyle name="Input 2 10 2 2 2" xfId="23607" xr:uid="{6C688CBB-E2D0-432A-8224-A0700DFB0352}"/>
    <cellStyle name="Input 2 10 2 2 2 2" xfId="26259" xr:uid="{19B7FF81-E4F4-482B-B85E-B44DAE4B2E22}"/>
    <cellStyle name="Input 2 10 2 2 2 3" xfId="27551" xr:uid="{B0A89DA2-6B6D-4B0E-9BD1-958FC0DAC337}"/>
    <cellStyle name="Input 2 10 2 2 2 4" xfId="28194" xr:uid="{F75DCBF1-3941-4D47-931E-D9A44F746E6C}"/>
    <cellStyle name="Input 2 10 2 2 2 5" xfId="33504" xr:uid="{02862DC9-A9C6-4DC1-9479-27976F76AAE1}"/>
    <cellStyle name="Input 2 10 2 2 2 6" xfId="31823" xr:uid="{E27E1220-83A4-430B-B8A4-01418D155F2C}"/>
    <cellStyle name="Input 2 10 2 2 2 7" xfId="34191" xr:uid="{0FB90C9C-B7EE-4A24-8F41-F9DDAA236AA7}"/>
    <cellStyle name="Input 2 10 2 2 3" xfId="25361" xr:uid="{3763F542-0990-45DD-BB16-43939EA3BF21}"/>
    <cellStyle name="Input 2 10 2 2 4" xfId="32620" xr:uid="{3E0D5181-2099-4148-BB2D-4A891A613A2B}"/>
    <cellStyle name="Input 2 10 2 3" xfId="22918" xr:uid="{0C48BDE7-D6F4-4B27-A82D-889DEE2AEE8E}"/>
    <cellStyle name="Input 2 10 2 3 2" xfId="25570" xr:uid="{8F038F54-139F-425A-88CA-1699809E233F}"/>
    <cellStyle name="Input 2 10 2 3 3" xfId="27284" xr:uid="{5DB848F1-4806-4178-BAF0-F5E467112035}"/>
    <cellStyle name="Input 2 10 2 3 4" xfId="29196" xr:uid="{F20A404A-E3A7-4263-8DA6-69B8E1332B85}"/>
    <cellStyle name="Input 2 10 2 3 5" xfId="32829" xr:uid="{3A717F01-554E-4B08-9575-76A960739E1A}"/>
    <cellStyle name="Input 2 10 2 3 6" xfId="33399" xr:uid="{ED316CD2-8C67-4BCB-92C2-E95B96020873}"/>
    <cellStyle name="Input 2 10 2 3 7" xfId="34950" xr:uid="{8AF5BF3B-EF19-4531-A1C4-66B86F6FD17D}"/>
    <cellStyle name="Input 2 10 2 4" xfId="23903" xr:uid="{29E9DC95-4D4B-4CA1-99B0-B67F35C17E4E}"/>
    <cellStyle name="Input 2 10 2 4 2" xfId="26554" xr:uid="{3E739FB9-7577-4FDA-AC97-BA979E7879C3}"/>
    <cellStyle name="Input 2 10 2 4 3" xfId="21217" xr:uid="{EA7FA58C-B554-401A-AD7E-0C8E36734495}"/>
    <cellStyle name="Input 2 10 2 4 4" xfId="29388" xr:uid="{08A781F3-A1A4-41B0-ABF6-070DBCE1EF30}"/>
    <cellStyle name="Input 2 10 2 4 5" xfId="30267" xr:uid="{F02A23B3-F0D9-42B8-B6E7-0A375999021F}"/>
    <cellStyle name="Input 2 10 2 4 6" xfId="32040" xr:uid="{9E6EF8AB-BC8A-4806-8326-C41DCB6C4A86}"/>
    <cellStyle name="Input 2 10 2 4 7" xfId="35389" xr:uid="{C990D827-5220-4076-88A0-99C12D80D7B1}"/>
    <cellStyle name="Input 2 10 2 4 8" xfId="36224" xr:uid="{49A1A051-8364-4A83-89ED-4AC093FFD838}"/>
    <cellStyle name="Input 2 10 2 4 9" xfId="37139" xr:uid="{4F11F729-578A-40A2-8138-11F97F5DE7CE}"/>
    <cellStyle name="Input 2 10 2 5" xfId="24069" xr:uid="{9B1BF216-AFE2-4465-B2B7-3FB76DB0C29B}"/>
    <cellStyle name="Input 2 10 2 5 2" xfId="26720" xr:uid="{D796254F-E3CC-4EA3-8CB7-888FB8CC5A45}"/>
    <cellStyle name="Input 2 10 2 5 3" xfId="20973" xr:uid="{97DD8156-4EF8-4D92-A954-DDC52CD39E42}"/>
    <cellStyle name="Input 2 10 2 5 4" xfId="29553" xr:uid="{5130BAAF-E292-48B4-8DCF-EB49BE018D79}"/>
    <cellStyle name="Input 2 10 2 5 5" xfId="30433" xr:uid="{E0246E57-019F-40E7-B87C-ADC534A936B4}"/>
    <cellStyle name="Input 2 10 2 5 6" xfId="34104" xr:uid="{7CE20FAA-73D2-4EE5-9053-08A332AF15FD}"/>
    <cellStyle name="Input 2 10 2 5 7" xfId="35554" xr:uid="{46D49915-FDC0-49A9-933B-EA6949C20C0E}"/>
    <cellStyle name="Input 2 10 2 5 8" xfId="36389" xr:uid="{A54564AF-8BD5-45F5-A140-EDF6FB206942}"/>
    <cellStyle name="Input 2 10 2 5 9" xfId="37305" xr:uid="{D91B69E5-8D40-4162-8CD9-1709C6871D81}"/>
    <cellStyle name="Input 2 10 2 6" xfId="21724" xr:uid="{83872426-5E2E-4785-BBDB-5F288F9BFBF7}"/>
    <cellStyle name="Input 2 10 2 7" xfId="21895" xr:uid="{5683D78F-990F-4C9D-9953-453AB69A0BB0}"/>
    <cellStyle name="Input 2 10 3" xfId="9336" xr:uid="{00000000-0005-0000-0000-00006D240000}"/>
    <cellStyle name="Input 2 10 3 2" xfId="22706" xr:uid="{33FFBAAB-6578-44AA-B6AF-B746BB8941B4}"/>
    <cellStyle name="Input 2 10 3 2 2" xfId="23606" xr:uid="{2522E496-B03F-46C9-BF98-2A8A4307BBDB}"/>
    <cellStyle name="Input 2 10 3 2 2 2" xfId="26258" xr:uid="{7A2985A1-8AE0-421D-BAEA-9C7E1BDFA6FA}"/>
    <cellStyle name="Input 2 10 3 2 2 3" xfId="28602" xr:uid="{1A801286-7DC3-47AB-828C-3882FDFCBF2E}"/>
    <cellStyle name="Input 2 10 3 2 2 4" xfId="29165" xr:uid="{39E07E88-D7BF-4AE0-815E-225C60EB288F}"/>
    <cellStyle name="Input 2 10 3 2 2 5" xfId="33503" xr:uid="{4BC9DF32-FCAA-4ACA-8C67-4F8E12953191}"/>
    <cellStyle name="Input 2 10 3 2 2 6" xfId="33621" xr:uid="{412DE615-E5F8-438A-8349-B14E2C7567DC}"/>
    <cellStyle name="Input 2 10 3 2 2 7" xfId="31326" xr:uid="{DF2F2AFD-760F-4FA4-A637-570CF52704E9}"/>
    <cellStyle name="Input 2 10 3 2 3" xfId="25360" xr:uid="{E44977BA-6F5E-466F-968B-BDA341F91C41}"/>
    <cellStyle name="Input 2 10 3 2 4" xfId="32619" xr:uid="{860C3404-9780-49ED-A88A-2E728E8434C4}"/>
    <cellStyle name="Input 2 10 3 3" xfId="22919" xr:uid="{2D4BAAF5-782C-4ADF-9DEF-EAC6F28F92C7}"/>
    <cellStyle name="Input 2 10 3 3 2" xfId="25571" xr:uid="{2E50DF62-4EAC-4923-AB90-EAE05663616B}"/>
    <cellStyle name="Input 2 10 3 3 3" xfId="21569" xr:uid="{91FC8FED-F6F0-47C8-B6CC-55DE12A444F2}"/>
    <cellStyle name="Input 2 10 3 3 4" xfId="21541" xr:uid="{44F72745-EB94-473E-9140-3B0005F5F11C}"/>
    <cellStyle name="Input 2 10 3 3 5" xfId="32830" xr:uid="{85D3134B-ED65-4962-B183-BBACE2B112C1}"/>
    <cellStyle name="Input 2 10 3 3 6" xfId="32933" xr:uid="{9756A280-610D-4D0A-AD3C-E5D3DD5E1FA0}"/>
    <cellStyle name="Input 2 10 3 3 7" xfId="31599" xr:uid="{9728BE4F-A674-4512-B188-D7D27D27A51D}"/>
    <cellStyle name="Input 2 10 3 4" xfId="23904" xr:uid="{C82E9499-EE4B-4D3C-AE4A-49B1212875D9}"/>
    <cellStyle name="Input 2 10 3 4 2" xfId="26555" xr:uid="{E834C72A-5CDB-406E-971B-41F9F12E9DCF}"/>
    <cellStyle name="Input 2 10 3 4 3" xfId="21216" xr:uid="{3885FBCB-9437-4112-BA24-C28A1531360E}"/>
    <cellStyle name="Input 2 10 3 4 4" xfId="29389" xr:uid="{4B6FB9C7-CD83-4F49-8C62-5D5AA79ABF0C}"/>
    <cellStyle name="Input 2 10 3 4 5" xfId="30268" xr:uid="{E7261837-6D38-4E70-AA80-B1C7B68A46DA}"/>
    <cellStyle name="Input 2 10 3 4 6" xfId="32041" xr:uid="{84C03F24-B1C7-476D-B47C-28790F700C49}"/>
    <cellStyle name="Input 2 10 3 4 7" xfId="35390" xr:uid="{CB4BBEBE-CB9A-414E-AA2F-14D497FFD159}"/>
    <cellStyle name="Input 2 10 3 4 8" xfId="36225" xr:uid="{216EC074-CF2E-4891-8270-4761934CD9CC}"/>
    <cellStyle name="Input 2 10 3 4 9" xfId="37140" xr:uid="{5C46009A-5EB4-4C0D-8EDB-B4B59BC8C0D4}"/>
    <cellStyle name="Input 2 10 3 5" xfId="24068" xr:uid="{EA03F31D-75E7-45FE-9251-6F9C3D3CB7B0}"/>
    <cellStyle name="Input 2 10 3 5 2" xfId="26719" xr:uid="{70859234-7DC2-4253-BB6B-B1034FDFBE97}"/>
    <cellStyle name="Input 2 10 3 5 3" xfId="20975" xr:uid="{96389577-3764-40A3-9B91-8DA0CAFC7534}"/>
    <cellStyle name="Input 2 10 3 5 4" xfId="29552" xr:uid="{DDC043CB-0705-4CB0-9960-1C43428DB8AE}"/>
    <cellStyle name="Input 2 10 3 5 5" xfId="30432" xr:uid="{04B64EEA-B12A-4210-AACB-BD0F7DBF3938}"/>
    <cellStyle name="Input 2 10 3 5 6" xfId="33934" xr:uid="{CE6F67CB-6D8D-4189-AC64-3FDA0134C238}"/>
    <cellStyle name="Input 2 10 3 5 7" xfId="35553" xr:uid="{612FDFE7-B943-434D-8C7A-CE83DFC028B5}"/>
    <cellStyle name="Input 2 10 3 5 8" xfId="36388" xr:uid="{4D02DCAF-833E-4B37-9BC6-DC550DEB42C6}"/>
    <cellStyle name="Input 2 10 3 5 9" xfId="37304" xr:uid="{7E130CDA-B2BA-4EF5-8809-F619BDCB4286}"/>
    <cellStyle name="Input 2 10 3 6" xfId="21725" xr:uid="{A640B7FA-126F-4EEB-8D54-C807E75E5559}"/>
    <cellStyle name="Input 2 10 3 7" xfId="21894" xr:uid="{A203633F-DCC4-41A8-9DDF-CE46F6B5222A}"/>
    <cellStyle name="Input 2 10 4" xfId="9337" xr:uid="{00000000-0005-0000-0000-00006E240000}"/>
    <cellStyle name="Input 2 10 4 2" xfId="22705" xr:uid="{C81CF2A8-22F7-4D12-BC62-94C3571BA051}"/>
    <cellStyle name="Input 2 10 4 2 2" xfId="23605" xr:uid="{C01A4EE1-D817-4C99-80E9-10BD8ABB009F}"/>
    <cellStyle name="Input 2 10 4 2 2 2" xfId="26257" xr:uid="{1C6CD6BC-E6D3-40D1-93DE-B3A6FD1477E0}"/>
    <cellStyle name="Input 2 10 4 2 2 3" xfId="28488" xr:uid="{3F463E02-F73A-4C5D-82F8-985CD8404E46}"/>
    <cellStyle name="Input 2 10 4 2 2 4" xfId="29047" xr:uid="{D3156342-E666-414C-93AD-290F40D23424}"/>
    <cellStyle name="Input 2 10 4 2 2 5" xfId="33502" xr:uid="{598C2493-D119-491F-A60E-4422815B44C5}"/>
    <cellStyle name="Input 2 10 4 2 2 6" xfId="33816" xr:uid="{962248D1-FC3B-423D-AE1A-31655A36CFCA}"/>
    <cellStyle name="Input 2 10 4 2 2 7" xfId="35073" xr:uid="{6366525B-7DF1-425D-9203-85F899C88B03}"/>
    <cellStyle name="Input 2 10 4 2 3" xfId="25359" xr:uid="{B6A612A3-07EE-4FFB-9CF7-FEE6063F54A9}"/>
    <cellStyle name="Input 2 10 4 2 4" xfId="32618" xr:uid="{47C0D6A4-0E5E-4B26-8960-717CD505C89E}"/>
    <cellStyle name="Input 2 10 4 3" xfId="22920" xr:uid="{25A4270F-A04A-4841-BC0F-C165CF21BC07}"/>
    <cellStyle name="Input 2 10 4 3 2" xfId="25572" xr:uid="{FB122706-C1E0-4685-A842-E710C0522786}"/>
    <cellStyle name="Input 2 10 4 3 3" xfId="21419" xr:uid="{FEEDE0A4-1BBA-4C43-8259-2FA08F723550}"/>
    <cellStyle name="Input 2 10 4 3 4" xfId="28333" xr:uid="{DCABCB74-0065-47BD-9FC4-39E3C53C9DB3}"/>
    <cellStyle name="Input 2 10 4 3 5" xfId="32831" xr:uid="{5DB8A151-CC26-4258-B6C7-342738279C36}"/>
    <cellStyle name="Input 2 10 4 3 6" xfId="33771" xr:uid="{D93BCFF4-8287-437A-9121-FA69EA1D5D24}"/>
    <cellStyle name="Input 2 10 4 3 7" xfId="34955" xr:uid="{1FE241A9-7A05-4C9B-BFD3-A3A5F9E74DF7}"/>
    <cellStyle name="Input 2 10 4 4" xfId="23905" xr:uid="{3617091D-0642-45E7-B2B7-260085F6C960}"/>
    <cellStyle name="Input 2 10 4 4 2" xfId="26556" xr:uid="{2FE09632-56D5-4444-8364-82E739EFB165}"/>
    <cellStyle name="Input 2 10 4 4 3" xfId="21215" xr:uid="{37BBE0A4-8788-4693-96F8-B739D02F155A}"/>
    <cellStyle name="Input 2 10 4 4 4" xfId="29390" xr:uid="{274C971A-946E-403C-BCDA-5937157AD8C1}"/>
    <cellStyle name="Input 2 10 4 4 5" xfId="30269" xr:uid="{14CAF7D9-B714-4DE0-A30E-9E284EBCE7B5}"/>
    <cellStyle name="Input 2 10 4 4 6" xfId="32042" xr:uid="{E6FD664B-F220-40DA-8F73-C41A01FE31CE}"/>
    <cellStyle name="Input 2 10 4 4 7" xfId="35391" xr:uid="{D08001EB-7AF1-4268-8BBC-919F6D8A3800}"/>
    <cellStyle name="Input 2 10 4 4 8" xfId="36226" xr:uid="{BF193A11-218C-40B4-8181-F0F3D6FE02A9}"/>
    <cellStyle name="Input 2 10 4 4 9" xfId="37141" xr:uid="{F698748D-4E2A-4892-8DBD-D70F86DF1C89}"/>
    <cellStyle name="Input 2 10 4 5" xfId="24067" xr:uid="{1468A5BA-4783-42BD-B63C-F70AE96CC95A}"/>
    <cellStyle name="Input 2 10 4 5 2" xfId="26718" xr:uid="{ADBDDBD2-A48F-493F-AB28-16E0CF0A1702}"/>
    <cellStyle name="Input 2 10 4 5 3" xfId="20978" xr:uid="{FE2B5DC8-E7B8-4F01-951E-B08AECEE5F8D}"/>
    <cellStyle name="Input 2 10 4 5 4" xfId="29551" xr:uid="{A11C7A7E-930A-4B7E-A20B-BB9EADD91EF7}"/>
    <cellStyle name="Input 2 10 4 5 5" xfId="30431" xr:uid="{DAAF9F8B-9C82-47D2-A848-6E7F05594A79}"/>
    <cellStyle name="Input 2 10 4 5 6" xfId="34107" xr:uid="{076B30C7-38EE-4A2A-A3CF-DED0D1F8401C}"/>
    <cellStyle name="Input 2 10 4 5 7" xfId="35552" xr:uid="{EB45A889-C320-4264-9BCF-B774AC1D06D7}"/>
    <cellStyle name="Input 2 10 4 5 8" xfId="36387" xr:uid="{A7CE09E3-6558-4C76-8C7E-5413B6D9F85B}"/>
    <cellStyle name="Input 2 10 4 5 9" xfId="37303" xr:uid="{F0964C8A-3C91-4A48-9B2E-C7C84CC1E088}"/>
    <cellStyle name="Input 2 10 4 6" xfId="21726" xr:uid="{4FE4E32B-B118-4D6C-BCF0-50637E60109B}"/>
    <cellStyle name="Input 2 10 4 7" xfId="21893" xr:uid="{F708A9A6-F788-4360-AB64-941E123ECD46}"/>
    <cellStyle name="Input 2 10 5" xfId="9338" xr:uid="{00000000-0005-0000-0000-00006F240000}"/>
    <cellStyle name="Input 2 10 5 2" xfId="22704" xr:uid="{8A173395-E0FD-4D8A-A423-868F91A64074}"/>
    <cellStyle name="Input 2 10 5 2 2" xfId="23604" xr:uid="{D76D7D4A-2729-433C-B254-5AF5281D6C66}"/>
    <cellStyle name="Input 2 10 5 2 2 2" xfId="26256" xr:uid="{11D15542-FFA2-4289-B885-CC965320D0CE}"/>
    <cellStyle name="Input 2 10 5 2 2 3" xfId="27997" xr:uid="{CD0F43FC-23FB-4931-9999-AF62078C5139}"/>
    <cellStyle name="Input 2 10 5 2 2 4" xfId="27685" xr:uid="{16CA87CD-6362-4814-9D93-29AE98C9CD7D}"/>
    <cellStyle name="Input 2 10 5 2 2 5" xfId="33501" xr:uid="{F877A3DE-DBD2-4B72-8DAB-D37B62B7AC88}"/>
    <cellStyle name="Input 2 10 5 2 2 6" xfId="32979" xr:uid="{0B976BE9-F0E4-4A18-A410-C91086D774AC}"/>
    <cellStyle name="Input 2 10 5 2 2 7" xfId="35083" xr:uid="{FD38D6B9-E0BA-4F66-911B-1FEF1EF1AA66}"/>
    <cellStyle name="Input 2 10 5 2 3" xfId="25358" xr:uid="{8F3E2211-27AA-4519-8DBD-A9ACA982A9C7}"/>
    <cellStyle name="Input 2 10 5 2 4" xfId="32617" xr:uid="{73AAEB2F-96A6-4AF2-93D7-2F79202B1521}"/>
    <cellStyle name="Input 2 10 5 3" xfId="22921" xr:uid="{20EBD213-4BE4-494E-BBD0-3DE0FE2EC04C}"/>
    <cellStyle name="Input 2 10 5 3 2" xfId="25573" xr:uid="{7970809F-5E89-431D-992A-A36CB88BA0A4}"/>
    <cellStyle name="Input 2 10 5 3 3" xfId="21625" xr:uid="{CA48C814-D563-4FA4-BBA3-5E9A446087C2}"/>
    <cellStyle name="Input 2 10 5 3 4" xfId="28886" xr:uid="{7F0B8392-8D83-4EAA-A083-CA97662CEE83}"/>
    <cellStyle name="Input 2 10 5 3 5" xfId="32832" xr:uid="{B6850877-D860-4F54-98D0-EAC01E5A3326}"/>
    <cellStyle name="Input 2 10 5 3 6" xfId="33667" xr:uid="{E2396990-0BFB-4ED2-902E-069BD85FFB72}"/>
    <cellStyle name="Input 2 10 5 3 7" xfId="31287" xr:uid="{142F548F-2FAD-4755-A096-098DDB9CB54C}"/>
    <cellStyle name="Input 2 10 5 4" xfId="23906" xr:uid="{17F2CE05-3658-4B55-B467-3766E658C2AA}"/>
    <cellStyle name="Input 2 10 5 4 2" xfId="26557" xr:uid="{ACF0219F-C063-4E9C-97C0-DEB56C18FD43}"/>
    <cellStyle name="Input 2 10 5 4 3" xfId="21214" xr:uid="{664C37A2-DF12-4911-B1DD-8517E88E4F7D}"/>
    <cellStyle name="Input 2 10 5 4 4" xfId="29391" xr:uid="{CDDB0C15-7D10-4377-91DC-5E754903126C}"/>
    <cellStyle name="Input 2 10 5 4 5" xfId="30270" xr:uid="{9B4DC066-BFCE-4E96-AACA-0C43E909C6C6}"/>
    <cellStyle name="Input 2 10 5 4 6" xfId="32043" xr:uid="{AD616E5E-A4FC-4F6D-AF9B-D1ACD5217922}"/>
    <cellStyle name="Input 2 10 5 4 7" xfId="35392" xr:uid="{A8210D41-49F1-493F-8B1D-A4C2727CEDAE}"/>
    <cellStyle name="Input 2 10 5 4 8" xfId="36227" xr:uid="{13ED1471-7273-4DA8-9A2E-3B98BAE01EFE}"/>
    <cellStyle name="Input 2 10 5 4 9" xfId="37142" xr:uid="{A3C8A67F-C1BA-4E33-BCC7-E66EB5D6680C}"/>
    <cellStyle name="Input 2 10 5 5" xfId="24066" xr:uid="{862BBE2A-9880-49D9-9103-69128B06F78F}"/>
    <cellStyle name="Input 2 10 5 5 2" xfId="26717" xr:uid="{45AB9ED2-0758-4C4E-8B04-26EE62F6576F}"/>
    <cellStyle name="Input 2 10 5 5 3" xfId="20980" xr:uid="{D23DCB55-59C5-40CE-A07D-7FA409CEF4E0}"/>
    <cellStyle name="Input 2 10 5 5 4" xfId="29550" xr:uid="{1FEED33B-633C-48C5-A5F8-DB8A60C35B30}"/>
    <cellStyle name="Input 2 10 5 5 5" xfId="30430" xr:uid="{A782086F-BAA3-473C-953A-0E40972B2B3E}"/>
    <cellStyle name="Input 2 10 5 5 6" xfId="33937" xr:uid="{F96AE3AB-AB5B-4FED-925E-06E3F3E3D4A7}"/>
    <cellStyle name="Input 2 10 5 5 7" xfId="35551" xr:uid="{45E71AA0-76DD-40D9-82F2-F2CE37FD77A0}"/>
    <cellStyle name="Input 2 10 5 5 8" xfId="36386" xr:uid="{0E5F37A0-5983-4C92-B274-330E30CF96A8}"/>
    <cellStyle name="Input 2 10 5 5 9" xfId="37302" xr:uid="{20AB9DC3-C27E-4A09-A491-300072F9314E}"/>
    <cellStyle name="Input 2 10 5 6" xfId="21727" xr:uid="{5C22AFC9-6E36-45C4-AD23-65EF642B5D56}"/>
    <cellStyle name="Input 2 10 5 7" xfId="21892" xr:uid="{9C977C44-1CD3-4D69-BE8C-1C9083A1CAEF}"/>
    <cellStyle name="Input 2 11" xfId="9339" xr:uid="{00000000-0005-0000-0000-000070240000}"/>
    <cellStyle name="Input 2 11 10" xfId="21728" xr:uid="{141CDF75-0C6B-47E8-91E1-A77A28DA9535}"/>
    <cellStyle name="Input 2 11 11" xfId="21891" xr:uid="{45DBE855-49B3-4232-8E92-15CF71023001}"/>
    <cellStyle name="Input 2 11 2" xfId="9340" xr:uid="{00000000-0005-0000-0000-000071240000}"/>
    <cellStyle name="Input 2 11 2 2" xfId="22702" xr:uid="{3A005AE2-12DB-491A-82C8-D640EF47B006}"/>
    <cellStyle name="Input 2 11 2 2 2" xfId="23602" xr:uid="{8DFB77B6-1BC9-4C77-AEB4-B23DE4D3022E}"/>
    <cellStyle name="Input 2 11 2 2 2 2" xfId="26254" xr:uid="{940165F2-B63E-44CA-9C8C-733DC26C709F}"/>
    <cellStyle name="Input 2 11 2 2 2 3" xfId="27587" xr:uid="{67F48742-3DEC-4C12-BE0E-FDDFDEF19F33}"/>
    <cellStyle name="Input 2 11 2 2 2 4" xfId="22340" xr:uid="{49B87D29-4CB6-435D-99A3-5949C1DE62BC}"/>
    <cellStyle name="Input 2 11 2 2 2 5" xfId="33499" xr:uid="{0ADAF143-C4B5-4595-887F-C1E663EA2059}"/>
    <cellStyle name="Input 2 11 2 2 2 6" xfId="31822" xr:uid="{9D364123-06C2-467C-9CC9-21E10433B253}"/>
    <cellStyle name="Input 2 11 2 2 2 7" xfId="31327" xr:uid="{F4ADBDC2-ABEB-48DD-A9CD-D2319BFD8970}"/>
    <cellStyle name="Input 2 11 2 2 3" xfId="25356" xr:uid="{62D78AEB-2F8B-470A-BBD5-830E8A659508}"/>
    <cellStyle name="Input 2 11 2 2 4" xfId="32615" xr:uid="{F533C296-9D1C-46D2-9884-4D8E2719E103}"/>
    <cellStyle name="Input 2 11 2 3" xfId="22923" xr:uid="{9F12EA0A-64C5-47DF-BCD4-938C3855C378}"/>
    <cellStyle name="Input 2 11 2 3 2" xfId="25575" xr:uid="{453F5E18-EBEA-4BE3-9BE6-68737EE5B008}"/>
    <cellStyle name="Input 2 11 2 3 3" xfId="27286" xr:uid="{DCA93ED6-AAF1-4CD1-80D6-EFDB22EF58A1}"/>
    <cellStyle name="Input 2 11 2 3 4" xfId="28920" xr:uid="{58FE0234-DDC7-47B2-8D2C-7B402B16666E}"/>
    <cellStyle name="Input 2 11 2 3 5" xfId="32834" xr:uid="{EAE6F94A-FE78-4068-B2A9-684ADFFFDB7C}"/>
    <cellStyle name="Input 2 11 2 3 6" xfId="33398" xr:uid="{99668A8B-2C7C-41E7-BEA7-3F3B5301D1EC}"/>
    <cellStyle name="Input 2 11 2 3 7" xfId="31600" xr:uid="{4788F91A-EBD2-4FB2-BC5A-97FCA6B4B482}"/>
    <cellStyle name="Input 2 11 2 4" xfId="23908" xr:uid="{8BCD03A3-AC59-424C-AF12-AA6AD33164B8}"/>
    <cellStyle name="Input 2 11 2 4 2" xfId="26559" xr:uid="{E5228C02-152D-446A-B9F7-21CF468746A5}"/>
    <cellStyle name="Input 2 11 2 4 3" xfId="21212" xr:uid="{FE510D2E-D7A6-4867-8008-3939E1C560EB}"/>
    <cellStyle name="Input 2 11 2 4 4" xfId="29393" xr:uid="{8C450D80-3B1E-4DA2-BF4F-7AA9F1A69690}"/>
    <cellStyle name="Input 2 11 2 4 5" xfId="30272" xr:uid="{7718DA49-2ED4-4B1B-A3D6-386C789C8AAF}"/>
    <cellStyle name="Input 2 11 2 4 6" xfId="32045" xr:uid="{A1F9FA95-FE3A-4D9D-92DE-06A49C5348AE}"/>
    <cellStyle name="Input 2 11 2 4 7" xfId="35394" xr:uid="{D3EDD909-8FCD-4B11-BCE0-432494BD5361}"/>
    <cellStyle name="Input 2 11 2 4 8" xfId="36229" xr:uid="{DEBE3C7E-C516-4124-88D5-7D44128C5D53}"/>
    <cellStyle name="Input 2 11 2 4 9" xfId="37144" xr:uid="{0B7B68C4-7885-4F1F-B191-8E01A5EF546B}"/>
    <cellStyle name="Input 2 11 2 5" xfId="24064" xr:uid="{59F1E94D-6E9C-45F1-8B99-59AD9A4DC494}"/>
    <cellStyle name="Input 2 11 2 5 2" xfId="26715" xr:uid="{86C4909F-EC58-498A-BC29-39CAF2EA63FF}"/>
    <cellStyle name="Input 2 11 2 5 3" xfId="20984" xr:uid="{9B1857F3-CDF7-4914-8CFD-7A365D3C4BFB}"/>
    <cellStyle name="Input 2 11 2 5 4" xfId="29548" xr:uid="{D17DFFC1-0A07-4842-9105-A5212099BFAC}"/>
    <cellStyle name="Input 2 11 2 5 5" xfId="30428" xr:uid="{E9979CF5-8F04-4035-980E-B1E8DC1ABE4C}"/>
    <cellStyle name="Input 2 11 2 5 6" xfId="34106" xr:uid="{60FAB16A-ED2D-4794-AE25-8D08C53AD186}"/>
    <cellStyle name="Input 2 11 2 5 7" xfId="35549" xr:uid="{842B4FFE-8A3C-4BA3-99E1-F9632989B1C3}"/>
    <cellStyle name="Input 2 11 2 5 8" xfId="36384" xr:uid="{AC2325DD-9D26-41C9-A8C8-6181DAF70371}"/>
    <cellStyle name="Input 2 11 2 5 9" xfId="37300" xr:uid="{96998D0E-9F25-43A0-820C-3F03548A701F}"/>
    <cellStyle name="Input 2 11 2 6" xfId="21729" xr:uid="{8C76BA24-F058-441C-829F-9564CA379DF9}"/>
    <cellStyle name="Input 2 11 2 7" xfId="21890" xr:uid="{C06171F2-F3B1-4443-A984-F79A02567275}"/>
    <cellStyle name="Input 2 11 3" xfId="9341" xr:uid="{00000000-0005-0000-0000-000072240000}"/>
    <cellStyle name="Input 2 11 3 2" xfId="22701" xr:uid="{9CE32D20-1136-4678-9D1B-F4903B67AAED}"/>
    <cellStyle name="Input 2 11 3 2 2" xfId="23601" xr:uid="{8923B255-8C21-46DC-9811-3D189F663B90}"/>
    <cellStyle name="Input 2 11 3 2 2 2" xfId="26253" xr:uid="{D4258431-C2BA-4DAE-8819-BC7BDB7528B9}"/>
    <cellStyle name="Input 2 11 3 2 2 3" xfId="27550" xr:uid="{3BF5E358-2B1B-427E-ABE9-EE7BBBAA8F27}"/>
    <cellStyle name="Input 2 11 3 2 2 4" xfId="29164" xr:uid="{48431F60-F86B-4988-A720-C1174FFC1104}"/>
    <cellStyle name="Input 2 11 3 2 2 5" xfId="33498" xr:uid="{FE04F82E-0549-451A-AD27-2ACC88EB18E0}"/>
    <cellStyle name="Input 2 11 3 2 2 6" xfId="33622" xr:uid="{00060A6E-6D19-4EF3-8FA6-9C4AB5A4DD9E}"/>
    <cellStyle name="Input 2 11 3 2 2 7" xfId="31328" xr:uid="{EEBD0ACA-4544-4413-810A-341DF9E18A45}"/>
    <cellStyle name="Input 2 11 3 2 3" xfId="25355" xr:uid="{E2D97191-FE51-482F-810F-2C932243D816}"/>
    <cellStyle name="Input 2 11 3 2 4" xfId="32614" xr:uid="{C9E83B4D-C009-4796-81A6-8970F38CA4CF}"/>
    <cellStyle name="Input 2 11 3 3" xfId="22924" xr:uid="{34615D3C-5668-4F2B-B93A-D28FCB190B04}"/>
    <cellStyle name="Input 2 11 3 3 2" xfId="25576" xr:uid="{618BA50C-02DC-4FE8-B17E-036C61FAF872}"/>
    <cellStyle name="Input 2 11 3 3 3" xfId="21574" xr:uid="{6AD422C0-B34D-4CA7-9194-FE670AE35871}"/>
    <cellStyle name="Input 2 11 3 3 4" xfId="28927" xr:uid="{65C6FBB9-C1A8-4C4C-838F-B1BB2D5CAE4A}"/>
    <cellStyle name="Input 2 11 3 3 5" xfId="32835" xr:uid="{4C7FA044-10F7-41C9-A234-A70820116639}"/>
    <cellStyle name="Input 2 11 3 3 6" xfId="32934" xr:uid="{1062758C-18C1-4CAA-8A1B-7AE72E18B557}"/>
    <cellStyle name="Input 2 11 3 3 7" xfId="35201" xr:uid="{B66E0C08-94E2-4BDC-9156-1B96657AA0CB}"/>
    <cellStyle name="Input 2 11 3 4" xfId="23909" xr:uid="{BAA9F5FE-3760-4455-B1BF-CB753A0C3051}"/>
    <cellStyle name="Input 2 11 3 4 2" xfId="26560" xr:uid="{4B6A82AB-9BA9-413D-9773-BDA657EDE3CE}"/>
    <cellStyle name="Input 2 11 3 4 3" xfId="21211" xr:uid="{38722E78-235C-4871-A798-35624D2B0804}"/>
    <cellStyle name="Input 2 11 3 4 4" xfId="29394" xr:uid="{C1A3189C-5669-43D0-B3EF-7C9968314A00}"/>
    <cellStyle name="Input 2 11 3 4 5" xfId="30273" xr:uid="{0F5F4CBA-854E-48B7-A673-4D2B699A7348}"/>
    <cellStyle name="Input 2 11 3 4 6" xfId="32046" xr:uid="{E9B4AA00-CFA1-4E40-AC62-B7A107608E4D}"/>
    <cellStyle name="Input 2 11 3 4 7" xfId="35395" xr:uid="{78EC14F3-2B76-4F6D-98CA-E72230E37C0C}"/>
    <cellStyle name="Input 2 11 3 4 8" xfId="36230" xr:uid="{A9D22DB9-2098-4EC1-8EEF-185BBE791746}"/>
    <cellStyle name="Input 2 11 3 4 9" xfId="37145" xr:uid="{42970F52-7E04-4715-B66D-ACCDA65ECBE5}"/>
    <cellStyle name="Input 2 11 3 5" xfId="24063" xr:uid="{0D21004F-EAD8-45E3-B1EE-ACCB33AC114B}"/>
    <cellStyle name="Input 2 11 3 5 2" xfId="26714" xr:uid="{EC75DAEF-EA35-4CE7-9595-593863299E23}"/>
    <cellStyle name="Input 2 11 3 5 3" xfId="20986" xr:uid="{6D617316-A47D-47EB-BFF6-0B85854B7344}"/>
    <cellStyle name="Input 2 11 3 5 4" xfId="29547" xr:uid="{E9ACB807-73E2-4E87-80A4-A90D211C851E}"/>
    <cellStyle name="Input 2 11 3 5 5" xfId="30427" xr:uid="{7F780B2E-673B-49C6-BF79-2D8663DB6DF6}"/>
    <cellStyle name="Input 2 11 3 5 6" xfId="33936" xr:uid="{0CF9F809-DC19-45E9-96E3-975AF46AB9D1}"/>
    <cellStyle name="Input 2 11 3 5 7" xfId="35548" xr:uid="{C3E945D1-CC24-4BFC-B36C-CC740455C8DC}"/>
    <cellStyle name="Input 2 11 3 5 8" xfId="36383" xr:uid="{16A8E077-6B90-4534-8196-F82D009B51A3}"/>
    <cellStyle name="Input 2 11 3 5 9" xfId="37299" xr:uid="{18D64199-2DB7-431C-BF48-301D7792A609}"/>
    <cellStyle name="Input 2 11 3 6" xfId="21730" xr:uid="{8F68C4DC-D463-47FD-9DA9-16985B023545}"/>
    <cellStyle name="Input 2 11 3 7" xfId="21889" xr:uid="{E892F47D-67E9-4AD7-B99A-1987345D95B0}"/>
    <cellStyle name="Input 2 11 4" xfId="9342" xr:uid="{00000000-0005-0000-0000-000073240000}"/>
    <cellStyle name="Input 2 11 4 2" xfId="22700" xr:uid="{10B76F42-8AE2-4457-A9CD-0B57C45591BC}"/>
    <cellStyle name="Input 2 11 4 2 2" xfId="23600" xr:uid="{6DF7F0F0-5236-4474-919D-7171A879C61F}"/>
    <cellStyle name="Input 2 11 4 2 2 2" xfId="26252" xr:uid="{33B38854-8405-4AF3-A9DA-1E6036DC201E}"/>
    <cellStyle name="Input 2 11 4 2 2 3" xfId="28601" xr:uid="{512CE53E-EAF1-4639-9519-2E120C69E672}"/>
    <cellStyle name="Input 2 11 4 2 2 4" xfId="29046" xr:uid="{7917E975-B0EA-4158-A614-37ACA8CA66AD}"/>
    <cellStyle name="Input 2 11 4 2 2 5" xfId="33497" xr:uid="{3B0B066A-521A-4A9E-A530-36920F683344}"/>
    <cellStyle name="Input 2 11 4 2 2 6" xfId="33815" xr:uid="{C59B71F4-1A71-4D9B-AA7F-FBA3A429CE9C}"/>
    <cellStyle name="Input 2 11 4 2 2 7" xfId="35070" xr:uid="{FBCA0288-505E-4F4C-AC1E-2CE1988289D2}"/>
    <cellStyle name="Input 2 11 4 2 3" xfId="25354" xr:uid="{5AC041CE-7EC1-4633-A33F-FD4EDC0026BA}"/>
    <cellStyle name="Input 2 11 4 2 4" xfId="32613" xr:uid="{EA5F2C19-05D3-4EA4-8C5B-4B9FA3E44AFF}"/>
    <cellStyle name="Input 2 11 4 3" xfId="22925" xr:uid="{B8CE4B3A-2E10-41A1-AC56-B0186033921A}"/>
    <cellStyle name="Input 2 11 4 3 2" xfId="25577" xr:uid="{9BC98C2C-4139-4623-B8B7-8715DD6FC65C}"/>
    <cellStyle name="Input 2 11 4 3 3" xfId="21414" xr:uid="{F3FDED77-DEEF-4536-9B57-55D75D9F89CE}"/>
    <cellStyle name="Input 2 11 4 3 4" xfId="29197" xr:uid="{92D56F7E-0E85-48F8-BA69-A3362C6A8825}"/>
    <cellStyle name="Input 2 11 4 3 5" xfId="32836" xr:uid="{2C061BD0-813F-4168-961B-EB4327E6B0A2}"/>
    <cellStyle name="Input 2 11 4 3 6" xfId="33772" xr:uid="{74159879-5C22-41F2-A63A-86665349BBAA}"/>
    <cellStyle name="Input 2 11 4 3 7" xfId="35189" xr:uid="{488BFE28-F977-4C36-8C89-BA2EF7C2B7A7}"/>
    <cellStyle name="Input 2 11 4 4" xfId="23910" xr:uid="{1E7822C3-2993-4095-85A8-036053301150}"/>
    <cellStyle name="Input 2 11 4 4 2" xfId="26561" xr:uid="{28A4C33E-2A68-45D3-8B05-507C1F9B4A95}"/>
    <cellStyle name="Input 2 11 4 4 3" xfId="21210" xr:uid="{DA095B52-4721-4EF7-A413-BAB18B42E36F}"/>
    <cellStyle name="Input 2 11 4 4 4" xfId="29395" xr:uid="{437B5BC7-D5B9-4EB2-BEF8-9BF6C8673696}"/>
    <cellStyle name="Input 2 11 4 4 5" xfId="30274" xr:uid="{D5957C55-9ED4-481D-BA13-7EDCCED7ECFF}"/>
    <cellStyle name="Input 2 11 4 4 6" xfId="32047" xr:uid="{3322EC25-F5D1-4033-B68F-C5E253F0B2AF}"/>
    <cellStyle name="Input 2 11 4 4 7" xfId="35396" xr:uid="{11333656-0BC2-497C-AA1D-50B41038536F}"/>
    <cellStyle name="Input 2 11 4 4 8" xfId="36231" xr:uid="{29AC5AD0-41B5-4C6A-A352-774168FF5400}"/>
    <cellStyle name="Input 2 11 4 4 9" xfId="37146" xr:uid="{FB990FFB-E6D7-49FD-959C-CEF4435ACDB0}"/>
    <cellStyle name="Input 2 11 4 5" xfId="24062" xr:uid="{C3080548-8CF8-4F61-BB95-EB307C7AC179}"/>
    <cellStyle name="Input 2 11 4 5 2" xfId="26713" xr:uid="{48751202-EFB1-49CB-A463-050983EB98AA}"/>
    <cellStyle name="Input 2 11 4 5 3" xfId="20988" xr:uid="{4729BA5E-BBB5-4FD1-B60F-56E8E7ED7BE0}"/>
    <cellStyle name="Input 2 11 4 5 4" xfId="29546" xr:uid="{64BED46D-364B-414B-AA64-27BEB596C52B}"/>
    <cellStyle name="Input 2 11 4 5 5" xfId="30426" xr:uid="{7D9DEC86-947F-42FC-9260-5292AD9E3756}"/>
    <cellStyle name="Input 2 11 4 5 6" xfId="32170" xr:uid="{BD32927F-F3CE-4822-980E-063D1FF7FCDA}"/>
    <cellStyle name="Input 2 11 4 5 7" xfId="35547" xr:uid="{08E086CC-D0DB-430C-911A-C1EC511B9DD0}"/>
    <cellStyle name="Input 2 11 4 5 8" xfId="36382" xr:uid="{ABED7EB9-485D-4CD3-9C72-BD874BFE99D8}"/>
    <cellStyle name="Input 2 11 4 5 9" xfId="37298" xr:uid="{D98F2B9E-AA04-4AA4-9FCB-25FADE2FA5E4}"/>
    <cellStyle name="Input 2 11 4 6" xfId="21731" xr:uid="{99AE9B68-B6ED-4632-B89C-8CA406B07279}"/>
    <cellStyle name="Input 2 11 4 7" xfId="21888" xr:uid="{7D850FDE-BD91-421B-9C0C-4833A5D30075}"/>
    <cellStyle name="Input 2 11 5" xfId="9343" xr:uid="{00000000-0005-0000-0000-000074240000}"/>
    <cellStyle name="Input 2 11 5 2" xfId="22699" xr:uid="{24B6A8C2-4A34-4F2A-AD05-D824232D8CBE}"/>
    <cellStyle name="Input 2 11 5 2 2" xfId="23599" xr:uid="{6D593FB5-0723-42ED-A158-50705ACACADA}"/>
    <cellStyle name="Input 2 11 5 2 2 2" xfId="26251" xr:uid="{581821FB-79D6-4152-A9B1-2F38C49EED99}"/>
    <cellStyle name="Input 2 11 5 2 2 3" xfId="28487" xr:uid="{48323369-621B-48F9-8EB8-AE5C88D1877E}"/>
    <cellStyle name="Input 2 11 5 2 2 4" xfId="28186" xr:uid="{1E7BBDEA-38FA-454D-B786-792E7453587E}"/>
    <cellStyle name="Input 2 11 5 2 2 5" xfId="33496" xr:uid="{2EC8C311-0219-4CD7-ABF5-A454DAB85AF5}"/>
    <cellStyle name="Input 2 11 5 2 2 6" xfId="32978" xr:uid="{6FD19252-7AFC-4B71-951E-2EA06F4C0118}"/>
    <cellStyle name="Input 2 11 5 2 2 7" xfId="35086" xr:uid="{FD304A20-9011-404E-8446-C7AAAE49F0F7}"/>
    <cellStyle name="Input 2 11 5 2 3" xfId="25353" xr:uid="{873D846E-7F3D-4B93-B118-B8B83149C5A4}"/>
    <cellStyle name="Input 2 11 5 2 4" xfId="32612" xr:uid="{5F5865AC-D446-4D5F-B6F2-C132B431BDC0}"/>
    <cellStyle name="Input 2 11 5 3" xfId="22926" xr:uid="{5F610E58-BD21-4867-8CB1-4390AEB08C28}"/>
    <cellStyle name="Input 2 11 5 3 2" xfId="25578" xr:uid="{7AEBF6C0-E25F-4333-AA2A-DF505C34388F}"/>
    <cellStyle name="Input 2 11 5 3 3" xfId="21620" xr:uid="{248F287D-4EB4-45B3-92FB-AAB4825F124D}"/>
    <cellStyle name="Input 2 11 5 3 4" xfId="21454" xr:uid="{E8FE85BE-E93A-4154-BC29-E5D9FD33CF0F}"/>
    <cellStyle name="Input 2 11 5 3 5" xfId="32837" xr:uid="{260DB9FF-5AF2-448B-A3DC-7A416A6B3EEC}"/>
    <cellStyle name="Input 2 11 5 3 6" xfId="33666" xr:uid="{4753B6FB-FC3B-428D-BF1A-E23F20F5A8C8}"/>
    <cellStyle name="Input 2 11 5 3 7" xfId="34966" xr:uid="{A8E3F753-85BB-44A2-AEC8-7A97021715E5}"/>
    <cellStyle name="Input 2 11 5 4" xfId="23911" xr:uid="{A59B7251-DBAA-49C9-AE77-9A517C7BCC5C}"/>
    <cellStyle name="Input 2 11 5 4 2" xfId="26562" xr:uid="{45BFEEC0-B53D-436F-9D6F-EE6C5B354972}"/>
    <cellStyle name="Input 2 11 5 4 3" xfId="21209" xr:uid="{40D25E7A-CBA8-41E1-AA53-631EC948ABE5}"/>
    <cellStyle name="Input 2 11 5 4 4" xfId="29396" xr:uid="{7633CDA9-6372-4458-AFF3-20A1C2A26B4A}"/>
    <cellStyle name="Input 2 11 5 4 5" xfId="30275" xr:uid="{B544A92C-133F-4C9C-9F88-3145184D1938}"/>
    <cellStyle name="Input 2 11 5 4 6" xfId="32048" xr:uid="{F4B78315-CA1C-44FD-B21B-6B6A79366968}"/>
    <cellStyle name="Input 2 11 5 4 7" xfId="35397" xr:uid="{228F9BDB-2E03-454C-A024-2CD424AD3173}"/>
    <cellStyle name="Input 2 11 5 4 8" xfId="36232" xr:uid="{B589D4CA-2A88-4470-8B29-4085811B5552}"/>
    <cellStyle name="Input 2 11 5 4 9" xfId="37147" xr:uid="{5A4DE16F-2807-4E28-BDD2-1BFA81CE0E05}"/>
    <cellStyle name="Input 2 11 5 5" xfId="24061" xr:uid="{FA9DED32-FEFB-49BC-A713-2ABA7E73BF2A}"/>
    <cellStyle name="Input 2 11 5 5 2" xfId="26712" xr:uid="{0104936F-56D0-46A6-AB8A-D1B2E17E652A}"/>
    <cellStyle name="Input 2 11 5 5 3" xfId="20995" xr:uid="{9853282A-5EF7-49EF-A639-04CE5C4E24C2}"/>
    <cellStyle name="Input 2 11 5 5 4" xfId="29545" xr:uid="{2A3DFA2A-AE78-434F-8331-7E759C44BA67}"/>
    <cellStyle name="Input 2 11 5 5 5" xfId="30425" xr:uid="{FBF2ACBA-A0B0-442C-841C-8943BC88C708}"/>
    <cellStyle name="Input 2 11 5 5 6" xfId="34105" xr:uid="{1CACF590-6954-4113-B5C3-5955AFD1D4B4}"/>
    <cellStyle name="Input 2 11 5 5 7" xfId="35546" xr:uid="{9B46C555-C6B9-441B-B716-6D2CDE361BB5}"/>
    <cellStyle name="Input 2 11 5 5 8" xfId="36381" xr:uid="{62C2478A-7AE8-408B-9B29-69B846CECFA6}"/>
    <cellStyle name="Input 2 11 5 5 9" xfId="37297" xr:uid="{5DB172E7-C445-40BB-A05E-417EE72F4A39}"/>
    <cellStyle name="Input 2 11 5 6" xfId="21732" xr:uid="{22B444CA-5E8F-4C0E-B1BF-DA67636E77C4}"/>
    <cellStyle name="Input 2 11 5 7" xfId="21887" xr:uid="{9CF87C08-7E9E-4F21-A8A5-25BF4541A278}"/>
    <cellStyle name="Input 2 11 6" xfId="22703" xr:uid="{633A65AF-CCA5-44BA-BEC3-6CB0842EAF49}"/>
    <cellStyle name="Input 2 11 6 2" xfId="23603" xr:uid="{456751A9-F828-4CB4-8BD9-65219A48BB6C}"/>
    <cellStyle name="Input 2 11 6 2 2" xfId="26255" xr:uid="{F36BF834-7C98-4167-8C40-B350D918EB84}"/>
    <cellStyle name="Input 2 11 6 2 3" xfId="28032" xr:uid="{6FEB5877-7D89-4C7D-92CD-EBA3629EE083}"/>
    <cellStyle name="Input 2 11 6 2 4" xfId="27692" xr:uid="{C7224D27-89C1-4133-89C8-A2EBB074EC42}"/>
    <cellStyle name="Input 2 11 6 2 5" xfId="33500" xr:uid="{35E0AA84-9C3D-4E17-98A5-20E65353C6DE}"/>
    <cellStyle name="Input 2 11 6 2 6" xfId="33353" xr:uid="{9CDBBAA5-4650-498A-BA31-B270A7E8B0DE}"/>
    <cellStyle name="Input 2 11 6 2 7" xfId="30974" xr:uid="{17C79BBB-675E-418B-80ED-C3BA7B3472D1}"/>
    <cellStyle name="Input 2 11 6 3" xfId="25357" xr:uid="{383AA36A-AC1F-4DF8-A9DF-F8F3CBF8F830}"/>
    <cellStyle name="Input 2 11 6 4" xfId="32616" xr:uid="{82AE829C-DD82-426F-A23D-27390414720B}"/>
    <cellStyle name="Input 2 11 7" xfId="22922" xr:uid="{5E58F225-1688-4F81-8291-4C6D344716C1}"/>
    <cellStyle name="Input 2 11 7 2" xfId="25574" xr:uid="{D1E486FA-3A51-4D98-9479-CD22FADB2FB0}"/>
    <cellStyle name="Input 2 11 7 3" xfId="27285" xr:uid="{2DC5C9FB-5E6F-4B70-B59E-9047C92912D3}"/>
    <cellStyle name="Input 2 11 7 4" xfId="29200" xr:uid="{EED405FA-6701-4661-86B4-B1EDB36F17BD}"/>
    <cellStyle name="Input 2 11 7 5" xfId="32833" xr:uid="{14AE5C26-1271-4609-BDD2-9A85982D51CE}"/>
    <cellStyle name="Input 2 11 7 6" xfId="31749" xr:uid="{BA551B6B-CF36-4B60-9197-BC61B3FAAC06}"/>
    <cellStyle name="Input 2 11 7 7" xfId="31568" xr:uid="{70602DC1-7963-497A-8100-80ED0B9CD8DA}"/>
    <cellStyle name="Input 2 11 8" xfId="23907" xr:uid="{03A26E64-3D48-4EA6-9027-A61F3D708431}"/>
    <cellStyle name="Input 2 11 8 2" xfId="26558" xr:uid="{CD3CBE29-6388-49D1-99FD-368A93D16CFA}"/>
    <cellStyle name="Input 2 11 8 3" xfId="21213" xr:uid="{806FFA33-904F-4CAF-A732-CE9AEC02F8F9}"/>
    <cellStyle name="Input 2 11 8 4" xfId="29392" xr:uid="{EAA43762-5E36-4240-B2BB-D2CF9E8DD00B}"/>
    <cellStyle name="Input 2 11 8 5" xfId="30271" xr:uid="{D776BE02-6F15-4CE3-BB90-51911491200F}"/>
    <cellStyle name="Input 2 11 8 6" xfId="32044" xr:uid="{691D834E-D86F-4A44-B8DA-5EED1E75DF5C}"/>
    <cellStyle name="Input 2 11 8 7" xfId="35393" xr:uid="{0426AD13-A96C-4163-8E6C-D0E5F30AF3E9}"/>
    <cellStyle name="Input 2 11 8 8" xfId="36228" xr:uid="{61D12589-3CC6-486E-8078-CC50B606A090}"/>
    <cellStyle name="Input 2 11 8 9" xfId="37143" xr:uid="{730A6C75-D8F2-4A92-B5D1-6198E9C9A434}"/>
    <cellStyle name="Input 2 11 9" xfId="24065" xr:uid="{5ACC7FD7-53BF-47B6-AA22-7413638B9CE8}"/>
    <cellStyle name="Input 2 11 9 2" xfId="26716" xr:uid="{AE2C8481-4A3A-4262-BC99-051C08F34937}"/>
    <cellStyle name="Input 2 11 9 3" xfId="20981" xr:uid="{8DE12F08-E768-4BA6-8B45-69A5B9D742D1}"/>
    <cellStyle name="Input 2 11 9 4" xfId="29549" xr:uid="{68390371-EEA1-44E1-A771-8D1F6FF621C2}"/>
    <cellStyle name="Input 2 11 9 5" xfId="30429" xr:uid="{1890AACE-DCC4-46C9-945A-83416A593614}"/>
    <cellStyle name="Input 2 11 9 6" xfId="32171" xr:uid="{C33C654C-9CBB-4318-AD7B-377307223633}"/>
    <cellStyle name="Input 2 11 9 7" xfId="35550" xr:uid="{04B6C44C-01A8-446C-9456-CEF8473EEA77}"/>
    <cellStyle name="Input 2 11 9 8" xfId="36385" xr:uid="{45C14943-C52A-462B-8E8C-D0A8AF11C239}"/>
    <cellStyle name="Input 2 11 9 9" xfId="37301" xr:uid="{B6BBE9D7-FA57-4A3F-A2B9-721D442890B3}"/>
    <cellStyle name="Input 2 12" xfId="9344" xr:uid="{00000000-0005-0000-0000-000075240000}"/>
    <cellStyle name="Input 2 12 10" xfId="21733" xr:uid="{DA592C01-F3C0-4AB1-9C84-77B6A6A70170}"/>
    <cellStyle name="Input 2 12 11" xfId="21886" xr:uid="{F78C0811-A658-46D4-842B-259CDB2FF2C4}"/>
    <cellStyle name="Input 2 12 2" xfId="9345" xr:uid="{00000000-0005-0000-0000-000076240000}"/>
    <cellStyle name="Input 2 12 2 2" xfId="22697" xr:uid="{60F17D47-C513-40B1-8DB5-ABCB12E1721F}"/>
    <cellStyle name="Input 2 12 2 2 2" xfId="23597" xr:uid="{CE3BA48F-BA38-49AF-B28B-BE9D94AF0820}"/>
    <cellStyle name="Input 2 12 2 2 2 2" xfId="26249" xr:uid="{929B1776-9C01-4C94-B46A-E7250401EA65}"/>
    <cellStyle name="Input 2 12 2 2 2 3" xfId="28033" xr:uid="{1533756A-F274-4533-8E54-400577452512}"/>
    <cellStyle name="Input 2 12 2 2 2 4" xfId="29163" xr:uid="{D09E4633-E51B-4F2D-A581-C0C9D5B98B7E}"/>
    <cellStyle name="Input 2 12 2 2 2 5" xfId="33494" xr:uid="{28A4FD38-91B5-4B0D-8209-3DCB8838778E}"/>
    <cellStyle name="Input 2 12 2 2 2 6" xfId="31821" xr:uid="{0E3E85EB-8D2D-4752-AFFB-34744F0A03BE}"/>
    <cellStyle name="Input 2 12 2 2 2 7" xfId="35072" xr:uid="{CBA5A37D-A051-4207-AFAF-FF7FBC5E4472}"/>
    <cellStyle name="Input 2 12 2 2 3" xfId="25351" xr:uid="{C92C61A1-063A-450A-BA54-D6578CA2078F}"/>
    <cellStyle name="Input 2 12 2 2 4" xfId="32610" xr:uid="{77A649A6-603C-4770-8382-FCD5180ADDC0}"/>
    <cellStyle name="Input 2 12 2 3" xfId="22928" xr:uid="{262DBAF4-FABB-41E7-B3EB-B76485BAFB7F}"/>
    <cellStyle name="Input 2 12 2 3 2" xfId="25580" xr:uid="{29621DCA-21B0-4556-AD3B-28C0C4C490F3}"/>
    <cellStyle name="Input 2 12 2 3 3" xfId="21417" xr:uid="{F04C4DB7-B2C9-47C2-80A3-8FA42CB0EAB7}"/>
    <cellStyle name="Input 2 12 2 3 4" xfId="21682" xr:uid="{1BB815F9-1B13-4408-9068-4602AB809CB1}"/>
    <cellStyle name="Input 2 12 2 3 5" xfId="32839" xr:uid="{8CA0878F-E3E0-4DC0-BE49-BAB2CE038AB9}"/>
    <cellStyle name="Input 2 12 2 3 6" xfId="33397" xr:uid="{65C8B34D-334C-4E81-82D6-AEAD00B9758E}"/>
    <cellStyle name="Input 2 12 2 3 7" xfId="31631" xr:uid="{5DEF50E7-2120-481C-8AA1-2707B13FAD2B}"/>
    <cellStyle name="Input 2 12 2 4" xfId="23913" xr:uid="{40417E5F-4149-4439-861F-7EF7D26B4403}"/>
    <cellStyle name="Input 2 12 2 4 2" xfId="26564" xr:uid="{8DEF4EC7-A849-441F-8526-247B6CD1D241}"/>
    <cellStyle name="Input 2 12 2 4 3" xfId="21207" xr:uid="{BE5BBFEE-6EEC-4980-B91B-E834268D34BE}"/>
    <cellStyle name="Input 2 12 2 4 4" xfId="29398" xr:uid="{D808A5E2-1A2B-4199-A191-F4EF37FB3E90}"/>
    <cellStyle name="Input 2 12 2 4 5" xfId="30277" xr:uid="{6BABBEE0-EDAA-4A55-89A0-133D20FC4F94}"/>
    <cellStyle name="Input 2 12 2 4 6" xfId="32050" xr:uid="{FD70A86C-1B6A-4A23-8312-653BBC569805}"/>
    <cellStyle name="Input 2 12 2 4 7" xfId="35399" xr:uid="{B6579F0D-64B6-4B4B-BB20-716DB703B16D}"/>
    <cellStyle name="Input 2 12 2 4 8" xfId="36234" xr:uid="{78B6F09E-D392-4963-8E15-4D951035BD75}"/>
    <cellStyle name="Input 2 12 2 4 9" xfId="37149" xr:uid="{B9EA9E78-A071-4B34-BF36-CDA040BB7907}"/>
    <cellStyle name="Input 2 12 2 5" xfId="24059" xr:uid="{03D5727F-57F5-4FEE-A522-4E4310220032}"/>
    <cellStyle name="Input 2 12 2 5 2" xfId="26710" xr:uid="{D90C5591-F0EC-4615-A940-2C3B99FB85A8}"/>
    <cellStyle name="Input 2 12 2 5 3" xfId="21002" xr:uid="{0C79A349-CF70-42D3-90B1-CAFF277479EE}"/>
    <cellStyle name="Input 2 12 2 5 4" xfId="29543" xr:uid="{624A42BA-9473-49B2-BDED-8E72476B2B5E}"/>
    <cellStyle name="Input 2 12 2 5 5" xfId="30423" xr:uid="{0841F061-9CE4-4241-B5D0-6159986D7CDE}"/>
    <cellStyle name="Input 2 12 2 5 6" xfId="32169" xr:uid="{7F66C4F5-0F85-4AF7-902D-99918742CEF5}"/>
    <cellStyle name="Input 2 12 2 5 7" xfId="35544" xr:uid="{E120118D-9E00-46D5-B54B-537FADF9AA85}"/>
    <cellStyle name="Input 2 12 2 5 8" xfId="36379" xr:uid="{4455D89A-C8DE-400D-92EF-BFB768FBCBDB}"/>
    <cellStyle name="Input 2 12 2 5 9" xfId="37295" xr:uid="{F792FDC7-5131-43B5-9B4F-223A7E4ED0FB}"/>
    <cellStyle name="Input 2 12 2 6" xfId="21734" xr:uid="{7866F75C-AAD1-4F38-9EFF-0F579841EFD5}"/>
    <cellStyle name="Input 2 12 2 7" xfId="21885" xr:uid="{18C14A5A-332B-4A57-9972-F6E9085BA38D}"/>
    <cellStyle name="Input 2 12 3" xfId="9346" xr:uid="{00000000-0005-0000-0000-000077240000}"/>
    <cellStyle name="Input 2 12 3 2" xfId="22696" xr:uid="{8DF6CD4E-4F83-4E8F-B16B-5D0AE2FD76CD}"/>
    <cellStyle name="Input 2 12 3 2 2" xfId="23596" xr:uid="{8ACAF351-9E08-4C12-BF27-84B961C9CF5B}"/>
    <cellStyle name="Input 2 12 3 2 2 2" xfId="26248" xr:uid="{D5CADCF8-3E9E-45D7-89CC-C4F1F8502EBA}"/>
    <cellStyle name="Input 2 12 3 2 2 3" xfId="27588" xr:uid="{14E968FC-6D43-44D4-BC9C-8B6CE18948FA}"/>
    <cellStyle name="Input 2 12 3 2 2 4" xfId="29045" xr:uid="{FDB6053D-10B8-4BA5-9E7B-2D2B623E89F0}"/>
    <cellStyle name="Input 2 12 3 2 2 5" xfId="33493" xr:uid="{62BB3070-8C24-48A4-8646-6C24AE5A59D8}"/>
    <cellStyle name="Input 2 12 3 2 2 6" xfId="33623" xr:uid="{3469BD52-44A3-4C34-8ACC-0546A09F8A01}"/>
    <cellStyle name="Input 2 12 3 2 2 7" xfId="35084" xr:uid="{B2A90573-08EE-4C11-9FAE-BEA2CB5DE6E6}"/>
    <cellStyle name="Input 2 12 3 2 3" xfId="25350" xr:uid="{8F70606C-321D-44FE-B1E6-0498F7B604DF}"/>
    <cellStyle name="Input 2 12 3 2 4" xfId="32609" xr:uid="{C8925FA2-4CA4-4407-8650-6895D1C139AC}"/>
    <cellStyle name="Input 2 12 3 3" xfId="22929" xr:uid="{3E45BFCA-0C4E-427E-B579-2ED4E1F9E6C1}"/>
    <cellStyle name="Input 2 12 3 3 2" xfId="25581" xr:uid="{89DCDC96-1035-46C5-B9DF-C3D909D18143}"/>
    <cellStyle name="Input 2 12 3 3 3" xfId="21623" xr:uid="{A0E6AE9E-2300-4EBE-BFA2-47769BF6CBD6}"/>
    <cellStyle name="Input 2 12 3 3 4" xfId="29198" xr:uid="{B1A57D4A-9175-417C-9690-ACC9F164D4D6}"/>
    <cellStyle name="Input 2 12 3 3 5" xfId="32840" xr:uid="{5B637D0A-751A-4F9C-ADA7-E2A192789B30}"/>
    <cellStyle name="Input 2 12 3 3 6" xfId="32935" xr:uid="{02C37606-8319-44E6-BFF9-0BEE671EF35D}"/>
    <cellStyle name="Input 2 12 3 3 7" xfId="31564" xr:uid="{88B84EC8-728E-4228-BB97-6BB46B473A56}"/>
    <cellStyle name="Input 2 12 3 4" xfId="23914" xr:uid="{ABCF0F6D-5D5B-4E4E-9537-C02FB315257B}"/>
    <cellStyle name="Input 2 12 3 4 2" xfId="26565" xr:uid="{E80CF4B5-227E-4C00-BEB9-1D40CCDA4F98}"/>
    <cellStyle name="Input 2 12 3 4 3" xfId="21206" xr:uid="{80A60388-9A03-4064-ADBF-7D1C480B9571}"/>
    <cellStyle name="Input 2 12 3 4 4" xfId="29399" xr:uid="{9B3E5CA9-8961-4E22-A8A0-55DD99719128}"/>
    <cellStyle name="Input 2 12 3 4 5" xfId="30278" xr:uid="{A8B079FB-32CC-4EE1-B157-5CE72762AA9F}"/>
    <cellStyle name="Input 2 12 3 4 6" xfId="32051" xr:uid="{E65BC692-9971-4007-A490-DBD6FBEE9735}"/>
    <cellStyle name="Input 2 12 3 4 7" xfId="35400" xr:uid="{343C9A1D-22EC-4414-B9C9-B465CE828ECD}"/>
    <cellStyle name="Input 2 12 3 4 8" xfId="36235" xr:uid="{4A88B0BC-9CCB-41A3-B29B-3F2817289AC1}"/>
    <cellStyle name="Input 2 12 3 4 9" xfId="37150" xr:uid="{5B3F437C-2C0F-4235-9C2A-45FDD00039F3}"/>
    <cellStyle name="Input 2 12 3 5" xfId="24058" xr:uid="{6D9881B2-4A88-4F23-92B2-7D9421445AEE}"/>
    <cellStyle name="Input 2 12 3 5 2" xfId="26709" xr:uid="{F7513D16-FE94-4FEE-8685-3DC134B30185}"/>
    <cellStyle name="Input 2 12 3 5 3" xfId="21003" xr:uid="{BCEC52D6-5AEB-41FE-8D47-BC20C0A69CEB}"/>
    <cellStyle name="Input 2 12 3 5 4" xfId="29542" xr:uid="{37A16AF6-5307-4FA0-9DED-258374C88E23}"/>
    <cellStyle name="Input 2 12 3 5 5" xfId="30422" xr:uid="{93EE35D0-72CD-405D-8C82-75D44E368884}"/>
    <cellStyle name="Input 2 12 3 5 6" xfId="32168" xr:uid="{435DD3CA-8D28-46CD-BEBC-9D5652666763}"/>
    <cellStyle name="Input 2 12 3 5 7" xfId="35543" xr:uid="{4C3A808C-55E4-4CB9-BEC3-3576251F6739}"/>
    <cellStyle name="Input 2 12 3 5 8" xfId="36378" xr:uid="{ED987BB6-1ED5-49CC-ADE8-0461957BA2BC}"/>
    <cellStyle name="Input 2 12 3 5 9" xfId="37294" xr:uid="{E1F7DCD6-EFD0-46CD-A68D-A08AB0111468}"/>
    <cellStyle name="Input 2 12 3 6" xfId="21735" xr:uid="{BCCCB6C9-A08C-47D9-8BF9-6F300B94C204}"/>
    <cellStyle name="Input 2 12 3 7" xfId="21884" xr:uid="{41D68BA2-3D28-4DDA-B08F-9E7D0B9C96D9}"/>
    <cellStyle name="Input 2 12 4" xfId="9347" xr:uid="{00000000-0005-0000-0000-000078240000}"/>
    <cellStyle name="Input 2 12 4 2" xfId="22695" xr:uid="{43086612-321C-48DE-B9A6-8FDC2C679A01}"/>
    <cellStyle name="Input 2 12 4 2 2" xfId="23595" xr:uid="{C975A0A5-E558-4EDF-9A01-06721C64793F}"/>
    <cellStyle name="Input 2 12 4 2 2 2" xfId="26247" xr:uid="{41745076-438F-4ED3-84BA-A451D6587F46}"/>
    <cellStyle name="Input 2 12 4 2 2 3" xfId="27549" xr:uid="{1944DA83-E113-4DA9-BD65-3515E676AEA0}"/>
    <cellStyle name="Input 2 12 4 2 2 4" xfId="27843" xr:uid="{66D5B81C-1DCE-495D-B9AB-64174692D8A9}"/>
    <cellStyle name="Input 2 12 4 2 2 5" xfId="33492" xr:uid="{BFD2A020-3527-4E3D-8806-1C592DB62341}"/>
    <cellStyle name="Input 2 12 4 2 2 6" xfId="33814" xr:uid="{13F47F2B-2A1C-472E-AC92-63D3C196741E}"/>
    <cellStyle name="Input 2 12 4 2 2 7" xfId="34636" xr:uid="{4170759E-C224-42AE-A5EB-E50B44766A8A}"/>
    <cellStyle name="Input 2 12 4 2 3" xfId="25349" xr:uid="{4536FB53-B4BE-40DA-80EE-9BDB9218323F}"/>
    <cellStyle name="Input 2 12 4 2 4" xfId="32608" xr:uid="{1B26D991-08FC-4887-BB33-35EE3FB9C32D}"/>
    <cellStyle name="Input 2 12 4 3" xfId="22930" xr:uid="{463D9244-40A5-4AC6-BEAC-5317002D98B8}"/>
    <cellStyle name="Input 2 12 4 3 2" xfId="25582" xr:uid="{2AD89F44-6DF6-4EA9-B20F-4E67C90A4918}"/>
    <cellStyle name="Input 2 12 4 3 3" xfId="27287" xr:uid="{E82BEE87-1182-46C3-8455-7EF71E645136}"/>
    <cellStyle name="Input 2 12 4 3 4" xfId="21684" xr:uid="{ABB98CF7-FB90-4A1F-9FAA-5FACC4E299BB}"/>
    <cellStyle name="Input 2 12 4 3 5" xfId="32841" xr:uid="{C101ED08-6D0B-49DD-84B1-6EAE8F19F934}"/>
    <cellStyle name="Input 2 12 4 3 6" xfId="33773" xr:uid="{6CCEC667-A51D-4CE3-82ED-7851F1D99EE5}"/>
    <cellStyle name="Input 2 12 4 3 7" xfId="35206" xr:uid="{4377F0FA-6A96-4E79-962D-A6590EBA2A09}"/>
    <cellStyle name="Input 2 12 4 4" xfId="23915" xr:uid="{75802216-67E3-4D9E-88DA-74EC0CE11978}"/>
    <cellStyle name="Input 2 12 4 4 2" xfId="26566" xr:uid="{2241DAA4-8F52-4E8F-92A4-AC074CB03E27}"/>
    <cellStyle name="Input 2 12 4 4 3" xfId="21205" xr:uid="{38E4CE64-5139-4E6A-ACFD-50D6B0027404}"/>
    <cellStyle name="Input 2 12 4 4 4" xfId="29400" xr:uid="{90844857-0598-473F-BDDB-85B8BEA6399B}"/>
    <cellStyle name="Input 2 12 4 4 5" xfId="30279" xr:uid="{28209D53-EAD6-4A6D-BFF6-EF71E9CFD825}"/>
    <cellStyle name="Input 2 12 4 4 6" xfId="32052" xr:uid="{3814A643-9BFA-4638-953A-566661999153}"/>
    <cellStyle name="Input 2 12 4 4 7" xfId="35401" xr:uid="{01DF5ACD-327D-4CB5-9D7D-8553E21A217C}"/>
    <cellStyle name="Input 2 12 4 4 8" xfId="36236" xr:uid="{D43F58E9-D77A-43E9-8762-891A61E5954F}"/>
    <cellStyle name="Input 2 12 4 4 9" xfId="37151" xr:uid="{2BD554A8-7F8C-40F8-A581-41B24CAA1E0D}"/>
    <cellStyle name="Input 2 12 4 5" xfId="24057" xr:uid="{ADD0B0C3-F275-49B5-9C37-FB2814DDAF84}"/>
    <cellStyle name="Input 2 12 4 5 2" xfId="26708" xr:uid="{45D8A137-0E1B-43DB-9F3A-7DF77D32E215}"/>
    <cellStyle name="Input 2 12 4 5 3" xfId="21005" xr:uid="{8C66A0BC-89B8-401F-B601-9348D24321DD}"/>
    <cellStyle name="Input 2 12 4 5 4" xfId="29541" xr:uid="{72F2B040-37B2-421F-B044-F03C0C1768DA}"/>
    <cellStyle name="Input 2 12 4 5 5" xfId="30421" xr:uid="{E4D5599B-0083-4D00-8D33-217206B847D9}"/>
    <cellStyle name="Input 2 12 4 5 6" xfId="34099" xr:uid="{2496BE5D-E201-443A-8C17-B8FA8197D6FF}"/>
    <cellStyle name="Input 2 12 4 5 7" xfId="35542" xr:uid="{7BC366BA-CCD4-4F63-8400-F9C741BF7D3C}"/>
    <cellStyle name="Input 2 12 4 5 8" xfId="36377" xr:uid="{158802E0-F116-4F9F-AFFE-8D8DE05D9B7A}"/>
    <cellStyle name="Input 2 12 4 5 9" xfId="37293" xr:uid="{80546B44-99CE-4635-A36F-2AA1467C6BB3}"/>
    <cellStyle name="Input 2 12 4 6" xfId="21736" xr:uid="{3989B0A2-ACE6-43BB-9FBC-DC9532AC53EB}"/>
    <cellStyle name="Input 2 12 4 7" xfId="21883" xr:uid="{C335A18E-6047-47F8-8C39-6349BC30D165}"/>
    <cellStyle name="Input 2 12 5" xfId="9348" xr:uid="{00000000-0005-0000-0000-000079240000}"/>
    <cellStyle name="Input 2 12 5 2" xfId="22694" xr:uid="{DFC05878-EE61-4266-BF9B-9220EDDF4364}"/>
    <cellStyle name="Input 2 12 5 2 2" xfId="23594" xr:uid="{641CE065-ED42-40D1-910A-2A69E5B75D36}"/>
    <cellStyle name="Input 2 12 5 2 2 2" xfId="26246" xr:uid="{1ACE5AA4-D1DA-4D5D-AD4C-3A42E87790C4}"/>
    <cellStyle name="Input 2 12 5 2 2 3" xfId="28600" xr:uid="{CAC16D38-D02E-41FD-8726-EFD2E07FD3F3}"/>
    <cellStyle name="Input 2 12 5 2 2 4" xfId="22338" xr:uid="{4A967E97-E4B6-4721-B315-609C0E24621C}"/>
    <cellStyle name="Input 2 12 5 2 2 5" xfId="33491" xr:uid="{59057B7B-83C0-4AC4-9FB7-BFE2DEEE10FC}"/>
    <cellStyle name="Input 2 12 5 2 2 6" xfId="31173" xr:uid="{87352145-061B-4478-8C1F-A78C10D4C9EB}"/>
    <cellStyle name="Input 2 12 5 2 2 7" xfId="31329" xr:uid="{49676060-2E05-4260-A8D9-EE8664ED1765}"/>
    <cellStyle name="Input 2 12 5 2 3" xfId="25348" xr:uid="{571C71B0-D8F6-4D19-A9EC-F232BABE9F22}"/>
    <cellStyle name="Input 2 12 5 2 4" xfId="32607" xr:uid="{A0983450-0C1C-422F-BD09-36AB186B155B}"/>
    <cellStyle name="Input 2 12 5 3" xfId="22931" xr:uid="{89C12D02-F226-41C1-B682-457433E8249A}"/>
    <cellStyle name="Input 2 12 5 3 2" xfId="25583" xr:uid="{4F17644C-DAB0-4AAC-93AE-0C7CF9DEBCC6}"/>
    <cellStyle name="Input 2 12 5 3 3" xfId="21572" xr:uid="{D975FEEA-89D3-4741-81DD-AB6C45632446}"/>
    <cellStyle name="Input 2 12 5 3 4" xfId="28946" xr:uid="{D146FABA-75B6-48DA-8CFC-63A8426C0529}"/>
    <cellStyle name="Input 2 12 5 3 5" xfId="32842" xr:uid="{EC023E3B-ADC2-49CC-AC44-BDC3DFC3A16B}"/>
    <cellStyle name="Input 2 12 5 3 6" xfId="33665" xr:uid="{6E24DB8F-8B6D-4E73-BCBA-247151E64C67}"/>
    <cellStyle name="Input 2 12 5 3 7" xfId="31601" xr:uid="{9EFDF245-EF3F-40F9-9F01-1A92AB86EF13}"/>
    <cellStyle name="Input 2 12 5 4" xfId="23916" xr:uid="{161BA01C-FCDE-42B7-8A06-58AB893903CB}"/>
    <cellStyle name="Input 2 12 5 4 2" xfId="26567" xr:uid="{C6B6CCC1-0DC5-40F2-8CD8-3CE3A3870495}"/>
    <cellStyle name="Input 2 12 5 4 3" xfId="21204" xr:uid="{F8171205-537E-46FB-9741-A1E757D68EB3}"/>
    <cellStyle name="Input 2 12 5 4 4" xfId="29401" xr:uid="{38AD9A6D-2AF6-4E79-A8EA-6500F00AE517}"/>
    <cellStyle name="Input 2 12 5 4 5" xfId="30280" xr:uid="{4AAA76C3-8822-4D96-AD93-6B3353715248}"/>
    <cellStyle name="Input 2 12 5 4 6" xfId="32053" xr:uid="{B6B73393-3994-4902-B3B6-134E12FF0C67}"/>
    <cellStyle name="Input 2 12 5 4 7" xfId="35402" xr:uid="{954E4098-3DF6-4FC6-A969-EFB109C7DE05}"/>
    <cellStyle name="Input 2 12 5 4 8" xfId="36237" xr:uid="{FB0A7BE0-1C0C-4A2B-8F7E-4C61C94289C4}"/>
    <cellStyle name="Input 2 12 5 4 9" xfId="37152" xr:uid="{137AE898-E05F-43D4-9686-7DF6992503B0}"/>
    <cellStyle name="Input 2 12 5 5" xfId="24056" xr:uid="{5D96A3C2-09A3-441D-9E9E-305F3EE1DCD0}"/>
    <cellStyle name="Input 2 12 5 5 2" xfId="26707" xr:uid="{659B5AAA-5F77-47F8-A954-9056038F2E65}"/>
    <cellStyle name="Input 2 12 5 5 3" xfId="21007" xr:uid="{4E15CCE0-FD73-4773-B8E3-E5E6DE76F551}"/>
    <cellStyle name="Input 2 12 5 5 4" xfId="29540" xr:uid="{04CB59C5-1C37-459C-B13A-B51DBD2C6FEB}"/>
    <cellStyle name="Input 2 12 5 5 5" xfId="30420" xr:uid="{B3BC0549-F075-4B2C-9F74-C4BCD606E019}"/>
    <cellStyle name="Input 2 12 5 5 6" xfId="33929" xr:uid="{AA09CBB7-B671-4A56-81FB-F11D6B629517}"/>
    <cellStyle name="Input 2 12 5 5 7" xfId="35541" xr:uid="{5A66128E-050A-45FF-BA72-B1C90F384F30}"/>
    <cellStyle name="Input 2 12 5 5 8" xfId="36376" xr:uid="{01F37DC9-3E48-4A3D-8002-7A9008962FFD}"/>
    <cellStyle name="Input 2 12 5 5 9" xfId="37292" xr:uid="{23C1B676-2C92-4F88-8F03-4D1FB153AD3F}"/>
    <cellStyle name="Input 2 12 5 6" xfId="21737" xr:uid="{DF83A29C-8FB6-4E29-ABD2-BA93854A204F}"/>
    <cellStyle name="Input 2 12 5 7" xfId="21882" xr:uid="{865544D0-DCB0-4143-9B44-2B9054A0B770}"/>
    <cellStyle name="Input 2 12 6" xfId="22698" xr:uid="{D20C1D5B-BA36-4D9E-B30C-BEE0E5A33603}"/>
    <cellStyle name="Input 2 12 6 2" xfId="23598" xr:uid="{E2D346F1-8F3A-47C4-AFB9-7352707AFE83}"/>
    <cellStyle name="Input 2 12 6 2 2" xfId="26250" xr:uid="{35F02F71-A468-414F-AD98-C37865664021}"/>
    <cellStyle name="Input 2 12 6 2 3" xfId="27996" xr:uid="{23882463-3B3C-4D1C-9034-B02D67EABDEF}"/>
    <cellStyle name="Input 2 12 6 2 4" xfId="22339" xr:uid="{6CA8C83E-AF94-49EC-A491-7463B3C055AD}"/>
    <cellStyle name="Input 2 12 6 2 5" xfId="33495" xr:uid="{AC31896C-FD87-433F-81B0-5938311118FD}"/>
    <cellStyle name="Input 2 12 6 2 6" xfId="33354" xr:uid="{3BE60608-F8FD-41CA-933C-7A118A7D650E}"/>
    <cellStyle name="Input 2 12 6 2 7" xfId="34193" xr:uid="{3271128F-896E-4BEE-9984-6A44FD658B2B}"/>
    <cellStyle name="Input 2 12 6 3" xfId="25352" xr:uid="{F583203B-CD54-4F7A-8399-0D00E37B1364}"/>
    <cellStyle name="Input 2 12 6 4" xfId="32611" xr:uid="{A2DFA0E0-050B-44A7-B149-2A6E6CD07352}"/>
    <cellStyle name="Input 2 12 7" xfId="22927" xr:uid="{59C52C2A-2B0C-4582-86B5-B96942A4EBEE}"/>
    <cellStyle name="Input 2 12 7 2" xfId="25579" xr:uid="{AE683519-1068-4A56-AEB8-10DF3E9BE225}"/>
    <cellStyle name="Input 2 12 7 3" xfId="21571" xr:uid="{3999083A-F38B-427B-8DE2-F42D60D6F602}"/>
    <cellStyle name="Input 2 12 7 4" xfId="27265" xr:uid="{8913600A-CA15-42AA-ADF8-F8825079E1F0}"/>
    <cellStyle name="Input 2 12 7 5" xfId="32838" xr:uid="{20647D17-7559-40D2-8A8E-5E20E23AEBEC}"/>
    <cellStyle name="Input 2 12 7 6" xfId="31750" xr:uid="{6C1ECDC6-2081-40B9-A18B-D8463D3B0C84}"/>
    <cellStyle name="Input 2 12 7 7" xfId="31289" xr:uid="{407F0605-8F0A-4CF7-A8D0-5BCEDF0BC916}"/>
    <cellStyle name="Input 2 12 8" xfId="23912" xr:uid="{80C47E6C-6ED5-4D4F-8770-465DFB33837C}"/>
    <cellStyle name="Input 2 12 8 2" xfId="26563" xr:uid="{F7276971-1F98-43DF-B9DC-175514C90B9C}"/>
    <cellStyle name="Input 2 12 8 3" xfId="21208" xr:uid="{5FAC6005-0889-45BE-AE52-8AAF6241D236}"/>
    <cellStyle name="Input 2 12 8 4" xfId="29397" xr:uid="{7BFB552E-FF9A-4ED2-AF5D-48372E9C8995}"/>
    <cellStyle name="Input 2 12 8 5" xfId="30276" xr:uid="{95DE3BC0-2CF3-4AEB-9266-704A3334FF5D}"/>
    <cellStyle name="Input 2 12 8 6" xfId="32049" xr:uid="{98F24BBB-2212-4362-BAC2-C7230F5FC589}"/>
    <cellStyle name="Input 2 12 8 7" xfId="35398" xr:uid="{0D4DEDD4-C311-4CD0-AB21-7BF2FE70432F}"/>
    <cellStyle name="Input 2 12 8 8" xfId="36233" xr:uid="{9BB9D2C5-AA8F-49DC-9423-0C1CE02E9102}"/>
    <cellStyle name="Input 2 12 8 9" xfId="37148" xr:uid="{5A85888E-224E-49BD-A045-73714A20EE9C}"/>
    <cellStyle name="Input 2 12 9" xfId="24060" xr:uid="{5FA7CD15-2B35-4027-9164-831308712DA9}"/>
    <cellStyle name="Input 2 12 9 2" xfId="26711" xr:uid="{7ED89143-DF28-4A32-B8AE-60A865491944}"/>
    <cellStyle name="Input 2 12 9 3" xfId="21000" xr:uid="{0A69BD49-8DB2-4ACB-A163-D89C3E81CE45}"/>
    <cellStyle name="Input 2 12 9 4" xfId="29544" xr:uid="{F07F2C1F-A8E2-43E1-A9C7-B694D634387F}"/>
    <cellStyle name="Input 2 12 9 5" xfId="30424" xr:uid="{7E887EC3-90B7-4C61-8D73-2BB7C7711CB7}"/>
    <cellStyle name="Input 2 12 9 6" xfId="33935" xr:uid="{96C2171F-EA54-4F89-A60B-6194DB19F606}"/>
    <cellStyle name="Input 2 12 9 7" xfId="35545" xr:uid="{E916B961-65AE-4B37-BD05-B7073B2FAD73}"/>
    <cellStyle name="Input 2 12 9 8" xfId="36380" xr:uid="{1C814E3C-D67C-4B0B-B06E-E38A64487B7E}"/>
    <cellStyle name="Input 2 12 9 9" xfId="37296" xr:uid="{20B1DD74-7DDD-4546-8A60-F10BCF8ADB10}"/>
    <cellStyle name="Input 2 13" xfId="9349" xr:uid="{00000000-0005-0000-0000-00007A240000}"/>
    <cellStyle name="Input 2 13 10" xfId="21881" xr:uid="{F0ED84EE-8D79-4536-AB4C-198B2B17BED8}"/>
    <cellStyle name="Input 2 13 2" xfId="9350" xr:uid="{00000000-0005-0000-0000-00007B240000}"/>
    <cellStyle name="Input 2 13 2 2" xfId="22692" xr:uid="{E704CB7E-47B0-4DF0-B13B-00653C7E8A9D}"/>
    <cellStyle name="Input 2 13 2 2 2" xfId="23592" xr:uid="{6B6E1053-80BD-440C-AFB8-3EE55D7D3CA8}"/>
    <cellStyle name="Input 2 13 2 2 2 2" xfId="26244" xr:uid="{024A51CD-04DC-4165-A573-12D686903A29}"/>
    <cellStyle name="Input 2 13 2 2 2 3" xfId="27995" xr:uid="{95C8489B-9F65-46FE-8A97-A2DA3A6791A0}"/>
    <cellStyle name="Input 2 13 2 2 2 4" xfId="29044" xr:uid="{8123F53E-8BBD-493B-B1E0-557BEE5DB1B9}"/>
    <cellStyle name="Input 2 13 2 2 2 5" xfId="33489" xr:uid="{A81CA5C9-66E3-4D36-A197-F3A87E88365C}"/>
    <cellStyle name="Input 2 13 2 2 2 6" xfId="31167" xr:uid="{F5E9DB08-3299-41D7-AC93-4235EE8C9D9F}"/>
    <cellStyle name="Input 2 13 2 2 2 7" xfId="35085" xr:uid="{0AA544A3-D108-490A-B344-B7140F9A3579}"/>
    <cellStyle name="Input 2 13 2 2 3" xfId="25346" xr:uid="{00D35731-915E-416E-9A2A-C79177A5F3C1}"/>
    <cellStyle name="Input 2 13 2 2 4" xfId="32605" xr:uid="{2D77E146-5A51-48AE-B405-51F755447C24}"/>
    <cellStyle name="Input 2 13 2 3" xfId="22933" xr:uid="{2CB13654-1391-4A1F-B2E8-CC5C399FE7DA}"/>
    <cellStyle name="Input 2 13 2 3 2" xfId="25585" xr:uid="{7270DAA1-D909-4C3A-BAF8-0657780B3E9C}"/>
    <cellStyle name="Input 2 13 2 3 3" xfId="21622" xr:uid="{1F679A5F-D8D5-4834-8C6E-0972789264FD}"/>
    <cellStyle name="Input 2 13 2 3 4" xfId="29199" xr:uid="{38D8A504-F9AE-4F59-B5BB-72874A5A164E}"/>
    <cellStyle name="Input 2 13 2 3 5" xfId="32844" xr:uid="{3021F7A5-0F1C-4F1A-8638-F435DBABEAD0}"/>
    <cellStyle name="Input 2 13 2 3 6" xfId="33396" xr:uid="{C2045775-4621-4782-BA6C-55AD8C99B852}"/>
    <cellStyle name="Input 2 13 2 3 7" xfId="31670" xr:uid="{DCE8C6F2-C0C9-4557-83AC-F98069A2DEDC}"/>
    <cellStyle name="Input 2 13 2 4" xfId="23918" xr:uid="{9038C678-EACF-43D9-93FD-0A9713303102}"/>
    <cellStyle name="Input 2 13 2 4 2" xfId="26569" xr:uid="{AEDAD89D-EAC4-4574-B843-A299B8BF5395}"/>
    <cellStyle name="Input 2 13 2 4 3" xfId="21202" xr:uid="{17BE028F-7E90-4439-BFBC-1FC1797F551A}"/>
    <cellStyle name="Input 2 13 2 4 4" xfId="29403" xr:uid="{8BEBE4C6-C817-41BC-AFF0-931744560402}"/>
    <cellStyle name="Input 2 13 2 4 5" xfId="30282" xr:uid="{EA19F191-C477-4C44-8069-664E65397610}"/>
    <cellStyle name="Input 2 13 2 4 6" xfId="32055" xr:uid="{841E59DE-4F68-40EA-83BE-FA71B0C354BB}"/>
    <cellStyle name="Input 2 13 2 4 7" xfId="35404" xr:uid="{20F45055-26AB-4CC7-B6A9-70CE0498FF36}"/>
    <cellStyle name="Input 2 13 2 4 8" xfId="36239" xr:uid="{0E30BB04-AE59-4D1A-92A1-24159D61EBB0}"/>
    <cellStyle name="Input 2 13 2 4 9" xfId="37154" xr:uid="{264663A1-6723-4B5F-A586-28C0FDCD13AB}"/>
    <cellStyle name="Input 2 13 2 5" xfId="24054" xr:uid="{0EA488D6-4320-4D81-8C71-9C14B0CEFE8B}"/>
    <cellStyle name="Input 2 13 2 5 2" xfId="26705" xr:uid="{628A60C1-31E0-4ED2-B0D4-787285F7C49D}"/>
    <cellStyle name="Input 2 13 2 5 3" xfId="21010" xr:uid="{C2253B10-020C-4272-80E0-F179056A2615}"/>
    <cellStyle name="Input 2 13 2 5 4" xfId="29538" xr:uid="{E3831C47-FAAD-489F-B729-1A42B7CB9BB0}"/>
    <cellStyle name="Input 2 13 2 5 5" xfId="30418" xr:uid="{C575A9A0-8FFC-4109-924D-A903B258885D}"/>
    <cellStyle name="Input 2 13 2 5 6" xfId="33933" xr:uid="{38BE23E5-EA8A-4792-865E-8603BB69E627}"/>
    <cellStyle name="Input 2 13 2 5 7" xfId="35539" xr:uid="{FD565776-60E9-4425-BC6B-C56ABC540E40}"/>
    <cellStyle name="Input 2 13 2 5 8" xfId="36374" xr:uid="{202537D9-8E45-49D3-84A8-FBF1A7BC1B94}"/>
    <cellStyle name="Input 2 13 2 5 9" xfId="37290" xr:uid="{17285999-B5A3-49AB-995C-D316277EF2F9}"/>
    <cellStyle name="Input 2 13 2 6" xfId="21739" xr:uid="{8A08E538-7A13-48AA-B2FF-E980423499DE}"/>
    <cellStyle name="Input 2 13 2 7" xfId="21880" xr:uid="{E5411865-9F3E-4876-A3D4-990FDB769240}"/>
    <cellStyle name="Input 2 13 3" xfId="9351" xr:uid="{00000000-0005-0000-0000-00007C240000}"/>
    <cellStyle name="Input 2 13 3 2" xfId="22691" xr:uid="{5A1FBE58-3CAF-4BF4-AB0C-9ED614D7A84D}"/>
    <cellStyle name="Input 2 13 3 2 2" xfId="23591" xr:uid="{B834031C-1CCC-4E0F-8D22-216CDC10A004}"/>
    <cellStyle name="Input 2 13 3 2 2 2" xfId="26243" xr:uid="{9C36949A-BEF8-4114-90BB-329F8194026D}"/>
    <cellStyle name="Input 2 13 3 2 2 3" xfId="28034" xr:uid="{2DF60CCB-D199-4908-8E9F-F8938F73B12A}"/>
    <cellStyle name="Input 2 13 3 2 2 4" xfId="28388" xr:uid="{525F9438-669C-4EBF-8EDD-469375288B36}"/>
    <cellStyle name="Input 2 13 3 2 2 5" xfId="33488" xr:uid="{55AD88C4-4F62-4031-AAB9-4395A63EFF85}"/>
    <cellStyle name="Input 2 13 3 2 2 6" xfId="34389" xr:uid="{978A61F1-FD25-4A0B-95E3-D00C07D5DC3E}"/>
    <cellStyle name="Input 2 13 3 2 2 7" xfId="33742" xr:uid="{D772D731-321F-4F39-82FC-9464EC688F4A}"/>
    <cellStyle name="Input 2 13 3 2 3" xfId="25345" xr:uid="{D2EC9AD1-B67A-4B83-927C-1C397F0A3B86}"/>
    <cellStyle name="Input 2 13 3 2 4" xfId="32604" xr:uid="{C7325C99-C0FE-4D80-AAEB-149FBCDAC7C8}"/>
    <cellStyle name="Input 2 13 3 3" xfId="22934" xr:uid="{E595342F-C981-4D62-B455-1492DF1239CD}"/>
    <cellStyle name="Input 2 13 3 3 2" xfId="25586" xr:uid="{BA8D487F-F8CF-434E-B549-43EF47832C38}"/>
    <cellStyle name="Input 2 13 3 3 3" xfId="27288" xr:uid="{F586CF88-AA30-4261-BCBC-783A3A43DC5A}"/>
    <cellStyle name="Input 2 13 3 3 4" xfId="28938" xr:uid="{2E20AACE-B863-4516-9972-DD8AED58A6BB}"/>
    <cellStyle name="Input 2 13 3 3 5" xfId="32845" xr:uid="{3630C687-FF79-4FC6-97DE-85AFA7E325E5}"/>
    <cellStyle name="Input 2 13 3 3 6" xfId="32936" xr:uid="{805A1880-BEBF-472D-B940-D36D2914F09E}"/>
    <cellStyle name="Input 2 13 3 3 7" xfId="34951" xr:uid="{A83E9A9B-65F3-4991-B5DC-F7B05D1F1079}"/>
    <cellStyle name="Input 2 13 3 4" xfId="23919" xr:uid="{293F8FCC-6576-4275-8161-DCE2C4E81622}"/>
    <cellStyle name="Input 2 13 3 4 2" xfId="26570" xr:uid="{80E738E0-8B5D-48A6-9A2C-2B3EC3898D47}"/>
    <cellStyle name="Input 2 13 3 4 3" xfId="21201" xr:uid="{197C953F-D81B-4689-B3E8-4F67F0AAC16E}"/>
    <cellStyle name="Input 2 13 3 4 4" xfId="29404" xr:uid="{9DF0362F-F2C4-482C-836E-FB63410587B8}"/>
    <cellStyle name="Input 2 13 3 4 5" xfId="30283" xr:uid="{72B2E48C-281A-4CBA-9E74-BC3A6B7F4C69}"/>
    <cellStyle name="Input 2 13 3 4 6" xfId="32056" xr:uid="{F595607A-EF7E-47BA-9307-580D37B372DB}"/>
    <cellStyle name="Input 2 13 3 4 7" xfId="35405" xr:uid="{BBC2A365-3655-47BC-A048-EF1A8D2158BA}"/>
    <cellStyle name="Input 2 13 3 4 8" xfId="36240" xr:uid="{9FF5A0C9-92A2-4EB8-965F-D9019780409C}"/>
    <cellStyle name="Input 2 13 3 4 9" xfId="37155" xr:uid="{EDFFDD86-7AD8-4367-B7DE-849BE08ED1AE}"/>
    <cellStyle name="Input 2 13 3 5" xfId="24053" xr:uid="{9D5314CF-CA68-42F5-92F8-7CD1709DE6DB}"/>
    <cellStyle name="Input 2 13 3 5 2" xfId="26704" xr:uid="{7A44203D-FF15-4557-9A98-1992279F3B12}"/>
    <cellStyle name="Input 2 13 3 5 3" xfId="21012" xr:uid="{EF0CDD8C-FFEE-42F0-9AEA-2C87BF25F6D9}"/>
    <cellStyle name="Input 2 13 3 5 4" xfId="29537" xr:uid="{E745433A-6B67-4C5E-9F02-B940172D042B}"/>
    <cellStyle name="Input 2 13 3 5 5" xfId="30417" xr:uid="{2D2406FB-07CD-4B9A-AA44-CA0BCAA0064F}"/>
    <cellStyle name="Input 2 13 3 5 6" xfId="32167" xr:uid="{F03D3EAC-73C8-4FA2-9B94-05A07BF5D7EA}"/>
    <cellStyle name="Input 2 13 3 5 7" xfId="35538" xr:uid="{96170085-FA7E-4BEC-99DB-8EDF62725C1E}"/>
    <cellStyle name="Input 2 13 3 5 8" xfId="36373" xr:uid="{11B6C21D-29C9-420E-8A2F-DE746F91D5EE}"/>
    <cellStyle name="Input 2 13 3 5 9" xfId="37289" xr:uid="{DBCB4F09-3ABF-45D9-8E81-F30799D8116F}"/>
    <cellStyle name="Input 2 13 3 6" xfId="21740" xr:uid="{EFC4A4EC-AC7A-48DD-973A-58C42B3C62F3}"/>
    <cellStyle name="Input 2 13 3 7" xfId="21879" xr:uid="{2121941A-3E53-4B96-933B-0AD4C8D28B34}"/>
    <cellStyle name="Input 2 13 4" xfId="9352" xr:uid="{00000000-0005-0000-0000-00007D240000}"/>
    <cellStyle name="Input 2 13 4 2" xfId="22690" xr:uid="{40898F7D-E7DF-4E8B-B2B9-2474EE714ABA}"/>
    <cellStyle name="Input 2 13 4 2 2" xfId="23590" xr:uid="{6A307A95-8398-4B41-BEBB-8DFDA735864E}"/>
    <cellStyle name="Input 2 13 4 2 2 2" xfId="26242" xr:uid="{8CE39912-CEB6-4FDA-B09B-2F73FB595C89}"/>
    <cellStyle name="Input 2 13 4 2 2 3" xfId="27589" xr:uid="{343D37B0-AA80-4EB3-8D69-8158E8F32F0C}"/>
    <cellStyle name="Input 2 13 4 2 2 4" xfId="28269" xr:uid="{826F4CE8-CBDA-4066-928C-DD3A7F21C1FD}"/>
    <cellStyle name="Input 2 13 4 2 2 5" xfId="33487" xr:uid="{B8E0744B-CBD5-47A8-B242-2E1F5FBFAB1C}"/>
    <cellStyle name="Input 2 13 4 2 2 6" xfId="34572" xr:uid="{A7EF4AB7-C6A0-45F3-984D-4EC7BFE7D3CB}"/>
    <cellStyle name="Input 2 13 4 2 2 7" xfId="31330" xr:uid="{68011DAA-D2EE-423F-A07A-26777368628C}"/>
    <cellStyle name="Input 2 13 4 2 3" xfId="25344" xr:uid="{0BFC8942-08D0-4F24-8822-7AEA282F196E}"/>
    <cellStyle name="Input 2 13 4 2 4" xfId="32603" xr:uid="{7B31E79E-6B77-41EB-801D-75539C9396DA}"/>
    <cellStyle name="Input 2 13 4 3" xfId="22935" xr:uid="{6330ABC1-0490-4F7F-9AFB-93A9B4B2E148}"/>
    <cellStyle name="Input 2 13 4 3 2" xfId="25587" xr:uid="{3F198A80-389E-4983-A9E3-F9C39F836911}"/>
    <cellStyle name="Input 2 13 4 3 3" xfId="21573" xr:uid="{D84463A0-F205-4456-AA98-C66234EFA300}"/>
    <cellStyle name="Input 2 13 4 3 4" xfId="29063" xr:uid="{003120FC-FFBB-4173-B137-B8E6C2214018}"/>
    <cellStyle name="Input 2 13 4 3 5" xfId="32846" xr:uid="{57F7972D-AE91-43D1-99F0-26F0FC066F94}"/>
    <cellStyle name="Input 2 13 4 3 6" xfId="33774" xr:uid="{721484F2-7FFA-496D-87CE-B6CC44C0BA57}"/>
    <cellStyle name="Input 2 13 4 3 7" xfId="31632" xr:uid="{6D44C374-0B8C-488F-B6EE-7DAD57691FC8}"/>
    <cellStyle name="Input 2 13 4 4" xfId="23920" xr:uid="{38464913-981E-464B-BB1A-4D99568DD693}"/>
    <cellStyle name="Input 2 13 4 4 2" xfId="26571" xr:uid="{83990B16-7570-4501-A2D4-D6E4CEC6C18C}"/>
    <cellStyle name="Input 2 13 4 4 3" xfId="21200" xr:uid="{64874DF0-0FF1-40BD-87BE-A5E482BABEF4}"/>
    <cellStyle name="Input 2 13 4 4 4" xfId="29405" xr:uid="{48EAB401-C905-4878-BC54-63613A0EAD08}"/>
    <cellStyle name="Input 2 13 4 4 5" xfId="30284" xr:uid="{E0ABFF1A-45A8-46A7-9FFF-43CF4A4DA35F}"/>
    <cellStyle name="Input 2 13 4 4 6" xfId="32057" xr:uid="{EEA45EB4-12F2-4526-8721-5620009372B6}"/>
    <cellStyle name="Input 2 13 4 4 7" xfId="35406" xr:uid="{4CD12471-4508-4794-82E6-55CC0C4403A7}"/>
    <cellStyle name="Input 2 13 4 4 8" xfId="36241" xr:uid="{57F0B08E-616B-447A-8174-C569B56AFF79}"/>
    <cellStyle name="Input 2 13 4 4 9" xfId="37156" xr:uid="{B51B3E2B-DA17-4FD1-8907-1CECFC2A9A2F}"/>
    <cellStyle name="Input 2 13 4 5" xfId="24052" xr:uid="{6AE202ED-73AC-4D23-AE49-6C49EAB27BE4}"/>
    <cellStyle name="Input 2 13 4 5 2" xfId="26703" xr:uid="{52169DBE-450C-49EE-B63A-BA41A03E6F89}"/>
    <cellStyle name="Input 2 13 4 5 3" xfId="21013" xr:uid="{7B829021-E11C-4841-A9EB-5EC166AC1729}"/>
    <cellStyle name="Input 2 13 4 5 4" xfId="29536" xr:uid="{1532D929-73F0-4EC9-A483-12CB946854EC}"/>
    <cellStyle name="Input 2 13 4 5 5" xfId="30416" xr:uid="{D098CB87-0C4C-44B5-B7B1-5A686BFE4A79}"/>
    <cellStyle name="Input 2 13 4 5 6" xfId="34102" xr:uid="{4DEC0109-2A3B-49BC-86FE-AAA8522DD97F}"/>
    <cellStyle name="Input 2 13 4 5 7" xfId="35537" xr:uid="{42E7A78B-E68A-4499-8AB7-EF11ECD833F6}"/>
    <cellStyle name="Input 2 13 4 5 8" xfId="36372" xr:uid="{E47E3011-C09F-4450-ADC2-A8EC1E77C50F}"/>
    <cellStyle name="Input 2 13 4 5 9" xfId="37288" xr:uid="{CD4030F7-987F-47BF-85FA-B867231D42FF}"/>
    <cellStyle name="Input 2 13 4 6" xfId="21741" xr:uid="{0D641B99-5C20-4CFB-A427-897474197FA0}"/>
    <cellStyle name="Input 2 13 4 7" xfId="21878" xr:uid="{D5E68FFF-13B2-42A5-9AF7-3D2349FE1E28}"/>
    <cellStyle name="Input 2 13 5" xfId="22693" xr:uid="{01998C3C-1EEB-4D42-8F40-657BB019B3D9}"/>
    <cellStyle name="Input 2 13 5 2" xfId="23593" xr:uid="{0FCAB0FA-5DBE-4CEB-A11B-1FB442D68E68}"/>
    <cellStyle name="Input 2 13 5 2 2" xfId="26245" xr:uid="{C68A27D3-D14E-40B4-955D-83C0BA0E77EC}"/>
    <cellStyle name="Input 2 13 5 2 3" xfId="28486" xr:uid="{E6E50B1D-0DBF-41B8-95CE-4247E0975D58}"/>
    <cellStyle name="Input 2 13 5 2 4" xfId="29162" xr:uid="{17182747-14D7-4D9C-8154-56BD5658F9D3}"/>
    <cellStyle name="Input 2 13 5 2 5" xfId="33490" xr:uid="{6FB63FE1-344D-4779-BAB4-41AFD0AFE422}"/>
    <cellStyle name="Input 2 13 5 2 6" xfId="34386" xr:uid="{F5124A66-06EA-49BC-ABB0-652F3C117212}"/>
    <cellStyle name="Input 2 13 5 2 7" xfId="35071" xr:uid="{8CABF4BE-308D-46F3-9952-C5958E7204A9}"/>
    <cellStyle name="Input 2 13 5 3" xfId="25347" xr:uid="{883223BD-6D81-4D9B-9903-43CF12B4ABDE}"/>
    <cellStyle name="Input 2 13 5 4" xfId="32606" xr:uid="{077A531D-30D0-4597-9A69-FA47A971575D}"/>
    <cellStyle name="Input 2 13 6" xfId="22932" xr:uid="{6F1CC457-A41E-42CE-98B4-251DD09B7E19}"/>
    <cellStyle name="Input 2 13 6 2" xfId="25584" xr:uid="{8FB3EE37-22B1-4206-8411-85A2BDF69630}"/>
    <cellStyle name="Input 2 13 6 3" xfId="21416" xr:uid="{8862B6FD-917E-4AF3-B33A-2234C6A51631}"/>
    <cellStyle name="Input 2 13 6 4" xfId="21543" xr:uid="{B3F0EA03-AD1D-4CB3-A7FF-F1AB5EDDB7EF}"/>
    <cellStyle name="Input 2 13 6 5" xfId="32843" xr:uid="{C293098C-2623-4C9F-A975-60725CA716F2}"/>
    <cellStyle name="Input 2 13 6 6" xfId="31751" xr:uid="{3E1B07DC-1623-48C7-9FFB-37AD579BF891}"/>
    <cellStyle name="Input 2 13 6 7" xfId="31660" xr:uid="{63134958-18C8-4806-9148-2831F8D3DC89}"/>
    <cellStyle name="Input 2 13 7" xfId="23917" xr:uid="{60DF8637-4053-4AF1-810D-7F3D3519535C}"/>
    <cellStyle name="Input 2 13 7 2" xfId="26568" xr:uid="{BC81BD3C-26C5-4BCA-BBDF-EA0FDF1226FE}"/>
    <cellStyle name="Input 2 13 7 3" xfId="21203" xr:uid="{AE2F1A87-2718-4651-8093-E0C5BF2D43D5}"/>
    <cellStyle name="Input 2 13 7 4" xfId="29402" xr:uid="{88156021-3697-4528-A1D6-799BD80053B0}"/>
    <cellStyle name="Input 2 13 7 5" xfId="30281" xr:uid="{04265940-9808-4673-9C2A-CADDB7B947B2}"/>
    <cellStyle name="Input 2 13 7 6" xfId="32054" xr:uid="{95109F85-4450-490E-9282-A552C1B0F4BC}"/>
    <cellStyle name="Input 2 13 7 7" xfId="35403" xr:uid="{74F6FAC3-D1CF-4F51-BE28-2E3E9F53F6D3}"/>
    <cellStyle name="Input 2 13 7 8" xfId="36238" xr:uid="{B2C55E67-6BDB-4A6C-AF35-0E692FE7BE11}"/>
    <cellStyle name="Input 2 13 7 9" xfId="37153" xr:uid="{1508E9F7-0FE4-4E61-AB35-8DBB7642E17B}"/>
    <cellStyle name="Input 2 13 8" xfId="24055" xr:uid="{BCBFF53A-5F85-48E8-A7B4-3EBBCA32202F}"/>
    <cellStyle name="Input 2 13 8 2" xfId="26706" xr:uid="{1376664D-3BB6-46F6-A9E9-19CD5D1BF4B7}"/>
    <cellStyle name="Input 2 13 8 3" xfId="21009" xr:uid="{10AD00BD-3E04-4406-999D-E97C8C6D0BF2}"/>
    <cellStyle name="Input 2 13 8 4" xfId="29539" xr:uid="{05136262-6B8C-4936-BD54-943C2BBD5E65}"/>
    <cellStyle name="Input 2 13 8 5" xfId="30419" xr:uid="{BFCFA9D2-EE2E-4B1A-A8B7-CFC00C86ACF5}"/>
    <cellStyle name="Input 2 13 8 6" xfId="34103" xr:uid="{D0179BF1-93CB-4923-A82F-BD8CFD75CCFA}"/>
    <cellStyle name="Input 2 13 8 7" xfId="35540" xr:uid="{5C714936-1711-4ACC-A544-BD631BE424D7}"/>
    <cellStyle name="Input 2 13 8 8" xfId="36375" xr:uid="{E6FD194D-E954-455B-B9AA-210EB6E7F431}"/>
    <cellStyle name="Input 2 13 8 9" xfId="37291" xr:uid="{48A2BDBA-EADB-407E-8AB5-58D178F0362C}"/>
    <cellStyle name="Input 2 13 9" xfId="21738" xr:uid="{423DF328-1CBD-4666-92DD-81946315A0F4}"/>
    <cellStyle name="Input 2 14" xfId="9353" xr:uid="{00000000-0005-0000-0000-00007E240000}"/>
    <cellStyle name="Input 2 14 2" xfId="22689" xr:uid="{89BA0696-0563-488D-B8C7-72136AF8ABF5}"/>
    <cellStyle name="Input 2 14 2 2" xfId="23589" xr:uid="{0727E681-D328-4A70-8BDF-376482C137E2}"/>
    <cellStyle name="Input 2 14 2 2 2" xfId="26241" xr:uid="{3B12DB1F-1E8B-41BA-8144-3A07EE96068C}"/>
    <cellStyle name="Input 2 14 2 2 3" xfId="27548" xr:uid="{FA3008AC-EE60-4A48-86B6-59B5209949AA}"/>
    <cellStyle name="Input 2 14 2 2 4" xfId="29161" xr:uid="{F1B59228-2561-4ABF-A981-013E9A7A8A0A}"/>
    <cellStyle name="Input 2 14 2 2 5" xfId="33486" xr:uid="{8E8511B9-8D61-4542-86C8-8B79DD6A60AD}"/>
    <cellStyle name="Input 2 14 2 2 6" xfId="32977" xr:uid="{B8D828A1-F603-4E28-9A92-E3A9179E5C76}"/>
    <cellStyle name="Input 2 14 2 2 7" xfId="31331" xr:uid="{746A5543-7145-4831-BA20-288F4A808799}"/>
    <cellStyle name="Input 2 14 2 3" xfId="25343" xr:uid="{1FF3AEC0-3F87-4196-9917-C53071D6CB91}"/>
    <cellStyle name="Input 2 14 2 4" xfId="32602" xr:uid="{E9D1D027-37E7-4AF8-A6B9-06D204DCA329}"/>
    <cellStyle name="Input 2 14 3" xfId="22936" xr:uid="{0DC4C53E-C04A-4904-B5E7-D1C7502B00E4}"/>
    <cellStyle name="Input 2 14 3 2" xfId="25588" xr:uid="{84EF11C5-293B-4B14-8FE8-B998D2A1C0F2}"/>
    <cellStyle name="Input 2 14 3 3" xfId="21415" xr:uid="{BDA65FC2-5877-4AE2-AE6A-5DDABD7440BB}"/>
    <cellStyle name="Input 2 14 3 4" xfId="28316" xr:uid="{CFB803F7-D905-4A99-A6EB-3B88A62C8B55}"/>
    <cellStyle name="Input 2 14 3 5" xfId="32847" xr:uid="{8E3844D7-1FB2-47A2-A00F-A08C700CCF48}"/>
    <cellStyle name="Input 2 14 3 6" xfId="33664" xr:uid="{BD1DDBA4-8FE2-4BA1-AA6B-E675C542CCD4}"/>
    <cellStyle name="Input 2 14 3 7" xfId="34954" xr:uid="{1B19A868-D183-4349-B70E-8913CF14435E}"/>
    <cellStyle name="Input 2 14 4" xfId="23921" xr:uid="{5142FBAE-8202-41D1-8CF5-911BA68B6B8B}"/>
    <cellStyle name="Input 2 14 4 2" xfId="26572" xr:uid="{803CDFFE-8137-4936-9481-B8C3719CA4C0}"/>
    <cellStyle name="Input 2 14 4 3" xfId="21199" xr:uid="{8452A2DD-0723-4C9B-84DA-B6CD90A76916}"/>
    <cellStyle name="Input 2 14 4 4" xfId="29406" xr:uid="{8F850E6B-8C2E-4E5C-83D7-FD23EDF275D7}"/>
    <cellStyle name="Input 2 14 4 5" xfId="30285" xr:uid="{545708C0-A5D2-4AC3-BB07-047DF0EE74B7}"/>
    <cellStyle name="Input 2 14 4 6" xfId="32058" xr:uid="{E722E470-2043-49C7-A769-074E19B28FB1}"/>
    <cellStyle name="Input 2 14 4 7" xfId="35407" xr:uid="{103C736D-F53B-4BB9-9CEB-CD63D60E2806}"/>
    <cellStyle name="Input 2 14 4 8" xfId="36242" xr:uid="{1DD2FC6C-2AB0-4C02-9CA6-CB74F1F4BF89}"/>
    <cellStyle name="Input 2 14 4 9" xfId="37157" xr:uid="{2AD497BC-EA2A-420C-9175-21CB7D9595A9}"/>
    <cellStyle name="Input 2 14 5" xfId="24051" xr:uid="{86C364FA-5484-4710-B721-3AB560AE6C59}"/>
    <cellStyle name="Input 2 14 5 2" xfId="26702" xr:uid="{4FD37E10-8F7F-403D-AC06-D9FA55B5376C}"/>
    <cellStyle name="Input 2 14 5 3" xfId="21015" xr:uid="{AFBC3E17-9C36-4669-9512-0F3C4904B7DF}"/>
    <cellStyle name="Input 2 14 5 4" xfId="29535" xr:uid="{AFEA3B7A-2DCC-49B9-9989-953F60447726}"/>
    <cellStyle name="Input 2 14 5 5" xfId="30415" xr:uid="{3ECF9B63-5DDD-46B0-B114-2FD635BE5E91}"/>
    <cellStyle name="Input 2 14 5 6" xfId="33932" xr:uid="{9B7A1A3F-0EC5-40CF-BC1E-DD38A7E58AC9}"/>
    <cellStyle name="Input 2 14 5 7" xfId="35536" xr:uid="{132F05AD-314D-4F23-BB33-02AE9552AD14}"/>
    <cellStyle name="Input 2 14 5 8" xfId="36371" xr:uid="{3D4FFA74-115D-4B4D-91D0-6E5E5A20BE96}"/>
    <cellStyle name="Input 2 14 5 9" xfId="37287" xr:uid="{CF21894E-4562-4A9F-AB88-E610179F53EB}"/>
    <cellStyle name="Input 2 14 6" xfId="21742" xr:uid="{B4213758-9A83-4285-9AA0-92393273F773}"/>
    <cellStyle name="Input 2 14 7" xfId="21877" xr:uid="{2CBF3DC5-FD24-40BE-87D6-DB99839B104B}"/>
    <cellStyle name="Input 2 15" xfId="9354" xr:uid="{00000000-0005-0000-0000-00007F240000}"/>
    <cellStyle name="Input 2 15 2" xfId="22688" xr:uid="{8D990714-8C38-4B71-BC05-0114BC0B0EAC}"/>
    <cellStyle name="Input 2 15 2 2" xfId="23588" xr:uid="{69A4CB68-D62C-4EF7-A557-AD0335C9889D}"/>
    <cellStyle name="Input 2 15 2 2 2" xfId="26240" xr:uid="{506E49FE-0E7A-444C-A65F-39250483E13F}"/>
    <cellStyle name="Input 2 15 2 2 3" xfId="28599" xr:uid="{D0A43F14-BEA2-4D2D-8316-DD2897936FA3}"/>
    <cellStyle name="Input 2 15 2 2 4" xfId="29043" xr:uid="{8F060F5A-93AF-40FC-A7A3-EA31DCDABC1E}"/>
    <cellStyle name="Input 2 15 2 2 5" xfId="33485" xr:uid="{CAEF31A4-C65A-4ECF-B5A5-88A3236226F5}"/>
    <cellStyle name="Input 2 15 2 2 6" xfId="31174" xr:uid="{D772893A-20BB-4A19-B9B8-0E3EA6BF5ECD}"/>
    <cellStyle name="Input 2 15 2 2 7" xfId="35069" xr:uid="{DF80B8CB-F5F0-47DD-9A40-C2C583EA37C1}"/>
    <cellStyle name="Input 2 15 2 3" xfId="25342" xr:uid="{3CDEC6AF-BC38-490A-B633-24B04012FBBF}"/>
    <cellStyle name="Input 2 15 2 4" xfId="32601" xr:uid="{22838518-E34B-4994-98E5-95CD6ED0D15A}"/>
    <cellStyle name="Input 2 15 3" xfId="22937" xr:uid="{AEA9FFA9-A930-4634-B503-4B6D06AE4B47}"/>
    <cellStyle name="Input 2 15 3 2" xfId="25589" xr:uid="{672E13BA-B95D-40AE-8CC5-CFA3816719D5}"/>
    <cellStyle name="Input 2 15 3 3" xfId="21621" xr:uid="{B8CA807F-DE4A-4EED-965E-CFC056F0A530}"/>
    <cellStyle name="Input 2 15 3 4" xfId="21683" xr:uid="{83A4FBCB-B19A-48C0-AC4F-3770A563BDFB}"/>
    <cellStyle name="Input 2 15 3 5" xfId="32848" xr:uid="{A04E7649-8C13-4BCB-8F52-AC85474F2C4B}"/>
    <cellStyle name="Input 2 15 3 6" xfId="33400" xr:uid="{81ED0304-8992-46CE-BB08-8DE43D5F0F69}"/>
    <cellStyle name="Input 2 15 3 7" xfId="34653" xr:uid="{DA485EFB-1DC1-43C2-85B4-9CA7F245A426}"/>
    <cellStyle name="Input 2 15 4" xfId="23922" xr:uid="{00085073-EF10-4392-95A7-DC40B10EC3F5}"/>
    <cellStyle name="Input 2 15 4 2" xfId="26573" xr:uid="{A845B74F-1EF7-4042-AB68-1298DDF34A5E}"/>
    <cellStyle name="Input 2 15 4 3" xfId="21198" xr:uid="{087663E5-1767-4B38-8CFE-E3887500F833}"/>
    <cellStyle name="Input 2 15 4 4" xfId="29407" xr:uid="{8C622D51-30B0-4C44-917E-47DA8024C9CF}"/>
    <cellStyle name="Input 2 15 4 5" xfId="30286" xr:uid="{3C1FFDDC-FDC1-4F6E-958F-614169984CDB}"/>
    <cellStyle name="Input 2 15 4 6" xfId="32059" xr:uid="{A46454E9-F241-4868-B5DE-2F5F7AE9A248}"/>
    <cellStyle name="Input 2 15 4 7" xfId="35408" xr:uid="{011F6FF2-C7DD-4EEF-9DBD-C406E404B38E}"/>
    <cellStyle name="Input 2 15 4 8" xfId="36243" xr:uid="{1D52EE29-1D04-4DCC-8635-EEA9F6EF638D}"/>
    <cellStyle name="Input 2 15 4 9" xfId="37158" xr:uid="{14B51F64-D8C4-40D0-85F9-8021EC2BA55C}"/>
    <cellStyle name="Input 2 15 5" xfId="24050" xr:uid="{D393C8FA-87C5-4F5E-BF03-98C3DCA47834}"/>
    <cellStyle name="Input 2 15 5 2" xfId="26701" xr:uid="{56804275-1346-406E-8620-5DFD2E0DCDA0}"/>
    <cellStyle name="Input 2 15 5 3" xfId="21017" xr:uid="{C61D258D-54B2-42BA-B372-BB8347B66311}"/>
    <cellStyle name="Input 2 15 5 4" xfId="29534" xr:uid="{BA009BAA-B686-4C21-A1ED-96AE806E742B}"/>
    <cellStyle name="Input 2 15 5 5" xfId="30414" xr:uid="{456508B9-249A-4F0F-945B-C17B2B26A72C}"/>
    <cellStyle name="Input 2 15 5 6" xfId="32166" xr:uid="{4D82A85D-FFAB-4379-88A0-547F7C603B8D}"/>
    <cellStyle name="Input 2 15 5 7" xfId="35535" xr:uid="{E3FE9C17-585F-4E5C-9993-6D0C9ADB1198}"/>
    <cellStyle name="Input 2 15 5 8" xfId="36370" xr:uid="{ED688694-6F52-458B-8DBC-A77710757E18}"/>
    <cellStyle name="Input 2 15 5 9" xfId="37286" xr:uid="{D45F8C1C-F430-449C-BD83-A8FA9F546CE9}"/>
    <cellStyle name="Input 2 15 6" xfId="21743" xr:uid="{0C1A42DD-761E-4666-848E-65E6BC0EAC4E}"/>
    <cellStyle name="Input 2 15 7" xfId="21876" xr:uid="{D1D28874-C78F-4BA8-A693-EB125358296B}"/>
    <cellStyle name="Input 2 16" xfId="9355" xr:uid="{00000000-0005-0000-0000-000080240000}"/>
    <cellStyle name="Input 2 16 2" xfId="22687" xr:uid="{D767825D-8552-4153-A556-13AEB4427E2A}"/>
    <cellStyle name="Input 2 16 2 2" xfId="23587" xr:uid="{7D3CA31D-6232-4DCA-B4C1-6A23F26773FB}"/>
    <cellStyle name="Input 2 16 2 2 2" xfId="26239" xr:uid="{E48D6811-C51F-468B-AECD-0A61F1721589}"/>
    <cellStyle name="Input 2 16 2 2 3" xfId="28485" xr:uid="{15B3A29F-72CC-49BA-8057-4BFF1AEDFD9C}"/>
    <cellStyle name="Input 2 16 2 2 4" xfId="28506" xr:uid="{A082D0C1-3C8B-41F4-B2EB-B47640E6392B}"/>
    <cellStyle name="Input 2 16 2 2 5" xfId="33484" xr:uid="{63F12A91-EAE5-469D-B01D-77A8F8A582A0}"/>
    <cellStyle name="Input 2 16 2 2 6" xfId="34385" xr:uid="{5B31F986-DDD3-4E3E-AAAA-FE7B7A850276}"/>
    <cellStyle name="Input 2 16 2 2 7" xfId="35087" xr:uid="{1B471958-9B56-49CF-BB08-3D33CED354FE}"/>
    <cellStyle name="Input 2 16 2 3" xfId="25341" xr:uid="{5B3DF4D3-3B6F-4728-9FB2-E00FAAC07B55}"/>
    <cellStyle name="Input 2 16 2 4" xfId="32600" xr:uid="{1F95D8F0-9E27-43A5-8CB2-BB00DC3D771A}"/>
    <cellStyle name="Input 2 16 3" xfId="22938" xr:uid="{564855BD-147D-4888-82F3-F89F25B366B7}"/>
    <cellStyle name="Input 2 16 3 2" xfId="25590" xr:uid="{9DC73A30-D4B8-49FD-A95C-8DDBAB14C6EF}"/>
    <cellStyle name="Input 2 16 3 3" xfId="27289" xr:uid="{1C5A9364-E7DE-45D9-9E58-583A0BA729BE}"/>
    <cellStyle name="Input 2 16 3 4" xfId="29205" xr:uid="{5CBFE98D-1E0F-4457-9132-012982F66B87}"/>
    <cellStyle name="Input 2 16 3 5" xfId="32849" xr:uid="{31410BC5-994E-4BAA-AB91-2E704A97E524}"/>
    <cellStyle name="Input 2 16 3 6" xfId="32932" xr:uid="{848AAA3A-8F22-4E6C-9408-8549A49B78CE}"/>
    <cellStyle name="Input 2 16 3 7" xfId="31567" xr:uid="{7660FBAF-27C2-499B-B4FA-D32C9584C138}"/>
    <cellStyle name="Input 2 16 4" xfId="23923" xr:uid="{90E15827-2DF3-4CBF-82CD-26F4D69021F4}"/>
    <cellStyle name="Input 2 16 4 2" xfId="26574" xr:uid="{1B3FD9C5-B8BB-40E4-98DA-5739FCC0A48D}"/>
    <cellStyle name="Input 2 16 4 3" xfId="21197" xr:uid="{24DB3B79-A8B1-4D12-9104-11BB08B31BBB}"/>
    <cellStyle name="Input 2 16 4 4" xfId="29408" xr:uid="{6A5F36EF-7B2D-4180-8385-28C05F0BF9A7}"/>
    <cellStyle name="Input 2 16 4 5" xfId="30287" xr:uid="{4868574C-208B-4818-82EB-D14D183F249F}"/>
    <cellStyle name="Input 2 16 4 6" xfId="32060" xr:uid="{F17D3718-3F56-4BE1-911D-5716D1D0DF44}"/>
    <cellStyle name="Input 2 16 4 7" xfId="35409" xr:uid="{8E83E901-B13C-4F7F-B5E0-27791B07BF78}"/>
    <cellStyle name="Input 2 16 4 8" xfId="36244" xr:uid="{59975A19-D5FF-4959-8DCC-1ACB312477A5}"/>
    <cellStyle name="Input 2 16 4 9" xfId="37159" xr:uid="{BE0ED6E4-0141-467D-AD42-16F510C34C57}"/>
    <cellStyle name="Input 2 16 5" xfId="24049" xr:uid="{0103E534-B521-4063-AEC1-BF29930F2FF3}"/>
    <cellStyle name="Input 2 16 5 2" xfId="26700" xr:uid="{35D84AA8-740D-4BD6-A52B-104832AE664A}"/>
    <cellStyle name="Input 2 16 5 3" xfId="21019" xr:uid="{53846CF7-19A6-4866-8AC0-19F61D66B0CA}"/>
    <cellStyle name="Input 2 16 5 4" xfId="29533" xr:uid="{5CA732A7-089B-4899-A645-BD91FE1AD23A}"/>
    <cellStyle name="Input 2 16 5 5" xfId="30413" xr:uid="{77A828BE-DAAB-4197-87B3-30D98FA248F7}"/>
    <cellStyle name="Input 2 16 5 6" xfId="34101" xr:uid="{149728E3-75F5-49D1-842E-4EC9DA796282}"/>
    <cellStyle name="Input 2 16 5 7" xfId="35534" xr:uid="{333E61F5-9FCA-4019-B790-2E6AB573CA0E}"/>
    <cellStyle name="Input 2 16 5 8" xfId="36369" xr:uid="{F66D17B7-BB3F-49F9-82CD-4CE34E52D58E}"/>
    <cellStyle name="Input 2 16 5 9" xfId="37285" xr:uid="{BC090CDA-8765-4B58-BE8B-923072F70B16}"/>
    <cellStyle name="Input 2 16 6" xfId="21744" xr:uid="{CAB2ED48-E506-4538-98A3-0C16028CA9B6}"/>
    <cellStyle name="Input 2 16 7" xfId="21875" xr:uid="{727871B3-6221-41E9-8BAF-B4F221DC886D}"/>
    <cellStyle name="Input 2 17" xfId="22708" xr:uid="{AA3D307A-F7ED-414D-B02E-39D113B6327B}"/>
    <cellStyle name="Input 2 17 2" xfId="23608" xr:uid="{04F27A62-8DB5-4870-893B-22DFC0035C71}"/>
    <cellStyle name="Input 2 17 2 2" xfId="26260" xr:uid="{70172F35-5CBA-4FD0-BBBC-3EEDA1B4811B}"/>
    <cellStyle name="Input 2 17 2 3" xfId="27552" xr:uid="{72C14329-70A7-46B1-9F2F-FEAC226619F8}"/>
    <cellStyle name="Input 2 17 2 4" xfId="22353" xr:uid="{C15872C7-3224-4722-8C3A-51111047142C}"/>
    <cellStyle name="Input 2 17 2 5" xfId="33505" xr:uid="{5E6A10D3-248F-4DD2-A835-F01E9D985F64}"/>
    <cellStyle name="Input 2 17 2 6" xfId="33352" xr:uid="{0867967B-233F-43C3-B881-60BD2CB6525F}"/>
    <cellStyle name="Input 2 17 2 7" xfId="35082" xr:uid="{4B520180-8080-4B09-B2AB-F794127E3ACD}"/>
    <cellStyle name="Input 2 17 3" xfId="25362" xr:uid="{D5330E16-B570-4233-9277-1D3902DE1029}"/>
    <cellStyle name="Input 2 17 4" xfId="32621" xr:uid="{DA506AC7-FD23-4929-96DA-5FFC9BAD1149}"/>
    <cellStyle name="Input 2 18" xfId="22917" xr:uid="{BEE520B1-738F-4210-ACCC-37B03FB73FC3}"/>
    <cellStyle name="Input 2 18 2" xfId="25569" xr:uid="{C63509A5-2F00-41B2-BBDA-2A14770AF363}"/>
    <cellStyle name="Input 2 18 3" xfId="21626" xr:uid="{34843AF6-375A-41BC-8CF7-789B0938C765}"/>
    <cellStyle name="Input 2 18 4" xfId="28885" xr:uid="{C71EF5B3-4B31-4502-A33F-49C6D0BBE7E7}"/>
    <cellStyle name="Input 2 18 5" xfId="32828" xr:uid="{754EF6D4-6B35-4DDF-80B4-91E836C79E04}"/>
    <cellStyle name="Input 2 18 6" xfId="31748" xr:uid="{77FEA6C1-615B-47A7-A750-D2E2A1919EEF}"/>
    <cellStyle name="Input 2 18 7" xfId="34575" xr:uid="{3A5BDF1C-956C-441D-903C-D42D7B756B1C}"/>
    <cellStyle name="Input 2 19" xfId="23902" xr:uid="{F358856F-0987-47C0-80F4-209DFDDDAA21}"/>
    <cellStyle name="Input 2 19 2" xfId="26553" xr:uid="{CBCDFBFF-59A6-492D-BE6F-8500FB7E454E}"/>
    <cellStyle name="Input 2 19 3" xfId="21218" xr:uid="{0A644464-2E32-4D07-9A54-3D5C8F8BF380}"/>
    <cellStyle name="Input 2 19 4" xfId="29387" xr:uid="{4EA96E53-BAF8-46F9-8C05-B31D4D9171EF}"/>
    <cellStyle name="Input 2 19 5" xfId="30266" xr:uid="{CCE97CC3-7122-4D91-B341-4EAF686DF765}"/>
    <cellStyle name="Input 2 19 6" xfId="32039" xr:uid="{86849868-F894-4113-983C-742FFB29975A}"/>
    <cellStyle name="Input 2 19 7" xfId="35388" xr:uid="{159C21A9-36F1-4E32-9F21-7DE26D8F70F5}"/>
    <cellStyle name="Input 2 19 8" xfId="36223" xr:uid="{71C6C7AD-94BF-4B49-A831-F653064E3D0A}"/>
    <cellStyle name="Input 2 19 9" xfId="37138" xr:uid="{1AEC15AC-DDF8-41A8-B385-827A2B102A08}"/>
    <cellStyle name="Input 2 2" xfId="9356" xr:uid="{00000000-0005-0000-0000-000081240000}"/>
    <cellStyle name="Input 2 2 10" xfId="22686" xr:uid="{A0987F96-E8C0-4290-89BF-D2828AD25BEB}"/>
    <cellStyle name="Input 2 2 10 2" xfId="23586" xr:uid="{AA76E42E-B718-4C20-B008-035C17B14377}"/>
    <cellStyle name="Input 2 2 10 2 2" xfId="26238" xr:uid="{63F75171-36F9-4545-A261-FBDF6028C796}"/>
    <cellStyle name="Input 2 2 10 2 3" xfId="27994" xr:uid="{E56EBC98-A51A-4228-8147-47AC4D466768}"/>
    <cellStyle name="Input 2 2 10 2 4" xfId="28380" xr:uid="{3E378B9E-5361-4947-A0C3-4F0F1BE07AF6}"/>
    <cellStyle name="Input 2 2 10 2 5" xfId="33483" xr:uid="{C19AC94E-2CBC-494D-B3EA-5D22358A2A81}"/>
    <cellStyle name="Input 2 2 10 2 6" xfId="31166" xr:uid="{98C036F5-E174-4727-A723-0755AA79D20B}"/>
    <cellStyle name="Input 2 2 10 2 7" xfId="30976" xr:uid="{B5D955BA-285C-4FCF-8575-D1F71A7E4A6B}"/>
    <cellStyle name="Input 2 2 10 3" xfId="25340" xr:uid="{28F92492-9FF6-4BE1-A56D-95CC58AE0A0B}"/>
    <cellStyle name="Input 2 2 10 4" xfId="32599" xr:uid="{512CA42C-482F-43C7-8A84-698A982D1B03}"/>
    <cellStyle name="Input 2 2 11" xfId="22939" xr:uid="{A85A70A3-60CD-4222-A4FC-1808C6417BC3}"/>
    <cellStyle name="Input 2 2 11 2" xfId="25591" xr:uid="{1D58763E-E1F5-4545-BEB1-946BC4ACE9BC}"/>
    <cellStyle name="Input 2 2 11 3" xfId="27290" xr:uid="{F9C373B0-DAC4-4FD3-8013-D17537CBA099}"/>
    <cellStyle name="Input 2 2 11 4" xfId="28891" xr:uid="{3DB34CBF-8E07-4A2D-ADD2-3165A2507E79}"/>
    <cellStyle name="Input 2 2 11 5" xfId="32850" xr:uid="{D338D4E3-6F5C-4AD7-8259-72C13511C273}"/>
    <cellStyle name="Input 2 2 11 6" xfId="33770" xr:uid="{00906AF1-E061-439A-BD6E-3213C1A294C7}"/>
    <cellStyle name="Input 2 2 11 7" xfId="31633" xr:uid="{5A0B9D8D-8F41-493F-87E3-B1198E114F82}"/>
    <cellStyle name="Input 2 2 12" xfId="23924" xr:uid="{F3804526-0B64-4ACB-94E1-1300644221F2}"/>
    <cellStyle name="Input 2 2 12 2" xfId="26575" xr:uid="{29BABB0D-1BF7-4FD9-9314-099F55618999}"/>
    <cellStyle name="Input 2 2 12 3" xfId="21196" xr:uid="{4E9AD950-CFD1-429D-A53D-7A284F6F46A1}"/>
    <cellStyle name="Input 2 2 12 4" xfId="29409" xr:uid="{12DACB79-85F8-421E-B8DC-AAD9D66FD473}"/>
    <cellStyle name="Input 2 2 12 5" xfId="30288" xr:uid="{65274725-A44A-48CC-80D0-3B53E2F1B0A8}"/>
    <cellStyle name="Input 2 2 12 6" xfId="32061" xr:uid="{3A6AA384-D152-4428-8127-9523B49AFCE2}"/>
    <cellStyle name="Input 2 2 12 7" xfId="35410" xr:uid="{AAE32C74-6271-46C6-B73D-F1956C9068E7}"/>
    <cellStyle name="Input 2 2 12 8" xfId="36245" xr:uid="{232FFE08-5D2C-43F7-BFBE-AB0718C6677C}"/>
    <cellStyle name="Input 2 2 12 9" xfId="37160" xr:uid="{C78F800C-02B3-46C5-8BF6-B1B51EC4A805}"/>
    <cellStyle name="Input 2 2 13" xfId="24048" xr:uid="{A4634C63-8415-42B9-B29D-705F897D70DE}"/>
    <cellStyle name="Input 2 2 13 2" xfId="26699" xr:uid="{914A6E89-2206-42A5-A088-C7C8BB8BFDAD}"/>
    <cellStyle name="Input 2 2 13 3" xfId="21020" xr:uid="{F750E0CA-BA2A-4D6B-AF3B-A0C221A24C2B}"/>
    <cellStyle name="Input 2 2 13 4" xfId="29532" xr:uid="{4FF334D3-EDB3-42E7-B713-4174B897CB0A}"/>
    <cellStyle name="Input 2 2 13 5" xfId="30412" xr:uid="{2B09A17E-6F82-40B5-ABDD-51842CA197C6}"/>
    <cellStyle name="Input 2 2 13 6" xfId="33931" xr:uid="{A81E3B18-2AB9-4FAA-9653-6C6FB155C28B}"/>
    <cellStyle name="Input 2 2 13 7" xfId="35533" xr:uid="{0F27DD59-5DD1-4EFE-8952-16AB805F20E5}"/>
    <cellStyle name="Input 2 2 13 8" xfId="36368" xr:uid="{1FA08F45-0A48-4EAB-B7FB-B4217287FFF0}"/>
    <cellStyle name="Input 2 2 13 9" xfId="37284" xr:uid="{237DC33E-4ECB-4028-9725-A379B6C33CE2}"/>
    <cellStyle name="Input 2 2 14" xfId="21745" xr:uid="{E08F7E40-019C-49C0-8A61-17939765EC0B}"/>
    <cellStyle name="Input 2 2 15" xfId="21874" xr:uid="{712A146A-7A64-4142-A342-480C6BE0CCBA}"/>
    <cellStyle name="Input 2 2 2" xfId="9357" xr:uid="{00000000-0005-0000-0000-000082240000}"/>
    <cellStyle name="Input 2 2 2 10" xfId="21873" xr:uid="{1DFB491F-94D8-4E35-89D8-6D7BABBA37B0}"/>
    <cellStyle name="Input 2 2 2 2" xfId="9358" xr:uid="{00000000-0005-0000-0000-000083240000}"/>
    <cellStyle name="Input 2 2 2 2 2" xfId="22684" xr:uid="{14B59A91-389C-43A8-A3BD-E3F5CAEA3277}"/>
    <cellStyle name="Input 2 2 2 2 2 2" xfId="23584" xr:uid="{C292AB77-D592-45B2-AF4F-CFE7EA0B84DD}"/>
    <cellStyle name="Input 2 2 2 2 2 2 2" xfId="26236" xr:uid="{CFF59323-AEDD-4A89-9711-66718D64F67C}"/>
    <cellStyle name="Input 2 2 2 2 2 2 3" xfId="27590" xr:uid="{95A9F5A8-5158-4853-95DA-2F1F79B777EA}"/>
    <cellStyle name="Input 2 2 2 2 2 2 4" xfId="29160" xr:uid="{4C0C2239-960D-4DC7-92D2-DE40578688A2}"/>
    <cellStyle name="Input 2 2 2 2 2 2 5" xfId="33481" xr:uid="{B303A9B1-D81C-439C-A050-1590462D4045}"/>
    <cellStyle name="Input 2 2 2 2 2 2 6" xfId="34571" xr:uid="{66D7086A-7E26-415A-93F3-BAD13549828B}"/>
    <cellStyle name="Input 2 2 2 2 2 2 7" xfId="35068" xr:uid="{EAA42BF8-EEE7-4446-A3BF-7F50CE21CF03}"/>
    <cellStyle name="Input 2 2 2 2 2 3" xfId="25338" xr:uid="{39162E96-4D00-4013-AF04-110C0C6891EC}"/>
    <cellStyle name="Input 2 2 2 2 2 4" xfId="32597" xr:uid="{1A96CEF3-CE70-47E5-A9D9-14CE5FD5FA29}"/>
    <cellStyle name="Input 2 2 2 2 3" xfId="22941" xr:uid="{9EADDD6D-5AE4-4A95-9901-585BFF71175F}"/>
    <cellStyle name="Input 2 2 2 2 3 2" xfId="25593" xr:uid="{FDC3D799-BC03-42B6-88F5-DA54580CC4FF}"/>
    <cellStyle name="Input 2 2 2 2 3 3" xfId="21413" xr:uid="{5E57F178-0D3F-4181-910C-86B8BED55916}"/>
    <cellStyle name="Input 2 2 2 2 3 4" xfId="29201" xr:uid="{91AF9CF8-97B2-41CE-8D9D-17ADBBAC6145}"/>
    <cellStyle name="Input 2 2 2 2 3 5" xfId="32852" xr:uid="{D4866313-E8B2-44AB-9FDE-938F6A78E705}"/>
    <cellStyle name="Input 2 2 2 2 3 6" xfId="31752" xr:uid="{210FC507-D7C0-4702-90FA-60873E4BB70B}"/>
    <cellStyle name="Input 2 2 2 2 3 7" xfId="35188" xr:uid="{D6CE7FF0-AC3F-418B-B88C-D96BDA06794C}"/>
    <cellStyle name="Input 2 2 2 2 4" xfId="23926" xr:uid="{291F4E65-4535-4562-BAFD-1533787FC46B}"/>
    <cellStyle name="Input 2 2 2 2 4 2" xfId="26577" xr:uid="{4252326F-EAEB-47D9-A5FD-6A34D754CE80}"/>
    <cellStyle name="Input 2 2 2 2 4 3" xfId="21194" xr:uid="{1AD074F5-794E-4B3E-AFBB-9AF0AC8D89BD}"/>
    <cellStyle name="Input 2 2 2 2 4 4" xfId="29411" xr:uid="{1E3DAAC2-3601-4474-843E-38BCAA3DD232}"/>
    <cellStyle name="Input 2 2 2 2 4 5" xfId="30290" xr:uid="{0406ABD7-EED2-4F1C-BA6A-611F1B151155}"/>
    <cellStyle name="Input 2 2 2 2 4 6" xfId="32063" xr:uid="{5613E61E-C0C5-4DFE-A727-D9BB4C2BF77E}"/>
    <cellStyle name="Input 2 2 2 2 4 7" xfId="35412" xr:uid="{3651F7BD-BFC7-41D1-8082-DD72FE9A493B}"/>
    <cellStyle name="Input 2 2 2 2 4 8" xfId="36247" xr:uid="{1BACD6D3-452E-4DDD-924A-CDD6CE458B1D}"/>
    <cellStyle name="Input 2 2 2 2 4 9" xfId="37162" xr:uid="{00A20266-3DF5-4980-9DEC-52BF83C1B9D6}"/>
    <cellStyle name="Input 2 2 2 2 5" xfId="24046" xr:uid="{C88B9ACE-510D-4C74-B1B2-0B0971993FAC}"/>
    <cellStyle name="Input 2 2 2 2 5 2" xfId="26697" xr:uid="{5C6515F6-DF09-47F8-80D9-CA96FB0DE6E5}"/>
    <cellStyle name="Input 2 2 2 2 5 3" xfId="21023" xr:uid="{579CDD63-CACB-48E2-BB78-38851C9540CA}"/>
    <cellStyle name="Input 2 2 2 2 5 4" xfId="29530" xr:uid="{0F304F99-2F1B-4C7E-9155-2A80347CA004}"/>
    <cellStyle name="Input 2 2 2 2 5 5" xfId="30410" xr:uid="{7686BC17-83EB-4E5D-BB44-F0BC85C3FF2D}"/>
    <cellStyle name="Input 2 2 2 2 5 6" xfId="34100" xr:uid="{B263FCB1-2002-4F34-84B2-3986040C6C25}"/>
    <cellStyle name="Input 2 2 2 2 5 7" xfId="35531" xr:uid="{94BA8197-F324-478D-9FA0-CAF74F7BE9D5}"/>
    <cellStyle name="Input 2 2 2 2 5 8" xfId="36366" xr:uid="{200A5AB7-CF98-4C23-9ACD-FDD4F6844045}"/>
    <cellStyle name="Input 2 2 2 2 5 9" xfId="37282" xr:uid="{590F233A-51B2-40C6-A971-22C42BE87989}"/>
    <cellStyle name="Input 2 2 2 2 6" xfId="21747" xr:uid="{648F0378-0A3E-4027-9F6C-5A4FC3521BD4}"/>
    <cellStyle name="Input 2 2 2 2 7" xfId="21872" xr:uid="{9EB32497-98C0-4C88-8405-6958F62FD9D4}"/>
    <cellStyle name="Input 2 2 2 3" xfId="9359" xr:uid="{00000000-0005-0000-0000-000084240000}"/>
    <cellStyle name="Input 2 2 2 3 2" xfId="22683" xr:uid="{1959BB0A-C4FB-4567-96F5-6081DACE9E8F}"/>
    <cellStyle name="Input 2 2 2 3 2 2" xfId="23583" xr:uid="{4B3BEC54-B8AB-4FD5-AFB0-8390B2C29419}"/>
    <cellStyle name="Input 2 2 2 3 2 2 2" xfId="26235" xr:uid="{8C0A7BE0-EF5E-4087-A9B7-6A52DB7B6CAA}"/>
    <cellStyle name="Input 2 2 2 3 2 2 3" xfId="27547" xr:uid="{6E49F33B-8342-4A90-942A-7C52ACBB5615}"/>
    <cellStyle name="Input 2 2 2 3 2 2 4" xfId="29042" xr:uid="{8F5C09F4-E058-49E8-B88D-D0616DB3C8BC}"/>
    <cellStyle name="Input 2 2 2 3 2 2 5" xfId="33480" xr:uid="{7E335DC1-77D5-4BC7-AAFD-B76B2C69305A}"/>
    <cellStyle name="Input 2 2 2 3 2 2 6" xfId="33355" xr:uid="{EC4E3C1A-D509-4DD0-91C8-14DFDAC2A233}"/>
    <cellStyle name="Input 2 2 2 3 2 2 7" xfId="35088" xr:uid="{512F30ED-4C04-4872-9F59-79A3EA5FB5E8}"/>
    <cellStyle name="Input 2 2 2 3 2 3" xfId="25337" xr:uid="{8EEE30F9-AA0F-4AB5-AFB9-BDBF8656D23B}"/>
    <cellStyle name="Input 2 2 2 3 2 4" xfId="32596" xr:uid="{474C1C99-797C-45C6-BAB9-C0282E618D9A}"/>
    <cellStyle name="Input 2 2 2 3 3" xfId="22942" xr:uid="{BF707A7B-3FD2-409F-8D3F-07AB77FD5EB8}"/>
    <cellStyle name="Input 2 2 2 3 3 2" xfId="25594" xr:uid="{CF174A28-1C88-4055-AD79-120DED437116}"/>
    <cellStyle name="Input 2 2 2 3 3 3" xfId="21619" xr:uid="{53B3F794-0533-4817-B1FE-67FB7167D985}"/>
    <cellStyle name="Input 2 2 2 3 3 4" xfId="28892" xr:uid="{83BC2056-4421-4C53-9A83-8B079CEA91A6}"/>
    <cellStyle name="Input 2 2 2 3 3 5" xfId="32853" xr:uid="{A4523233-8050-4F01-9BD2-9FB3197FEC2B}"/>
    <cellStyle name="Input 2 2 2 3 3 6" xfId="31753" xr:uid="{EE77BA1F-A6DC-49BD-935B-EE784B1DEF77}"/>
    <cellStyle name="Input 2 2 2 3 3 7" xfId="31658" xr:uid="{EDBFD0C1-5616-467A-ACA6-E239EA58999E}"/>
    <cellStyle name="Input 2 2 2 3 4" xfId="23927" xr:uid="{339B6056-8BF5-4ED4-BE06-40AF2E99B32C}"/>
    <cellStyle name="Input 2 2 2 3 4 2" xfId="26578" xr:uid="{48188C6C-55F1-44B0-A6C5-BB1015A2BE29}"/>
    <cellStyle name="Input 2 2 2 3 4 3" xfId="21193" xr:uid="{E897E74B-7AF8-45E3-A0AA-7ED5129FC755}"/>
    <cellStyle name="Input 2 2 2 3 4 4" xfId="29412" xr:uid="{C7494939-9713-4E3F-9D29-AE49E2720DA7}"/>
    <cellStyle name="Input 2 2 2 3 4 5" xfId="30291" xr:uid="{2E64BB97-62C8-4DF1-AC5C-3140F610AAF8}"/>
    <cellStyle name="Input 2 2 2 3 4 6" xfId="32064" xr:uid="{C0BF4608-64AC-4A45-B41A-EB5B0A58358E}"/>
    <cellStyle name="Input 2 2 2 3 4 7" xfId="35413" xr:uid="{31A728CD-89EA-44FB-87D4-EF0B875D7E84}"/>
    <cellStyle name="Input 2 2 2 3 4 8" xfId="36248" xr:uid="{A2ECA170-8031-4031-BFA6-72CF4B223455}"/>
    <cellStyle name="Input 2 2 2 3 4 9" xfId="37163" xr:uid="{B256B10C-861B-4FE6-919A-002CB1048940}"/>
    <cellStyle name="Input 2 2 2 3 5" xfId="24045" xr:uid="{40C18331-EDDE-471E-BBEB-A888409FE854}"/>
    <cellStyle name="Input 2 2 2 3 5 2" xfId="26696" xr:uid="{F16EB926-2BDE-4AB5-8F61-F38C91AF0DAC}"/>
    <cellStyle name="Input 2 2 2 3 5 3" xfId="21025" xr:uid="{BFCBCF55-E158-45EF-9BC0-0C77AE4CF9F8}"/>
    <cellStyle name="Input 2 2 2 3 5 4" xfId="29529" xr:uid="{E10436D0-9C7F-490B-AAE4-FF49D6448B23}"/>
    <cellStyle name="Input 2 2 2 3 5 5" xfId="30409" xr:uid="{F509E7D8-8A59-402F-BD76-933627E8DAAD}"/>
    <cellStyle name="Input 2 2 2 3 5 6" xfId="33930" xr:uid="{9A0B66DC-76C6-4DED-93EF-E43F6BA6F327}"/>
    <cellStyle name="Input 2 2 2 3 5 7" xfId="35530" xr:uid="{AB61BB23-8056-4A47-842F-1BAA9963155E}"/>
    <cellStyle name="Input 2 2 2 3 5 8" xfId="36365" xr:uid="{2BEA4D94-6E4A-4BC7-90F8-957E70EC5291}"/>
    <cellStyle name="Input 2 2 2 3 5 9" xfId="37281" xr:uid="{D8BECD66-5417-4BD5-8422-2F6C11C3ADC7}"/>
    <cellStyle name="Input 2 2 2 3 6" xfId="21748" xr:uid="{05C8B3D1-47FC-451F-AD96-483494F87A2A}"/>
    <cellStyle name="Input 2 2 2 3 7" xfId="21871" xr:uid="{6F2DE62C-D1D1-4327-A0D0-3AB11173D1E3}"/>
    <cellStyle name="Input 2 2 2 4" xfId="9360" xr:uid="{00000000-0005-0000-0000-000085240000}"/>
    <cellStyle name="Input 2 2 2 4 2" xfId="22682" xr:uid="{1C4F927C-993D-4A53-8865-447B65AE304D}"/>
    <cellStyle name="Input 2 2 2 4 2 2" xfId="23582" xr:uid="{DE918413-0137-4E0A-9857-00D5EA270F59}"/>
    <cellStyle name="Input 2 2 2 4 2 2 2" xfId="26234" xr:uid="{458884B3-D3F5-4C75-97D1-D1FF57F30942}"/>
    <cellStyle name="Input 2 2 2 4 2 2 3" xfId="27546" xr:uid="{092C4E77-2C51-42D4-97C3-BAA4FC081F4A}"/>
    <cellStyle name="Input 2 2 2 4 2 2 4" xfId="22354" xr:uid="{0ACB2369-0CB2-45B4-833F-6C02F4FB2657}"/>
    <cellStyle name="Input 2 2 2 4 2 2 5" xfId="33479" xr:uid="{B9FEAA6C-FF4D-42FD-BA06-F2E243C66188}"/>
    <cellStyle name="Input 2 2 2 4 2 2 6" xfId="31175" xr:uid="{F5C17CA8-0124-4C0D-9AA2-3DF906E691CF}"/>
    <cellStyle name="Input 2 2 2 4 2 2 7" xfId="34594" xr:uid="{5763D3C4-3F71-49EC-A962-9B44D58C4034}"/>
    <cellStyle name="Input 2 2 2 4 2 3" xfId="25336" xr:uid="{73F52314-76D6-4FEF-82E6-F0C7BD5D8A40}"/>
    <cellStyle name="Input 2 2 2 4 2 4" xfId="32595" xr:uid="{7424B762-29B4-4AA6-9F77-13B3812C9973}"/>
    <cellStyle name="Input 2 2 2 4 3" xfId="22943" xr:uid="{231D2021-6A6B-4728-8679-4EEAD736D180}"/>
    <cellStyle name="Input 2 2 2 4 3 2" xfId="25595" xr:uid="{A896CF82-76A9-4719-BE2D-C0CC714B80DA}"/>
    <cellStyle name="Input 2 2 2 4 3 3" xfId="27291" xr:uid="{921CD714-E904-4D37-8EAF-543138254E9B}"/>
    <cellStyle name="Input 2 2 2 4 3 4" xfId="28390" xr:uid="{DFAB1A52-802D-4193-8BBC-CB79FF7D760D}"/>
    <cellStyle name="Input 2 2 2 4 3 5" xfId="32854" xr:uid="{523C98A8-52F4-46E5-A668-68A7C97DE611}"/>
    <cellStyle name="Input 2 2 2 4 3 6" xfId="33395" xr:uid="{2E79A1D8-DC65-46BD-B764-AEE9748D417B}"/>
    <cellStyle name="Input 2 2 2 4 3 7" xfId="31602" xr:uid="{04D2CB5E-9010-44F0-A9C7-0E9BCB13F31C}"/>
    <cellStyle name="Input 2 2 2 4 4" xfId="23928" xr:uid="{937D6769-ED6B-4483-8E68-FB4A6489F1FA}"/>
    <cellStyle name="Input 2 2 2 4 4 2" xfId="26579" xr:uid="{B94D1FCD-66DD-4014-AC94-168FD7C8846F}"/>
    <cellStyle name="Input 2 2 2 4 4 3" xfId="21192" xr:uid="{EC08D4E2-C69B-4B70-81DE-41F4F69D4054}"/>
    <cellStyle name="Input 2 2 2 4 4 4" xfId="29413" xr:uid="{DB56162D-DD42-45CA-9955-2CB0990ABC1D}"/>
    <cellStyle name="Input 2 2 2 4 4 5" xfId="30292" xr:uid="{ED8D192B-AB9A-476F-8EBB-A97A92741BBA}"/>
    <cellStyle name="Input 2 2 2 4 4 6" xfId="32065" xr:uid="{C641B771-6544-44F6-B9BE-155B2F0271D5}"/>
    <cellStyle name="Input 2 2 2 4 4 7" xfId="35414" xr:uid="{62411C09-64C4-4063-8527-D6E82F0F82BB}"/>
    <cellStyle name="Input 2 2 2 4 4 8" xfId="36249" xr:uid="{EF1DDF15-1DFE-4AC4-9EB6-F032231B392F}"/>
    <cellStyle name="Input 2 2 2 4 4 9" xfId="37164" xr:uid="{A462AF97-54C1-4692-88EC-78F7A03592AB}"/>
    <cellStyle name="Input 2 2 2 4 5" xfId="24044" xr:uid="{BBD7DF0A-8D7A-4BF3-AA7D-2CB0EA58FA41}"/>
    <cellStyle name="Input 2 2 2 4 5 2" xfId="26695" xr:uid="{955A5A4C-D991-44E9-9E49-479201DEECC7}"/>
    <cellStyle name="Input 2 2 2 4 5 3" xfId="21027" xr:uid="{2A2AAD33-BD11-4DDF-BB4C-3FBC0C4581C1}"/>
    <cellStyle name="Input 2 2 2 4 5 4" xfId="29528" xr:uid="{EB2FB40A-9C1B-4152-BFED-AE73315CD675}"/>
    <cellStyle name="Input 2 2 2 4 5 5" xfId="30408" xr:uid="{F7A5E87F-C5FF-492A-A2EE-69F6D8800ADB}"/>
    <cellStyle name="Input 2 2 2 4 5 6" xfId="32164" xr:uid="{4955FE27-1BAF-4AC4-A156-BB0E5EFD92D9}"/>
    <cellStyle name="Input 2 2 2 4 5 7" xfId="35529" xr:uid="{2D4DF9E3-CB48-4848-9117-BC600CA06493}"/>
    <cellStyle name="Input 2 2 2 4 5 8" xfId="36364" xr:uid="{09A189BC-76D4-4C56-9893-FCA14DC29EF6}"/>
    <cellStyle name="Input 2 2 2 4 5 9" xfId="37280" xr:uid="{BDC4F363-7637-4A60-9544-E022F281CAA6}"/>
    <cellStyle name="Input 2 2 2 4 6" xfId="21749" xr:uid="{51F27143-539C-4C74-B9DB-5C85D3297B0C}"/>
    <cellStyle name="Input 2 2 2 4 7" xfId="21870" xr:uid="{5449094F-83F4-44DD-8242-B6C1A0D4ED9B}"/>
    <cellStyle name="Input 2 2 2 5" xfId="22685" xr:uid="{015BD257-5E7D-4CFE-81F9-AF660F884EC1}"/>
    <cellStyle name="Input 2 2 2 5 2" xfId="23585" xr:uid="{C7CC2F8E-78B2-4CFE-8FB7-895AE03C7F5D}"/>
    <cellStyle name="Input 2 2 2 5 2 2" xfId="26237" xr:uid="{6286FE70-543F-489C-AB99-C14E879D12C4}"/>
    <cellStyle name="Input 2 2 2 5 2 3" xfId="28035" xr:uid="{F217A832-BE4D-44C8-8331-10C7A7519F0F}"/>
    <cellStyle name="Input 2 2 2 5 2 4" xfId="27833" xr:uid="{E9AB3A54-1BD3-4265-B910-8A6303720948}"/>
    <cellStyle name="Input 2 2 2 5 2 5" xfId="33482" xr:uid="{A55131A7-D161-41EC-967E-5329F1318A5D}"/>
    <cellStyle name="Input 2 2 2 5 2 6" xfId="34390" xr:uid="{7549653F-5F00-4142-A53E-A7D9B9F5E3A1}"/>
    <cellStyle name="Input 2 2 2 5 2 7" xfId="31332" xr:uid="{D8406A86-072B-46C4-91F4-5E690AE4BA46}"/>
    <cellStyle name="Input 2 2 2 5 3" xfId="25339" xr:uid="{E6847746-F7FF-4BB5-8529-93FD24F9EE1B}"/>
    <cellStyle name="Input 2 2 2 5 4" xfId="32598" xr:uid="{B0D25E85-C04A-4B95-ADE4-A6A984A92C4A}"/>
    <cellStyle name="Input 2 2 2 6" xfId="22940" xr:uid="{64634FA1-695D-49AB-AB59-5C46BD4F5130}"/>
    <cellStyle name="Input 2 2 2 6 2" xfId="25592" xr:uid="{4943A0CD-6FAD-4780-9DB4-F6AF34C00FBD}"/>
    <cellStyle name="Input 2 2 2 6 3" xfId="21575" xr:uid="{05F070C4-B906-45CA-BB29-FC00970FB98E}"/>
    <cellStyle name="Input 2 2 2 6 4" xfId="28926" xr:uid="{7D7D78CB-75D4-43B5-AB2D-3AA41E2652C5}"/>
    <cellStyle name="Input 2 2 2 6 5" xfId="32851" xr:uid="{357C0E29-D908-411C-A810-DC2C1EAAF334}"/>
    <cellStyle name="Input 2 2 2 6 6" xfId="33668" xr:uid="{B8B84C92-F06D-42B3-A1BD-8DE594940C62}"/>
    <cellStyle name="Input 2 2 2 6 7" xfId="35202" xr:uid="{A5A639EA-46F6-4880-A1B4-76395BAAB2D1}"/>
    <cellStyle name="Input 2 2 2 7" xfId="23925" xr:uid="{7E8F9C87-8EA4-4907-8BC4-67D79394E9D1}"/>
    <cellStyle name="Input 2 2 2 7 2" xfId="26576" xr:uid="{0CF970C3-0267-45CB-BDE2-58D8CBB8C722}"/>
    <cellStyle name="Input 2 2 2 7 3" xfId="21195" xr:uid="{3253F044-22DD-49AE-922F-5E4DF1861B24}"/>
    <cellStyle name="Input 2 2 2 7 4" xfId="29410" xr:uid="{6644411E-1CA8-4291-BAF1-5580D91028BC}"/>
    <cellStyle name="Input 2 2 2 7 5" xfId="30289" xr:uid="{60A9906E-20AA-49ED-8ECA-A3F64B9CAF75}"/>
    <cellStyle name="Input 2 2 2 7 6" xfId="32062" xr:uid="{B2951AC6-E7D4-4A60-8B54-BFDCB95E4C63}"/>
    <cellStyle name="Input 2 2 2 7 7" xfId="35411" xr:uid="{A327AFA3-4EC2-48A7-B96F-6F13DB66C82D}"/>
    <cellStyle name="Input 2 2 2 7 8" xfId="36246" xr:uid="{2D56066B-DCC0-40B1-AE2D-9DE82DA9EDAA}"/>
    <cellStyle name="Input 2 2 2 7 9" xfId="37161" xr:uid="{859FF80B-0ABD-465E-9B1B-178CB671458A}"/>
    <cellStyle name="Input 2 2 2 8" xfId="24047" xr:uid="{F0B8A8A7-96E8-4907-952E-EE6558F9EF1A}"/>
    <cellStyle name="Input 2 2 2 8 2" xfId="26698" xr:uid="{6B0F7AD0-B3B6-418B-B6EC-A863CD42A696}"/>
    <cellStyle name="Input 2 2 2 8 3" xfId="21022" xr:uid="{3B1CDD0B-5FA7-4665-BC7B-C85870B32457}"/>
    <cellStyle name="Input 2 2 2 8 4" xfId="29531" xr:uid="{16998F42-0AD3-4D6B-9191-22DDD59123F3}"/>
    <cellStyle name="Input 2 2 2 8 5" xfId="30411" xr:uid="{06022D66-AA93-42E8-BAAA-DD9B3A6E5978}"/>
    <cellStyle name="Input 2 2 2 8 6" xfId="32165" xr:uid="{BBFC5705-A3CB-46FF-AFA8-B40102DE6B60}"/>
    <cellStyle name="Input 2 2 2 8 7" xfId="35532" xr:uid="{4D048E83-46FB-4C36-9712-2B334C69D1BA}"/>
    <cellStyle name="Input 2 2 2 8 8" xfId="36367" xr:uid="{F3DB2A99-8759-4718-A54A-1795A438FE60}"/>
    <cellStyle name="Input 2 2 2 8 9" xfId="37283" xr:uid="{561EBF6A-EA57-4C9C-BFF5-50994B91B600}"/>
    <cellStyle name="Input 2 2 2 9" xfId="21746" xr:uid="{8468FEE4-D98B-4EA0-8903-472E9FEBD0A3}"/>
    <cellStyle name="Input 2 2 3" xfId="9361" xr:uid="{00000000-0005-0000-0000-000086240000}"/>
    <cellStyle name="Input 2 2 3 10" xfId="21869" xr:uid="{67811463-578D-4C00-A321-AB98914B6DD9}"/>
    <cellStyle name="Input 2 2 3 2" xfId="9362" xr:uid="{00000000-0005-0000-0000-000087240000}"/>
    <cellStyle name="Input 2 2 3 2 2" xfId="22680" xr:uid="{34105557-90C2-472A-8778-96E90EE01E9A}"/>
    <cellStyle name="Input 2 2 3 2 2 2" xfId="23580" xr:uid="{10402195-E3C1-4200-914D-65CDB2CC36BA}"/>
    <cellStyle name="Input 2 2 3 2 2 2 2" xfId="26232" xr:uid="{ACA08977-F789-4C7D-855B-823810B22948}"/>
    <cellStyle name="Input 2 2 3 2 2 2 3" xfId="28484" xr:uid="{CF14336D-B2EC-418A-86B2-F6802C299D0F}"/>
    <cellStyle name="Input 2 2 3 2 2 2 4" xfId="29159" xr:uid="{B916654D-993D-48BA-8E97-8C99DE2E5624}"/>
    <cellStyle name="Input 2 2 3 2 2 2 5" xfId="33477" xr:uid="{68E9BCA8-3AA6-4FAB-8DCB-68E71DC59F2F}"/>
    <cellStyle name="Input 2 2 3 2 2 2 6" xfId="31165" xr:uid="{BF191FD3-D96A-40EC-92AA-3B2AFE7065CE}"/>
    <cellStyle name="Input 2 2 3 2 2 2 7" xfId="35067" xr:uid="{A9534E39-9021-4E01-AA3C-F11E291AE94B}"/>
    <cellStyle name="Input 2 2 3 2 2 3" xfId="25334" xr:uid="{A624042A-7487-4931-89B9-68E98FF8E462}"/>
    <cellStyle name="Input 2 2 3 2 2 4" xfId="32593" xr:uid="{E714CEE0-5368-42F4-BBA5-4B06239880A4}"/>
    <cellStyle name="Input 2 2 3 2 3" xfId="22945" xr:uid="{E910C176-EE45-4C0C-92FE-C065F0BC1679}"/>
    <cellStyle name="Input 2 2 3 2 3 2" xfId="25597" xr:uid="{6A616E9F-B964-4204-8F75-B00C5F56423D}"/>
    <cellStyle name="Input 2 2 3 2 3 3" xfId="21391" xr:uid="{80EB3C35-0EED-4673-A518-398C5C9E1E9F}"/>
    <cellStyle name="Input 2 2 3 2 3 4" xfId="29202" xr:uid="{3C83BD0A-D2B9-4425-97F2-18051CEC98E6}"/>
    <cellStyle name="Input 2 2 3 2 3 5" xfId="32856" xr:uid="{D2E1640A-4B78-4101-9EFB-77B1A893BDD7}"/>
    <cellStyle name="Input 2 2 3 2 3 6" xfId="33775" xr:uid="{F9FCEAE2-C513-4B58-BF4A-B74EE133E3B4}"/>
    <cellStyle name="Input 2 2 3 2 3 7" xfId="34967" xr:uid="{0C43C8A4-5B51-4908-803F-BA2000868CEB}"/>
    <cellStyle name="Input 2 2 3 2 4" xfId="23930" xr:uid="{556F4076-1ADF-4BDB-872E-9CD9C666836A}"/>
    <cellStyle name="Input 2 2 3 2 4 2" xfId="26581" xr:uid="{68E8ED7E-B141-4858-BD65-1631BD1E5125}"/>
    <cellStyle name="Input 2 2 3 2 4 3" xfId="21190" xr:uid="{5F74C2F0-F51A-457C-A561-4386AFFFDC8C}"/>
    <cellStyle name="Input 2 2 3 2 4 4" xfId="29415" xr:uid="{201CD60E-6461-4197-9DF8-5D7190305268}"/>
    <cellStyle name="Input 2 2 3 2 4 5" xfId="30294" xr:uid="{699F9B06-936F-4E6D-93E9-FCF8E4F9A28C}"/>
    <cellStyle name="Input 2 2 3 2 4 6" xfId="32067" xr:uid="{8EE4E776-6615-4DA4-B581-4BE907E6BA44}"/>
    <cellStyle name="Input 2 2 3 2 4 7" xfId="35416" xr:uid="{4D062981-45A2-4B79-BF73-79C8D7B647C1}"/>
    <cellStyle name="Input 2 2 3 2 4 8" xfId="36251" xr:uid="{980A5FE8-F648-4616-A092-5F1C8ADC000E}"/>
    <cellStyle name="Input 2 2 3 2 4 9" xfId="37166" xr:uid="{AD108949-325A-4C2B-8755-62AF4703B437}"/>
    <cellStyle name="Input 2 2 3 2 5" xfId="24042" xr:uid="{9C03A179-C81A-46E9-9B6C-5063C0C30F56}"/>
    <cellStyle name="Input 2 2 3 2 5 2" xfId="26693" xr:uid="{E1F07CC4-31B2-465E-A06E-366892E6F65B}"/>
    <cellStyle name="Input 2 2 3 2 5 3" xfId="21030" xr:uid="{37991612-73C8-45E3-BC45-21D0FCE7359D}"/>
    <cellStyle name="Input 2 2 3 2 5 4" xfId="29526" xr:uid="{3DC37950-6168-4268-910A-601B5F18A31E}"/>
    <cellStyle name="Input 2 2 3 2 5 5" xfId="30406" xr:uid="{579E9713-AC81-4EC0-A36D-D92AE97FE934}"/>
    <cellStyle name="Input 2 2 3 2 5 6" xfId="34094" xr:uid="{561D1014-0E45-4982-8935-E58A70716759}"/>
    <cellStyle name="Input 2 2 3 2 5 7" xfId="35527" xr:uid="{D8A5E92E-6F69-4FE1-985A-F6415343FE4A}"/>
    <cellStyle name="Input 2 2 3 2 5 8" xfId="36362" xr:uid="{9ADD25F4-F81D-4F9D-8CEE-45B2C153E9E2}"/>
    <cellStyle name="Input 2 2 3 2 5 9" xfId="37278" xr:uid="{310109FD-C956-4DB9-9095-078AA1D4E6E1}"/>
    <cellStyle name="Input 2 2 3 2 6" xfId="21751" xr:uid="{ADA63C4E-A5E0-41E5-A8C6-678EA00BC8B0}"/>
    <cellStyle name="Input 2 2 3 2 7" xfId="21868" xr:uid="{620AC733-FD5B-47C0-AA44-AD385928BA40}"/>
    <cellStyle name="Input 2 2 3 3" xfId="9363" xr:uid="{00000000-0005-0000-0000-000088240000}"/>
    <cellStyle name="Input 2 2 3 3 2" xfId="22679" xr:uid="{AF7320C5-E667-409E-94B4-5687C48E2C78}"/>
    <cellStyle name="Input 2 2 3 3 2 2" xfId="23579" xr:uid="{1B1FDDB6-5730-40B0-A812-5DC340DE7737}"/>
    <cellStyle name="Input 2 2 3 3 2 2 2" xfId="26231" xr:uid="{8CC46B1A-C234-48EF-AD82-7B9D83228966}"/>
    <cellStyle name="Input 2 2 3 3 2 2 3" xfId="27993" xr:uid="{ED73ABBD-412B-40EF-A733-4E227FA3BFE5}"/>
    <cellStyle name="Input 2 2 3 3 2 2 4" xfId="29041" xr:uid="{D9E0BE3E-3078-4542-AF01-9F999CAF2AAA}"/>
    <cellStyle name="Input 2 2 3 3 2 2 5" xfId="33476" xr:uid="{C11C6B7A-DE04-44B4-894C-20628304DBF4}"/>
    <cellStyle name="Input 2 2 3 3 2 2 6" xfId="34391" xr:uid="{C307EFC9-20D8-4330-91F1-225F434D61DD}"/>
    <cellStyle name="Input 2 2 3 3 2 2 7" xfId="35089" xr:uid="{40C185BC-678D-4522-B947-CC599A292617}"/>
    <cellStyle name="Input 2 2 3 3 2 3" xfId="25333" xr:uid="{0F94D6E4-040C-4B98-8E87-6DB300EAF48E}"/>
    <cellStyle name="Input 2 2 3 3 2 4" xfId="32592" xr:uid="{C32DCE80-8DB2-440A-9ABB-B10FB174B0CC}"/>
    <cellStyle name="Input 2 2 3 3 3" xfId="22946" xr:uid="{6B2322D0-D074-489A-A161-5DCD72A4F97D}"/>
    <cellStyle name="Input 2 2 3 3 3 2" xfId="25598" xr:uid="{1EC7C83F-A4DE-4558-94F2-896642A948C0}"/>
    <cellStyle name="Input 2 2 3 3 3 3" xfId="21597" xr:uid="{B0D77772-6567-4FF5-AAEF-E5622C7EC720}"/>
    <cellStyle name="Input 2 2 3 3 3 4" xfId="21446" xr:uid="{4DAEA4C1-B303-45E8-93CA-99F45CE9AB0C}"/>
    <cellStyle name="Input 2 2 3 3 3 5" xfId="32857" xr:uid="{3CD36D1A-BD2D-4EAA-9F36-F737A9678D0F}"/>
    <cellStyle name="Input 2 2 3 3 3 6" xfId="33663" xr:uid="{A7A89985-95D0-4AF2-809B-A758CDBA31BC}"/>
    <cellStyle name="Input 2 2 3 3 3 7" xfId="31668" xr:uid="{E5D172EF-A865-4FAF-9B97-0B7F49D960AE}"/>
    <cellStyle name="Input 2 2 3 3 4" xfId="23931" xr:uid="{602583C8-6C2E-4E1D-99BB-E5DD4C5CC26C}"/>
    <cellStyle name="Input 2 2 3 3 4 2" xfId="26582" xr:uid="{FA993FB1-F97A-422B-9F09-FC3A7DA3E9DB}"/>
    <cellStyle name="Input 2 2 3 3 4 3" xfId="21189" xr:uid="{3CBA80CF-BF82-453F-BFEE-33D91CB3911B}"/>
    <cellStyle name="Input 2 2 3 3 4 4" xfId="29416" xr:uid="{ADAD1653-7168-4872-B656-62B05E46149F}"/>
    <cellStyle name="Input 2 2 3 3 4 5" xfId="30295" xr:uid="{33FA791B-CFBF-4EB7-AD93-2FDEEE396FB4}"/>
    <cellStyle name="Input 2 2 3 3 4 6" xfId="32068" xr:uid="{704E5FC8-DA4F-498A-AC33-09C65D39A468}"/>
    <cellStyle name="Input 2 2 3 3 4 7" xfId="35417" xr:uid="{CA10841F-C7DF-4268-BC1F-8264CB06EAE7}"/>
    <cellStyle name="Input 2 2 3 3 4 8" xfId="36252" xr:uid="{142217AB-EC0B-4C69-A063-723E88E192DD}"/>
    <cellStyle name="Input 2 2 3 3 4 9" xfId="37167" xr:uid="{5230C13C-17EE-4843-9ACD-C16FC95E495C}"/>
    <cellStyle name="Input 2 2 3 3 5" xfId="24041" xr:uid="{C376F019-F095-4082-90BD-AC5D5F854567}"/>
    <cellStyle name="Input 2 2 3 3 5 2" xfId="26692" xr:uid="{972DBC8E-9392-4EEF-98E1-E72481FDB905}"/>
    <cellStyle name="Input 2 2 3 3 5 3" xfId="21032" xr:uid="{CC6BAABD-4BAB-417A-8F03-DA9D9390A142}"/>
    <cellStyle name="Input 2 2 3 3 5 4" xfId="29525" xr:uid="{5D3E1E51-268E-4160-947B-6DB2856BE7B4}"/>
    <cellStyle name="Input 2 2 3 3 5 5" xfId="30405" xr:uid="{6E65B23A-D145-41D9-B03C-B95DBEE0E449}"/>
    <cellStyle name="Input 2 2 3 3 5 6" xfId="33924" xr:uid="{B1E731F1-808E-4B12-97EA-1C6702E678A8}"/>
    <cellStyle name="Input 2 2 3 3 5 7" xfId="35526" xr:uid="{B7198F62-9B75-45AF-A551-38F7DA84185A}"/>
    <cellStyle name="Input 2 2 3 3 5 8" xfId="36361" xr:uid="{6B665CC2-67F0-4756-AA78-C2F851CCDE5A}"/>
    <cellStyle name="Input 2 2 3 3 5 9" xfId="37277" xr:uid="{FFC5A67C-EBA5-4758-A53A-28A8DE75D882}"/>
    <cellStyle name="Input 2 2 3 3 6" xfId="21752" xr:uid="{BF975AFE-C138-41F2-9A83-FF686B2A580D}"/>
    <cellStyle name="Input 2 2 3 3 7" xfId="21867" xr:uid="{74095874-51A0-47FF-995A-3EE42740C445}"/>
    <cellStyle name="Input 2 2 3 4" xfId="9364" xr:uid="{00000000-0005-0000-0000-000089240000}"/>
    <cellStyle name="Input 2 2 3 4 2" xfId="22678" xr:uid="{B5AEB5B1-6FFF-429B-8048-DCF908C55D70}"/>
    <cellStyle name="Input 2 2 3 4 2 2" xfId="23578" xr:uid="{88382FD8-AD6E-40C0-9253-3FE3BF326E76}"/>
    <cellStyle name="Input 2 2 3 4 2 2 2" xfId="26230" xr:uid="{4660A45D-49E4-4590-8564-9D0938437873}"/>
    <cellStyle name="Input 2 2 3 4 2 2 3" xfId="28036" xr:uid="{A8E61C4D-0852-4C1E-867D-8FD96D1EEDDC}"/>
    <cellStyle name="Input 2 2 3 4 2 2 4" xfId="22355" xr:uid="{B570C064-9FBA-4258-A0DD-D74CE1613B9C}"/>
    <cellStyle name="Input 2 2 3 4 2 2 5" xfId="33475" xr:uid="{FB6537BD-910A-4B73-B977-2FCEFD5C4064}"/>
    <cellStyle name="Input 2 2 3 4 2 2 6" xfId="34570" xr:uid="{B9B7F46B-C101-4A6D-9AD6-81B2A606CE39}"/>
    <cellStyle name="Input 2 2 3 4 2 2 7" xfId="34635" xr:uid="{8C971057-3541-4158-96F0-482918FB378B}"/>
    <cellStyle name="Input 2 2 3 4 2 3" xfId="25332" xr:uid="{3F41D69E-2555-4897-893D-BED8395BD90E}"/>
    <cellStyle name="Input 2 2 3 4 2 4" xfId="32591" xr:uid="{4CFEBED0-FA9C-46A8-85EE-B9AE52AB9DFA}"/>
    <cellStyle name="Input 2 2 3 4 3" xfId="22947" xr:uid="{28B5745A-D9A2-456C-A1DD-0695330CC2BC}"/>
    <cellStyle name="Input 2 2 3 4 3 2" xfId="25599" xr:uid="{20DF29C4-05F2-4E1C-9883-D18691FCC12C}"/>
    <cellStyle name="Input 2 2 3 4 3 3" xfId="21576" xr:uid="{E7EC1B31-52CD-4511-A26D-FB79B78048B1}"/>
    <cellStyle name="Input 2 2 3 4 3 4" xfId="28947" xr:uid="{A1E2EED7-E9B6-4788-BDC4-A0B8629580D6}"/>
    <cellStyle name="Input 2 2 3 4 3 5" xfId="32858" xr:uid="{8E9B6C59-4E5E-4D16-885F-9CAD340D22B6}"/>
    <cellStyle name="Input 2 2 3 4 3 6" xfId="31754" xr:uid="{E5A042DC-F095-4FCA-AB8B-FAA7A461423F}"/>
    <cellStyle name="Input 2 2 3 4 3 7" xfId="35205" xr:uid="{9E069232-8164-4DCB-9BC4-5034B6D7D591}"/>
    <cellStyle name="Input 2 2 3 4 4" xfId="23932" xr:uid="{821BAD10-6124-4F81-B164-D079BD4428B4}"/>
    <cellStyle name="Input 2 2 3 4 4 2" xfId="26583" xr:uid="{CE0BCCD5-B42A-4489-9C13-C4C7956CAF24}"/>
    <cellStyle name="Input 2 2 3 4 4 3" xfId="21188" xr:uid="{E0F5C1F9-97FE-4479-9DF4-B12770FDEBEC}"/>
    <cellStyle name="Input 2 2 3 4 4 4" xfId="29417" xr:uid="{5DE5D1F2-FC41-400A-AFA8-991421080D0A}"/>
    <cellStyle name="Input 2 2 3 4 4 5" xfId="30296" xr:uid="{0E6397C1-18BE-407F-9E39-5532079C66BE}"/>
    <cellStyle name="Input 2 2 3 4 4 6" xfId="32069" xr:uid="{3EC51922-C666-4723-B278-406C92DB7263}"/>
    <cellStyle name="Input 2 2 3 4 4 7" xfId="35418" xr:uid="{45E4300D-7F07-49D1-B025-A8BB4AB6B346}"/>
    <cellStyle name="Input 2 2 3 4 4 8" xfId="36253" xr:uid="{41DE679A-C171-48D6-B462-DC705396A0D2}"/>
    <cellStyle name="Input 2 2 3 4 4 9" xfId="37168" xr:uid="{4471F1A3-281D-43B1-A0EC-20A315715100}"/>
    <cellStyle name="Input 2 2 3 4 5" xfId="24040" xr:uid="{87039BFD-B08D-442A-9EA2-D106BA219B0C}"/>
    <cellStyle name="Input 2 2 3 4 5 2" xfId="26691" xr:uid="{D9DDCBE1-6574-430E-9AEE-669D76032DDA}"/>
    <cellStyle name="Input 2 2 3 4 5 3" xfId="21033" xr:uid="{2FDDD877-EF8E-40A4-96F2-1D0FBFC0F69B}"/>
    <cellStyle name="Input 2 2 3 4 5 4" xfId="29524" xr:uid="{AC2E5AA9-7900-41C1-B3B0-6CC7BBC0D536}"/>
    <cellStyle name="Input 2 2 3 4 5 5" xfId="30404" xr:uid="{0E0752E7-75F0-4B45-BA2A-9B5CC55CAD8C}"/>
    <cellStyle name="Input 2 2 3 4 5 6" xfId="34098" xr:uid="{95E8BF3E-853F-411C-8007-682A599F18F3}"/>
    <cellStyle name="Input 2 2 3 4 5 7" xfId="35525" xr:uid="{340E1052-05A6-4690-B22D-33945DAD568F}"/>
    <cellStyle name="Input 2 2 3 4 5 8" xfId="36360" xr:uid="{6BC798E0-07A4-4CC4-A03D-383A83CB86EB}"/>
    <cellStyle name="Input 2 2 3 4 5 9" xfId="37276" xr:uid="{4568648A-8AE5-4B2A-B59D-F953EBFE601C}"/>
    <cellStyle name="Input 2 2 3 4 6" xfId="21753" xr:uid="{48E21EBC-2D52-49A5-97F5-59C1ED8F417D}"/>
    <cellStyle name="Input 2 2 3 4 7" xfId="21866" xr:uid="{F485ADD9-F936-4699-8BAC-4D0D0FF0657E}"/>
    <cellStyle name="Input 2 2 3 5" xfId="22681" xr:uid="{0030D936-517A-46FA-8531-F38072E75F07}"/>
    <cellStyle name="Input 2 2 3 5 2" xfId="23581" xr:uid="{E600FE8A-B828-43EC-B793-20C92EB1B4A0}"/>
    <cellStyle name="Input 2 2 3 5 2 2" xfId="26233" xr:uid="{37094A8B-9718-404E-B446-B36CC5130D06}"/>
    <cellStyle name="Input 2 2 3 5 2 3" xfId="28598" xr:uid="{236BB510-2D3C-48AD-B584-2A72C420C4A0}"/>
    <cellStyle name="Input 2 2 3 5 2 4" xfId="28196" xr:uid="{90DDAB75-244D-4A99-BD26-96E97D3EC16C}"/>
    <cellStyle name="Input 2 2 3 5 2 5" xfId="33478" xr:uid="{9C34E660-C3BC-4186-881D-AC1FF003E7DE}"/>
    <cellStyle name="Input 2 2 3 5 2 6" xfId="34384" xr:uid="{B3884E07-7DD4-42C1-A035-92DD4BC198E2}"/>
    <cellStyle name="Input 2 2 3 5 2 7" xfId="31333" xr:uid="{AE39E8BE-5AC4-49EC-9638-DA8076F909C6}"/>
    <cellStyle name="Input 2 2 3 5 3" xfId="25335" xr:uid="{3883CC9F-1EB5-4CE1-BC92-F86F8FD42A56}"/>
    <cellStyle name="Input 2 2 3 5 4" xfId="32594" xr:uid="{BEAC7A18-B660-4EC8-A8BA-3D63E2F963A3}"/>
    <cellStyle name="Input 2 2 3 6" xfId="22944" xr:uid="{11E1488B-0631-4A08-8107-82DF2C365F1C}"/>
    <cellStyle name="Input 2 2 3 6 2" xfId="25596" xr:uid="{64779372-CA53-4127-827C-AE48D474E88D}"/>
    <cellStyle name="Input 2 2 3 6 3" xfId="21596" xr:uid="{54132BE9-3A05-4F40-B627-8EEE7B71688A}"/>
    <cellStyle name="Input 2 2 3 6 4" xfId="27268" xr:uid="{C0C8373D-5009-4E3F-9D86-130ED5FFF686}"/>
    <cellStyle name="Input 2 2 3 6 5" xfId="32855" xr:uid="{BC6C550B-B653-432C-BAF9-F808DC80A5CF}"/>
    <cellStyle name="Input 2 2 3 6 6" xfId="32937" xr:uid="{5A1840A8-918A-4308-B655-C5B7AF0FAAFC}"/>
    <cellStyle name="Input 2 2 3 6 7" xfId="34614" xr:uid="{8116DD5F-924D-44C7-97E8-CC965E048B8A}"/>
    <cellStyle name="Input 2 2 3 7" xfId="23929" xr:uid="{0A6B16BF-023E-4FDC-92FC-4EA3471389CD}"/>
    <cellStyle name="Input 2 2 3 7 2" xfId="26580" xr:uid="{FA76ADE0-1791-4C21-846D-2A265A7D0375}"/>
    <cellStyle name="Input 2 2 3 7 3" xfId="21191" xr:uid="{13498E9C-5B95-48F7-911F-3CA50456C333}"/>
    <cellStyle name="Input 2 2 3 7 4" xfId="29414" xr:uid="{2493D638-DE11-4772-A3F3-1A5DE1D28154}"/>
    <cellStyle name="Input 2 2 3 7 5" xfId="30293" xr:uid="{3878F1A3-C8EA-4263-B1C4-7E0CDBE3E41C}"/>
    <cellStyle name="Input 2 2 3 7 6" xfId="32066" xr:uid="{0B2A8ADB-DE1C-4655-99AF-35457E989E78}"/>
    <cellStyle name="Input 2 2 3 7 7" xfId="35415" xr:uid="{C9181FB0-49D9-4079-BB87-B9F344D2687F}"/>
    <cellStyle name="Input 2 2 3 7 8" xfId="36250" xr:uid="{50751C28-4A3C-4B7C-A8A1-C15F9FEC0C89}"/>
    <cellStyle name="Input 2 2 3 7 9" xfId="37165" xr:uid="{71FEED19-1D3F-40D4-90A6-DAB2544AF302}"/>
    <cellStyle name="Input 2 2 3 8" xfId="24043" xr:uid="{65A65BCC-3FDF-4E47-AB3D-AC4623359C34}"/>
    <cellStyle name="Input 2 2 3 8 2" xfId="26694" xr:uid="{E246F08E-2522-447D-AAAA-4DE61B234D48}"/>
    <cellStyle name="Input 2 2 3 8 3" xfId="21029" xr:uid="{6B69A5A0-1716-47D4-A59F-B31553977C5D}"/>
    <cellStyle name="Input 2 2 3 8 4" xfId="29527" xr:uid="{9B7B3893-152C-4D23-A90C-1D657F517279}"/>
    <cellStyle name="Input 2 2 3 8 5" xfId="30407" xr:uid="{71A7AA2C-AA36-4B3A-8830-5C296C544330}"/>
    <cellStyle name="Input 2 2 3 8 6" xfId="32163" xr:uid="{6C0AD0D7-7DD3-40D1-9D26-A577D92E6456}"/>
    <cellStyle name="Input 2 2 3 8 7" xfId="35528" xr:uid="{E6F02B03-3E65-4914-B85E-6F09BA681AF0}"/>
    <cellStyle name="Input 2 2 3 8 8" xfId="36363" xr:uid="{5FCE5198-3094-47FB-946F-B02C4C86D785}"/>
    <cellStyle name="Input 2 2 3 8 9" xfId="37279" xr:uid="{6D49B320-3D54-41C3-BEC0-63832A294AD9}"/>
    <cellStyle name="Input 2 2 3 9" xfId="21750" xr:uid="{7BBD0162-B958-4E9A-9BBF-F13101B29592}"/>
    <cellStyle name="Input 2 2 4" xfId="9365" xr:uid="{00000000-0005-0000-0000-00008A240000}"/>
    <cellStyle name="Input 2 2 4 10" xfId="21865" xr:uid="{F1C9E93B-0099-45D2-8B77-1CC77437932D}"/>
    <cellStyle name="Input 2 2 4 2" xfId="9366" xr:uid="{00000000-0005-0000-0000-00008B240000}"/>
    <cellStyle name="Input 2 2 4 2 2" xfId="22676" xr:uid="{E84C9EDD-11FB-4367-B271-C747BCA21A32}"/>
    <cellStyle name="Input 2 2 4 2 2 2" xfId="23576" xr:uid="{DE8C15A7-BB80-4B32-80DD-5F58FF8F6DA6}"/>
    <cellStyle name="Input 2 2 4 2 2 2 2" xfId="26228" xr:uid="{5ECB820E-A2DC-41F0-9447-59ED45DB47D4}"/>
    <cellStyle name="Input 2 2 4 2 2 2 3" xfId="27545" xr:uid="{A38B42C6-8094-446C-995B-65A26DB38679}"/>
    <cellStyle name="Input 2 2 4 2 2 2 4" xfId="29158" xr:uid="{EC234B73-8258-486F-A106-3D95B9756C06}"/>
    <cellStyle name="Input 2 2 4 2 2 2 5" xfId="33473" xr:uid="{E7208E5C-B176-443F-B9EA-42433726E990}"/>
    <cellStyle name="Input 2 2 4 2 2 2 6" xfId="31176" xr:uid="{BD8D4072-28C4-4E0D-A6F4-FD0629142B82}"/>
    <cellStyle name="Input 2 2 4 2 2 2 7" xfId="35066" xr:uid="{52635E7E-A163-47F4-9874-EDD56A5DE132}"/>
    <cellStyle name="Input 2 2 4 2 2 3" xfId="25330" xr:uid="{40A1A4F7-2663-4E92-B8A7-0EA06E71FA95}"/>
    <cellStyle name="Input 2 2 4 2 2 4" xfId="32589" xr:uid="{F484517A-3C11-45BD-9E58-73A1F4D62D6F}"/>
    <cellStyle name="Input 2 2 4 2 3" xfId="22949" xr:uid="{0E70F1F5-E09C-487C-9F06-6FE8A9C79A24}"/>
    <cellStyle name="Input 2 2 4 2 3 2" xfId="25601" xr:uid="{8513C17B-3DAB-43D0-8182-BDFDA0AF6BEE}"/>
    <cellStyle name="Input 2 2 4 2 3 3" xfId="21618" xr:uid="{816C8472-3B3D-42E0-9BF5-AAF1B24E8243}"/>
    <cellStyle name="Input 2 2 4 2 3 4" xfId="29203" xr:uid="{8EC5EB9D-9126-433C-910B-F2548757E3AE}"/>
    <cellStyle name="Input 2 2 4 2 3 5" xfId="32860" xr:uid="{05581C58-3847-4682-B012-0F79BE324446}"/>
    <cellStyle name="Input 2 2 4 2 3 6" xfId="32938" xr:uid="{B6B695F7-DD9A-4ED9-AE22-7CD5958ACBE6}"/>
    <cellStyle name="Input 2 2 4 2 3 7" xfId="31659" xr:uid="{BFE89083-291E-4DED-ACF4-0686CC5D5A95}"/>
    <cellStyle name="Input 2 2 4 2 4" xfId="23934" xr:uid="{AFB4D5C6-3747-4D43-9F5E-0655848130C6}"/>
    <cellStyle name="Input 2 2 4 2 4 2" xfId="26585" xr:uid="{10F2A94C-80B9-41E5-B434-FBEF2557A889}"/>
    <cellStyle name="Input 2 2 4 2 4 3" xfId="21186" xr:uid="{E74AE633-D700-4284-9403-D588D620C558}"/>
    <cellStyle name="Input 2 2 4 2 4 4" xfId="29419" xr:uid="{AD8791A8-FA8A-4BE6-A332-28F79FB90738}"/>
    <cellStyle name="Input 2 2 4 2 4 5" xfId="30298" xr:uid="{2766DA0C-BE2B-4EB5-AA0E-2F1182F80BAD}"/>
    <cellStyle name="Input 2 2 4 2 4 6" xfId="32071" xr:uid="{0134A93E-1B37-4839-B35B-514555F25FCC}"/>
    <cellStyle name="Input 2 2 4 2 4 7" xfId="35420" xr:uid="{3A1E4AC3-DF25-4474-8030-2060B060A4A2}"/>
    <cellStyle name="Input 2 2 4 2 4 8" xfId="36255" xr:uid="{BDF8D5D9-5766-4F11-81C3-B5B0AD1D161D}"/>
    <cellStyle name="Input 2 2 4 2 4 9" xfId="37170" xr:uid="{7A5101E3-A9DC-452B-8BD9-362DF7025E49}"/>
    <cellStyle name="Input 2 2 4 2 5" xfId="24038" xr:uid="{3BD36DD8-51A5-413D-9297-352A39C5C867}"/>
    <cellStyle name="Input 2 2 4 2 5 2" xfId="26689" xr:uid="{323BC071-20C7-494A-A508-EC248F392073}"/>
    <cellStyle name="Input 2 2 4 2 5 3" xfId="21037" xr:uid="{9C1D746D-C5F9-48E1-84B3-01EA987470BA}"/>
    <cellStyle name="Input 2 2 4 2 5 4" xfId="29522" xr:uid="{5E84A8F0-40D8-4A5A-BC71-13FE1F6BDA92}"/>
    <cellStyle name="Input 2 2 4 2 5 5" xfId="30402" xr:uid="{E140A462-C8C1-4FC9-B918-8C0018AD4F13}"/>
    <cellStyle name="Input 2 2 4 2 5 6" xfId="32162" xr:uid="{B7D11FF8-4535-447D-B321-179034D342F5}"/>
    <cellStyle name="Input 2 2 4 2 5 7" xfId="35523" xr:uid="{3730A77B-E985-4F04-BECC-B122212E07E5}"/>
    <cellStyle name="Input 2 2 4 2 5 8" xfId="36358" xr:uid="{950E87CB-86E3-4356-A0A7-2A0993050319}"/>
    <cellStyle name="Input 2 2 4 2 5 9" xfId="37274" xr:uid="{D47DDB58-C477-4F93-9EEE-345B44CEBB51}"/>
    <cellStyle name="Input 2 2 4 2 6" xfId="21755" xr:uid="{2D679BD2-FD2E-4061-999C-10D0E0280E7C}"/>
    <cellStyle name="Input 2 2 4 2 7" xfId="21864" xr:uid="{AC5A8E27-4021-43DA-865E-04094344F125}"/>
    <cellStyle name="Input 2 2 4 3" xfId="9367" xr:uid="{00000000-0005-0000-0000-00008C240000}"/>
    <cellStyle name="Input 2 2 4 3 2" xfId="22675" xr:uid="{BDA8916E-B521-4300-9385-D34AA81AB04D}"/>
    <cellStyle name="Input 2 2 4 3 2 2" xfId="23575" xr:uid="{2943CB92-0D93-462F-85D4-6CC6AEE9FE7A}"/>
    <cellStyle name="Input 2 2 4 3 2 2 2" xfId="26227" xr:uid="{9FB84831-3148-4FB8-A8F7-2A50828A86B1}"/>
    <cellStyle name="Input 2 2 4 3 2 2 3" xfId="28597" xr:uid="{FDB70947-3320-4F37-ACDC-7F39405861CD}"/>
    <cellStyle name="Input 2 2 4 3 2 2 4" xfId="29040" xr:uid="{99E86ED6-6ADF-4440-9E1F-D5F0906DC499}"/>
    <cellStyle name="Input 2 2 4 3 2 2 5" xfId="33472" xr:uid="{6B09382D-430E-4B22-A400-B2906D62D020}"/>
    <cellStyle name="Input 2 2 4 3 2 2 6" xfId="34383" xr:uid="{75E292FF-8042-477B-A4FA-C50D1BC10729}"/>
    <cellStyle name="Input 2 2 4 3 2 2 7" xfId="35090" xr:uid="{0FA0DD7C-FE94-4789-AA00-68A3AE072E73}"/>
    <cellStyle name="Input 2 2 4 3 2 3" xfId="25329" xr:uid="{4D10A81B-7D4C-4319-ADB5-8197452A23BA}"/>
    <cellStyle name="Input 2 2 4 3 2 4" xfId="32588" xr:uid="{3C4A32CC-D005-4165-B232-A0CF531FC0BB}"/>
    <cellStyle name="Input 2 2 4 3 3" xfId="22950" xr:uid="{D3483900-E365-4FAB-86D4-3AA91882A779}"/>
    <cellStyle name="Input 2 2 4 3 3 2" xfId="25602" xr:uid="{938D34E8-AA6E-4F84-B423-52B8E080CB25}"/>
    <cellStyle name="Input 2 2 4 3 3 3" xfId="27292" xr:uid="{1BAFC5F8-4B11-488B-A848-C7EA26378075}"/>
    <cellStyle name="Input 2 2 4 3 3 4" xfId="21660" xr:uid="{D7760C0B-4C8A-4B41-B6B9-D87BFBF2B925}"/>
    <cellStyle name="Input 2 2 4 3 3 5" xfId="32861" xr:uid="{5881B317-EDB2-4A1B-B491-436226C1E581}"/>
    <cellStyle name="Input 2 2 4 3 3 6" xfId="33776" xr:uid="{A44B0EEE-B1E5-4643-AA0F-973FFAFDDEDA}"/>
    <cellStyle name="Input 2 2 4 3 3 7" xfId="34612" xr:uid="{1A2B2062-C5CD-419B-AA6E-C158F47DFA92}"/>
    <cellStyle name="Input 2 2 4 3 4" xfId="23935" xr:uid="{08915507-140F-4ADC-9584-4C2F597F6D1A}"/>
    <cellStyle name="Input 2 2 4 3 4 2" xfId="26586" xr:uid="{53AC65B2-405A-4E84-AAE6-E8BDD8854AEC}"/>
    <cellStyle name="Input 2 2 4 3 4 3" xfId="21185" xr:uid="{FDB8DB4B-C67B-4B8C-9F9B-6FBE55754FF7}"/>
    <cellStyle name="Input 2 2 4 3 4 4" xfId="29420" xr:uid="{BD6DD8EB-79DC-48E8-91E8-F8CBDC4119B9}"/>
    <cellStyle name="Input 2 2 4 3 4 5" xfId="30299" xr:uid="{42375B91-6575-4D51-8A71-D9D61F4FF682}"/>
    <cellStyle name="Input 2 2 4 3 4 6" xfId="32072" xr:uid="{C2034D7C-FFFA-452B-8644-EB2D84BDDF81}"/>
    <cellStyle name="Input 2 2 4 3 4 7" xfId="35421" xr:uid="{EA877BA6-BAC8-447C-A1A7-FA9AFD698730}"/>
    <cellStyle name="Input 2 2 4 3 4 8" xfId="36256" xr:uid="{BE94206F-ADB0-4CD7-9721-3D27A59B917D}"/>
    <cellStyle name="Input 2 2 4 3 4 9" xfId="37171" xr:uid="{7F5A3928-71FA-4858-BB4B-61C6FF04600C}"/>
    <cellStyle name="Input 2 2 4 3 5" xfId="24037" xr:uid="{4C50271B-BE11-4BD8-8EAD-8616CF3D52F1}"/>
    <cellStyle name="Input 2 2 4 3 5 2" xfId="26688" xr:uid="{A716D609-C458-4A69-B13C-0342D37E7372}"/>
    <cellStyle name="Input 2 2 4 3 5 3" xfId="21039" xr:uid="{76C9D134-C26E-46A5-A08C-7EA0CC4B9A4D}"/>
    <cellStyle name="Input 2 2 4 3 5 4" xfId="29521" xr:uid="{B26FA128-49B3-4832-B2EA-A2C238DEDF04}"/>
    <cellStyle name="Input 2 2 4 3 5 5" xfId="30401" xr:uid="{B829E523-1A6D-4B5F-8427-3B28AC50F986}"/>
    <cellStyle name="Input 2 2 4 3 5 6" xfId="34097" xr:uid="{2D023F03-1042-43FD-86F4-08B839FAFB8F}"/>
    <cellStyle name="Input 2 2 4 3 5 7" xfId="35522" xr:uid="{4EA04F08-472E-4CE4-B351-0D6923163C65}"/>
    <cellStyle name="Input 2 2 4 3 5 8" xfId="36357" xr:uid="{24B63A5A-9411-42E8-A30D-42D1044DD75D}"/>
    <cellStyle name="Input 2 2 4 3 5 9" xfId="37273" xr:uid="{BC8FD2DD-BFB0-4486-A573-ECFD0593D5BF}"/>
    <cellStyle name="Input 2 2 4 3 6" xfId="21756" xr:uid="{798DFB55-7216-4D18-A1A8-DDF2ECC8D9DB}"/>
    <cellStyle name="Input 2 2 4 3 7" xfId="21863" xr:uid="{8BDD13A9-A544-4A98-BAEA-9134D7827CC3}"/>
    <cellStyle name="Input 2 2 4 4" xfId="9368" xr:uid="{00000000-0005-0000-0000-00008D240000}"/>
    <cellStyle name="Input 2 2 4 4 2" xfId="22674" xr:uid="{6002731E-F87D-47A8-972D-85625D4D67AC}"/>
    <cellStyle name="Input 2 2 4 4 2 2" xfId="23574" xr:uid="{5D84E9ED-03B2-4154-B289-5F017D5B9C1E}"/>
    <cellStyle name="Input 2 2 4 4 2 2 2" xfId="26226" xr:uid="{E7B07A92-1A98-45DA-8358-F638D10E42B6}"/>
    <cellStyle name="Input 2 2 4 4 2 2 3" xfId="28483" xr:uid="{CE8381A6-1FB4-4BB9-93B4-3AC7C6D60F24}"/>
    <cellStyle name="Input 2 2 4 4 2 2 4" xfId="25466" xr:uid="{75504237-E438-4CCA-9C9C-AD1E23C3884D}"/>
    <cellStyle name="Input 2 2 4 4 2 2 5" xfId="33471" xr:uid="{D61118DF-077B-45C2-9F99-F1C18AADE134}"/>
    <cellStyle name="Input 2 2 4 4 2 2 6" xfId="31164" xr:uid="{0E4DB07D-DDB1-4A37-AA74-36E7F58E462F}"/>
    <cellStyle name="Input 2 2 4 4 2 2 7" xfId="31307" xr:uid="{E8C10EED-AFFE-4EE6-BF61-94EA1DE29641}"/>
    <cellStyle name="Input 2 2 4 4 2 3" xfId="25328" xr:uid="{EC2056B0-6734-475D-8577-912249A5C416}"/>
    <cellStyle name="Input 2 2 4 4 2 4" xfId="32587" xr:uid="{CE878138-7CD9-48BD-AC16-56A8C079D440}"/>
    <cellStyle name="Input 2 2 4 4 3" xfId="22951" xr:uid="{E0149C72-1BB9-4629-8ADD-A3BA15A51740}"/>
    <cellStyle name="Input 2 2 4 4 3 2" xfId="25603" xr:uid="{097C37CE-7CEA-48A1-B0DE-F4D72B9C05F5}"/>
    <cellStyle name="Input 2 2 4 4 3 3" xfId="21577" xr:uid="{9A9559A3-80C3-4400-A8CB-3C3124340BF1}"/>
    <cellStyle name="Input 2 2 4 4 3 4" xfId="29064" xr:uid="{2BE84D4E-B65B-439D-A513-FBAFDF435D55}"/>
    <cellStyle name="Input 2 2 4 4 3 5" xfId="32862" xr:uid="{5CE14B81-B104-4321-ABCE-6217B47DC833}"/>
    <cellStyle name="Input 2 2 4 4 3 6" xfId="33662" xr:uid="{13E47918-B2D2-4DEF-9747-0BA0C46F4CD9}"/>
    <cellStyle name="Input 2 2 4 4 3 7" xfId="34952" xr:uid="{C9B867DC-809A-4789-B4D1-E783D0688743}"/>
    <cellStyle name="Input 2 2 4 4 4" xfId="23936" xr:uid="{1B67D041-B208-4729-ABBF-12A6343A612B}"/>
    <cellStyle name="Input 2 2 4 4 4 2" xfId="26587" xr:uid="{15526FDB-A017-4275-ADB7-022CD5CBB655}"/>
    <cellStyle name="Input 2 2 4 4 4 3" xfId="21184" xr:uid="{E6FB6FC7-50D1-4593-A8BF-5DCE4D435A94}"/>
    <cellStyle name="Input 2 2 4 4 4 4" xfId="29421" xr:uid="{6B0E0F88-77F3-4502-9808-634E7EC93CC0}"/>
    <cellStyle name="Input 2 2 4 4 4 5" xfId="30300" xr:uid="{1B529697-C372-40FF-991F-34F50177BEB9}"/>
    <cellStyle name="Input 2 2 4 4 4 6" xfId="32073" xr:uid="{8C2BF524-A850-4219-99FE-6E9AF78379C9}"/>
    <cellStyle name="Input 2 2 4 4 4 7" xfId="35422" xr:uid="{29E8B1BD-9F1F-4C8F-B492-98DE9312A3CF}"/>
    <cellStyle name="Input 2 2 4 4 4 8" xfId="36257" xr:uid="{6284EEF5-D366-4793-99EE-8E276458BBE1}"/>
    <cellStyle name="Input 2 2 4 4 4 9" xfId="37172" xr:uid="{742C78B8-9929-4676-9344-9F56AB7FEB2E}"/>
    <cellStyle name="Input 2 2 4 4 5" xfId="24036" xr:uid="{3D13788A-C452-4A95-8DB7-12969C1E33EE}"/>
    <cellStyle name="Input 2 2 4 4 5 2" xfId="26687" xr:uid="{9BADE389-9110-459A-899A-499FD4B706B9}"/>
    <cellStyle name="Input 2 2 4 4 5 3" xfId="21040" xr:uid="{E9243657-8246-4B4B-8F43-74D1843F6194}"/>
    <cellStyle name="Input 2 2 4 4 5 4" xfId="29520" xr:uid="{C1ED5FAE-C31C-404E-836D-ACD2CDBAEE9F}"/>
    <cellStyle name="Input 2 2 4 4 5 5" xfId="30400" xr:uid="{EB0A9860-D63F-43F9-A920-6858E9798E6C}"/>
    <cellStyle name="Input 2 2 4 4 5 6" xfId="33927" xr:uid="{5359E3B0-ACC8-43D6-968F-9D3E5D0D5361}"/>
    <cellStyle name="Input 2 2 4 4 5 7" xfId="35521" xr:uid="{C5F7FB9C-15D6-4115-BD27-C2BD5C07B954}"/>
    <cellStyle name="Input 2 2 4 4 5 8" xfId="36356" xr:uid="{D0FE5CBA-0A0F-4727-B2FD-A050968EA92D}"/>
    <cellStyle name="Input 2 2 4 4 5 9" xfId="37272" xr:uid="{DFF77AC2-1259-4443-A038-74F473EF058D}"/>
    <cellStyle name="Input 2 2 4 4 6" xfId="21757" xr:uid="{E74FB24B-D20B-444C-B820-405FF6BF43BA}"/>
    <cellStyle name="Input 2 2 4 4 7" xfId="21862" xr:uid="{9199E7C6-AA7F-4061-885C-09F635046DFC}"/>
    <cellStyle name="Input 2 2 4 5" xfId="22677" xr:uid="{588BAD63-918F-4D4D-8042-0B436BD4C4ED}"/>
    <cellStyle name="Input 2 2 4 5 2" xfId="23577" xr:uid="{77FA8AFB-FC37-42AE-8559-8C9F47175C82}"/>
    <cellStyle name="Input 2 2 4 5 2 2" xfId="26229" xr:uid="{933E9672-EAFE-4D96-9B7E-6D6DBFC188F9}"/>
    <cellStyle name="Input 2 2 4 5 2 3" xfId="27591" xr:uid="{57B65A37-E5BC-4D13-8802-6C0ABC7E9481}"/>
    <cellStyle name="Input 2 2 4 5 2 4" xfId="27693" xr:uid="{1C78A786-9A22-4257-82F5-2F7F92082C86}"/>
    <cellStyle name="Input 2 2 4 5 2 5" xfId="33474" xr:uid="{E4463D6A-F058-43D1-A73D-5558F6D443B4}"/>
    <cellStyle name="Input 2 2 4 5 2 6" xfId="31820" xr:uid="{44207B3C-690A-40F9-931F-996F80B88077}"/>
    <cellStyle name="Input 2 2 4 5 2 7" xfId="31171" xr:uid="{0484464B-F597-4B9F-995A-9A9B73478282}"/>
    <cellStyle name="Input 2 2 4 5 3" xfId="25331" xr:uid="{826C7C45-F1EA-4ED8-842D-4314146CEE85}"/>
    <cellStyle name="Input 2 2 4 5 4" xfId="32590" xr:uid="{E1EE0A65-4B7B-4209-938F-749D571DDA59}"/>
    <cellStyle name="Input 2 2 4 6" xfId="22948" xr:uid="{18C79C32-ADF7-4D22-BB9D-65019430055F}"/>
    <cellStyle name="Input 2 2 4 6 2" xfId="25600" xr:uid="{278E2D57-9842-4ABC-B961-C9BDE757D003}"/>
    <cellStyle name="Input 2 2 4 6 3" xfId="21412" xr:uid="{6FA4AB12-74D9-44C9-9234-14BC16D3AB9F}"/>
    <cellStyle name="Input 2 2 4 6 4" xfId="28883" xr:uid="{E6778303-43C0-40B0-A8B2-7AFCA764CCEE}"/>
    <cellStyle name="Input 2 2 4 6 5" xfId="32859" xr:uid="{7FECD205-2B7D-4744-9409-082FFAA4423C}"/>
    <cellStyle name="Input 2 2 4 6 6" xfId="33394" xr:uid="{95D33AC6-8D84-487A-B55E-650D676549FA}"/>
    <cellStyle name="Input 2 2 4 6 7" xfId="31603" xr:uid="{FA198535-440F-40E5-A768-400202A13945}"/>
    <cellStyle name="Input 2 2 4 7" xfId="23933" xr:uid="{7DF4127E-AD43-4171-BDAD-C26C20161422}"/>
    <cellStyle name="Input 2 2 4 7 2" xfId="26584" xr:uid="{6A208A01-5256-4198-AE5A-C3B642EE2C90}"/>
    <cellStyle name="Input 2 2 4 7 3" xfId="21187" xr:uid="{61CE4FFB-8C22-42B7-B3D9-F2CD21DD52B6}"/>
    <cellStyle name="Input 2 2 4 7 4" xfId="29418" xr:uid="{CADBA73A-8B45-4018-A9E6-9E41DB4B709A}"/>
    <cellStyle name="Input 2 2 4 7 5" xfId="30297" xr:uid="{7D94430F-BC06-42F8-8B74-8ED5E9736917}"/>
    <cellStyle name="Input 2 2 4 7 6" xfId="32070" xr:uid="{B794AFCC-E1E8-4A7D-A074-A956FA410FFC}"/>
    <cellStyle name="Input 2 2 4 7 7" xfId="35419" xr:uid="{9E2AD220-CFAE-4FDB-B276-D9524CC156EB}"/>
    <cellStyle name="Input 2 2 4 7 8" xfId="36254" xr:uid="{1F8E775D-48DF-4F7C-8896-A018F08EA986}"/>
    <cellStyle name="Input 2 2 4 7 9" xfId="37169" xr:uid="{2307307A-81F8-4F56-8355-115379CFEEB9}"/>
    <cellStyle name="Input 2 2 4 8" xfId="24039" xr:uid="{5216D3AD-DE1B-4470-8805-5A51ED9543C4}"/>
    <cellStyle name="Input 2 2 4 8 2" xfId="26690" xr:uid="{8986C485-C83A-49FE-9BC9-984E764D2562}"/>
    <cellStyle name="Input 2 2 4 8 3" xfId="21035" xr:uid="{7A8EED74-23E2-4D55-A281-A2700B97F441}"/>
    <cellStyle name="Input 2 2 4 8 4" xfId="29523" xr:uid="{C35A9B7F-FFF9-4164-B21E-F3BD23D7ED5B}"/>
    <cellStyle name="Input 2 2 4 8 5" xfId="30403" xr:uid="{E2C1B7E5-EF8F-4035-91F2-B281F3776AEA}"/>
    <cellStyle name="Input 2 2 4 8 6" xfId="33928" xr:uid="{591495DB-A2B4-4EE3-A15F-B75EFD92B026}"/>
    <cellStyle name="Input 2 2 4 8 7" xfId="35524" xr:uid="{644C73AB-196D-4D97-80A5-A6128950DB25}"/>
    <cellStyle name="Input 2 2 4 8 8" xfId="36359" xr:uid="{B389CC3C-8C79-4ACA-947C-E0E1C6DA9D3A}"/>
    <cellStyle name="Input 2 2 4 8 9" xfId="37275" xr:uid="{767C6379-F16D-4995-9855-6FF14508AC2D}"/>
    <cellStyle name="Input 2 2 4 9" xfId="21754" xr:uid="{B9E45797-8A03-469D-9940-C5BA276020CC}"/>
    <cellStyle name="Input 2 2 5" xfId="9369" xr:uid="{00000000-0005-0000-0000-00008E240000}"/>
    <cellStyle name="Input 2 2 5 10" xfId="21861" xr:uid="{36924977-DC39-4CCC-8B2F-599130FF0A59}"/>
    <cellStyle name="Input 2 2 5 2" xfId="9370" xr:uid="{00000000-0005-0000-0000-00008F240000}"/>
    <cellStyle name="Input 2 2 5 2 2" xfId="22672" xr:uid="{CBDBDF8B-A8FF-4F1D-9240-3F5C0B13F0C2}"/>
    <cellStyle name="Input 2 2 5 2 2 2" xfId="23572" xr:uid="{B92C4CC3-116F-4398-A057-C265567965D6}"/>
    <cellStyle name="Input 2 2 5 2 2 2 2" xfId="26224" xr:uid="{7755824D-730A-4A6C-9957-9C1D5F02C6BA}"/>
    <cellStyle name="Input 2 2 5 2 2 2 3" xfId="28037" xr:uid="{EA4D5BF4-2762-49C9-A622-EF8BB58C3DAE}"/>
    <cellStyle name="Input 2 2 5 2 2 2 4" xfId="29157" xr:uid="{CD98C32A-BF58-4E9A-8021-13CF741CABBB}"/>
    <cellStyle name="Input 2 2 5 2 2 2 5" xfId="33469" xr:uid="{97CF2254-B9AB-41B1-A4B7-FCDB69DDA10B}"/>
    <cellStyle name="Input 2 2 5 2 2 2 6" xfId="34569" xr:uid="{250C8C2C-2182-466E-82E0-82A8C636434A}"/>
    <cellStyle name="Input 2 2 5 2 2 2 7" xfId="31335" xr:uid="{93AF2FDD-0F56-4501-B3DD-61405F5DC914}"/>
    <cellStyle name="Input 2 2 5 2 2 3" xfId="25326" xr:uid="{CA8899C1-65EC-470A-B349-23DE65FA52F5}"/>
    <cellStyle name="Input 2 2 5 2 2 4" xfId="32585" xr:uid="{5D7A157C-2DE6-4984-97EA-0EB6AD3DD6D7}"/>
    <cellStyle name="Input 2 2 5 2 3" xfId="22953" xr:uid="{6CBD91C1-2E19-4820-83C5-E1A3C831C7E7}"/>
    <cellStyle name="Input 2 2 5 2 3 2" xfId="25605" xr:uid="{00B0A470-66D1-479A-823B-7A7CD91AED52}"/>
    <cellStyle name="Input 2 2 5 2 3 3" xfId="21617" xr:uid="{F8B210F2-EFED-45F2-833F-60A6258AAE89}"/>
    <cellStyle name="Input 2 2 5 2 3 4" xfId="29204" xr:uid="{86D2F4BE-72F0-490A-A778-46029DCE8D93}"/>
    <cellStyle name="Input 2 2 5 2 3 5" xfId="32864" xr:uid="{65534C9F-D209-4D60-A88F-BE5C4F00530C}"/>
    <cellStyle name="Input 2 2 5 2 3 6" xfId="33393" xr:uid="{7680254D-863D-4D47-AB96-40F2344497AB}"/>
    <cellStyle name="Input 2 2 5 2 3 7" xfId="34953" xr:uid="{01828DB5-DC1F-4D71-BB59-000D3E13DF48}"/>
    <cellStyle name="Input 2 2 5 2 4" xfId="23938" xr:uid="{3F643EA9-7FED-43A5-BACD-33E251BC8BB1}"/>
    <cellStyle name="Input 2 2 5 2 4 2" xfId="26589" xr:uid="{1843342A-B5A2-4C26-9DC6-4E8BFF76F2A2}"/>
    <cellStyle name="Input 2 2 5 2 4 3" xfId="21182" xr:uid="{ED4498F9-374B-4FA4-B2D3-568197F6F7A2}"/>
    <cellStyle name="Input 2 2 5 2 4 4" xfId="29423" xr:uid="{280C8C53-DCE2-4F1D-8A8C-7E26B086F162}"/>
    <cellStyle name="Input 2 2 5 2 4 5" xfId="30302" xr:uid="{8DE20E0A-D6F9-446E-B46A-516344A74275}"/>
    <cellStyle name="Input 2 2 5 2 4 6" xfId="32075" xr:uid="{4215BEB9-F01D-431C-A64B-087D6250FCB9}"/>
    <cellStyle name="Input 2 2 5 2 4 7" xfId="35424" xr:uid="{D11DA1A6-4602-49AE-BC04-11EFA0CD64F1}"/>
    <cellStyle name="Input 2 2 5 2 4 8" xfId="36259" xr:uid="{4D7CD5D5-91BD-4C09-9330-29E303687032}"/>
    <cellStyle name="Input 2 2 5 2 4 9" xfId="37174" xr:uid="{76D62641-6A4F-43F4-8118-F7C99DA114BD}"/>
    <cellStyle name="Input 2 2 5 2 5" xfId="24034" xr:uid="{50F65460-2230-4264-97E6-FADD577E1F2F}"/>
    <cellStyle name="Input 2 2 5 2 5 2" xfId="26685" xr:uid="{4A29943D-B0B9-4FF9-8691-CD25A1DA6EBB}"/>
    <cellStyle name="Input 2 2 5 2 5 3" xfId="21062" xr:uid="{4D551720-448D-4AE1-BB58-CC046BC096C1}"/>
    <cellStyle name="Input 2 2 5 2 5 4" xfId="29518" xr:uid="{5C1C49D3-AA2C-4FDC-8178-FEE62D84D28C}"/>
    <cellStyle name="Input 2 2 5 2 5 5" xfId="30398" xr:uid="{77274054-DB6D-448E-B88F-4EF363F225C7}"/>
    <cellStyle name="Input 2 2 5 2 5 6" xfId="34096" xr:uid="{BA901AC5-A125-4384-9956-D7377F976589}"/>
    <cellStyle name="Input 2 2 5 2 5 7" xfId="35519" xr:uid="{B2F22C2A-95B7-436D-BCDF-C3B17A110AFC}"/>
    <cellStyle name="Input 2 2 5 2 5 8" xfId="36354" xr:uid="{BC970467-E8DA-4678-BF68-43319B9593E2}"/>
    <cellStyle name="Input 2 2 5 2 5 9" xfId="37270" xr:uid="{0B811C0C-902C-4FCF-99B1-417009431003}"/>
    <cellStyle name="Input 2 2 5 2 6" xfId="21759" xr:uid="{4869CC03-5414-41FC-A5F4-DFD8A9062AD1}"/>
    <cellStyle name="Input 2 2 5 2 7" xfId="21860" xr:uid="{A6A322BE-6322-41F2-AD08-6FD008F1FD3F}"/>
    <cellStyle name="Input 2 2 5 3" xfId="9371" xr:uid="{00000000-0005-0000-0000-000090240000}"/>
    <cellStyle name="Input 2 2 5 3 2" xfId="22671" xr:uid="{3534E454-9920-4CB2-8832-75C836902CDD}"/>
    <cellStyle name="Input 2 2 5 3 2 2" xfId="23571" xr:uid="{9AD5387C-C220-4C17-BEC1-8DFBB40D7816}"/>
    <cellStyle name="Input 2 2 5 3 2 2 2" xfId="26223" xr:uid="{83937C34-0954-4EC6-B457-1356218A5F7B}"/>
    <cellStyle name="Input 2 2 5 3 2 2 3" xfId="27592" xr:uid="{608A4F91-8FA2-4186-8153-482E5F225600}"/>
    <cellStyle name="Input 2 2 5 3 2 2 4" xfId="29039" xr:uid="{20999240-472C-47AF-A5A5-A89006301396}"/>
    <cellStyle name="Input 2 2 5 3 2 2 5" xfId="33468" xr:uid="{1D71CD88-B9DD-4E27-AE54-ABBE0091EC4F}"/>
    <cellStyle name="Input 2 2 5 3 2 2 6" xfId="31819" xr:uid="{F0C538AE-4E0F-40F9-801E-758DC2A6EF24}"/>
    <cellStyle name="Input 2 2 5 3 2 2 7" xfId="35065" xr:uid="{8190997B-226A-4807-8479-C8F8C3128201}"/>
    <cellStyle name="Input 2 2 5 3 2 3" xfId="25325" xr:uid="{AF4BE15E-BC79-4F67-8BB0-C5779B910D11}"/>
    <cellStyle name="Input 2 2 5 3 2 4" xfId="32584" xr:uid="{2AF149D6-3ADD-487F-ACFC-1D040518F895}"/>
    <cellStyle name="Input 2 2 5 3 3" xfId="22954" xr:uid="{BC6D9161-FDB9-43DA-8329-CCCFBFD72EB9}"/>
    <cellStyle name="Input 2 2 5 3 3 2" xfId="25606" xr:uid="{B3A1D491-A3F4-4B9A-B5FD-37D6ACA4BAC9}"/>
    <cellStyle name="Input 2 2 5 3 3 3" xfId="27293" xr:uid="{36FE9283-908B-4729-A976-1CB9B43F3E9F}"/>
    <cellStyle name="Input 2 2 5 3 3 4" xfId="28921" xr:uid="{7124E1C5-0B1D-4D1D-8C7D-18EFD8BFC929}"/>
    <cellStyle name="Input 2 2 5 3 3 5" xfId="32865" xr:uid="{B28112D2-707A-4F0E-B137-2AF9E1359F67}"/>
    <cellStyle name="Input 2 2 5 3 3 6" xfId="32939" xr:uid="{FA26DD5F-AB1A-4348-9F8B-1C951E4B5C49}"/>
    <cellStyle name="Input 2 2 5 3 3 7" xfId="35187" xr:uid="{AAB3BC73-73AC-43A2-81B4-63E6C8F203F9}"/>
    <cellStyle name="Input 2 2 5 3 4" xfId="23939" xr:uid="{CB936D70-B323-4DFF-92D8-FEED0C6F45BA}"/>
    <cellStyle name="Input 2 2 5 3 4 2" xfId="26590" xr:uid="{B5F6B9BA-0055-45A7-BCF7-0EACE25DDD06}"/>
    <cellStyle name="Input 2 2 5 3 4 3" xfId="21181" xr:uid="{0773DD48-0540-46A0-A0C4-9465817C9366}"/>
    <cellStyle name="Input 2 2 5 3 4 4" xfId="29424" xr:uid="{8247B1D3-F3B9-4823-8FA6-C56394C8A368}"/>
    <cellStyle name="Input 2 2 5 3 4 5" xfId="30303" xr:uid="{2DCC7ED6-3115-4D75-BA90-545EF05E5F3B}"/>
    <cellStyle name="Input 2 2 5 3 4 6" xfId="32076" xr:uid="{B2DFDAF2-8880-4390-BE2E-EA8436A4796A}"/>
    <cellStyle name="Input 2 2 5 3 4 7" xfId="35425" xr:uid="{6BBABF74-F0E6-47CF-A8E1-861FEBA0584E}"/>
    <cellStyle name="Input 2 2 5 3 4 8" xfId="36260" xr:uid="{287BA1C0-050C-4396-9854-A9FDF93DFA64}"/>
    <cellStyle name="Input 2 2 5 3 4 9" xfId="37175" xr:uid="{BE6E5991-B3BB-4186-8604-58080672134E}"/>
    <cellStyle name="Input 2 2 5 3 5" xfId="24033" xr:uid="{003C6B89-DB67-4775-9508-BD96D29A13D4}"/>
    <cellStyle name="Input 2 2 5 3 5 2" xfId="26684" xr:uid="{10DDD740-7A20-40F9-9C63-3F63FEE1AB34}"/>
    <cellStyle name="Input 2 2 5 3 5 3" xfId="21073" xr:uid="{A5177493-6AE5-4880-8065-B4BE6121A87A}"/>
    <cellStyle name="Input 2 2 5 3 5 4" xfId="29517" xr:uid="{774C480D-228B-409D-8472-E1E0BF431E38}"/>
    <cellStyle name="Input 2 2 5 3 5 5" xfId="30397" xr:uid="{EC971F00-D60A-4F3E-83CC-EB39B90BCD10}"/>
    <cellStyle name="Input 2 2 5 3 5 6" xfId="33926" xr:uid="{2B6188B2-DD3F-48BE-9242-2D1DC3AED763}"/>
    <cellStyle name="Input 2 2 5 3 5 7" xfId="35518" xr:uid="{47CC737B-A1F0-41FC-BD33-24232A81F136}"/>
    <cellStyle name="Input 2 2 5 3 5 8" xfId="36353" xr:uid="{2D924B84-B36B-42FC-B7E4-4357B854276C}"/>
    <cellStyle name="Input 2 2 5 3 5 9" xfId="37269" xr:uid="{E0CD81D9-00F4-4B2D-8E31-8814D34BD41F}"/>
    <cellStyle name="Input 2 2 5 3 6" xfId="21760" xr:uid="{2264FF80-A4CD-44E1-B8D0-77C393C5A70F}"/>
    <cellStyle name="Input 2 2 5 3 7" xfId="21859" xr:uid="{C625DC19-7A98-482F-87B5-DB038764973E}"/>
    <cellStyle name="Input 2 2 5 4" xfId="9372" xr:uid="{00000000-0005-0000-0000-000091240000}"/>
    <cellStyle name="Input 2 2 5 4 2" xfId="22670" xr:uid="{75F77360-F604-4A3F-B85E-4FA3D3DEBE17}"/>
    <cellStyle name="Input 2 2 5 4 2 2" xfId="23570" xr:uid="{AAD3A393-0081-4BEF-8705-4EA1BC23C667}"/>
    <cellStyle name="Input 2 2 5 4 2 2 2" xfId="26222" xr:uid="{0CE1725B-15CD-4D7A-A483-2ADDCD92B820}"/>
    <cellStyle name="Input 2 2 5 4 2 2 3" xfId="27544" xr:uid="{3D21A31B-710F-488C-9DD8-AF358E16EF6E}"/>
    <cellStyle name="Input 2 2 5 4 2 2 4" xfId="22356" xr:uid="{DCDD4FE5-7331-4B72-8FB7-F9E7F0599433}"/>
    <cellStyle name="Input 2 2 5 4 2 2 5" xfId="33467" xr:uid="{8A4920BE-EC92-4357-BD0A-A3AD23E535E2}"/>
    <cellStyle name="Input 2 2 5 4 2 2 6" xfId="33624" xr:uid="{95B83194-FDEB-4562-A51C-AF6D1CBEFAF0}"/>
    <cellStyle name="Input 2 2 5 4 2 2 7" xfId="35091" xr:uid="{C23C5654-D7B1-4BBE-83C7-857F56D654AF}"/>
    <cellStyle name="Input 2 2 5 4 2 3" xfId="25324" xr:uid="{62D82CCE-CC43-4C03-AAC4-47316954F762}"/>
    <cellStyle name="Input 2 2 5 4 2 4" xfId="32583" xr:uid="{AF6C72B8-5FF6-4E68-AB90-D295E009993F}"/>
    <cellStyle name="Input 2 2 5 4 3" xfId="22955" xr:uid="{7E806876-FB2D-4F4C-874B-771C13E51B4A}"/>
    <cellStyle name="Input 2 2 5 4 3 2" xfId="25607" xr:uid="{C18A902B-FE89-4A2B-96DB-CCA6B65E19B7}"/>
    <cellStyle name="Input 2 2 5 4 3 3" xfId="21578" xr:uid="{F475CC50-40D7-4F73-AD75-BB4FFF8CD6E4}"/>
    <cellStyle name="Input 2 2 5 4 3 4" xfId="22176" xr:uid="{08CA030B-A99A-4725-BE83-BBDC586C158B}"/>
    <cellStyle name="Input 2 2 5 4 3 5" xfId="32866" xr:uid="{3CF0A964-ED2D-4639-9927-73C66BB3489A}"/>
    <cellStyle name="Input 2 2 5 4 3 6" xfId="33777" xr:uid="{2603E0FE-8BE4-4BC1-A87F-2E107FA454EE}"/>
    <cellStyle name="Input 2 2 5 4 3 7" xfId="31566" xr:uid="{D4630B73-95E4-4582-A0B6-4EBDD2C346EE}"/>
    <cellStyle name="Input 2 2 5 4 4" xfId="23940" xr:uid="{F9B02411-56FF-4442-A821-342A9C731BCA}"/>
    <cellStyle name="Input 2 2 5 4 4 2" xfId="26591" xr:uid="{BC427CB3-17C9-4A23-8ED6-4EA1FBB7E3E8}"/>
    <cellStyle name="Input 2 2 5 4 4 3" xfId="21180" xr:uid="{0AAF2C23-1CC7-4A48-B10F-FD7B0BD26B93}"/>
    <cellStyle name="Input 2 2 5 4 4 4" xfId="29425" xr:uid="{B578983A-E25F-46BE-92AE-789711EF7E7B}"/>
    <cellStyle name="Input 2 2 5 4 4 5" xfId="30304" xr:uid="{9CA7A93D-ED7E-43ED-A47C-B18E7988B041}"/>
    <cellStyle name="Input 2 2 5 4 4 6" xfId="32077" xr:uid="{C71D693D-B543-4C0C-9CFA-B2F1E503FB9B}"/>
    <cellStyle name="Input 2 2 5 4 4 7" xfId="35426" xr:uid="{2C078055-6A99-463D-8640-15D455A200A4}"/>
    <cellStyle name="Input 2 2 5 4 4 8" xfId="36261" xr:uid="{4B3E598B-C730-4778-8174-23F54F5FCFE0}"/>
    <cellStyle name="Input 2 2 5 4 4 9" xfId="37176" xr:uid="{D5F37AC2-0352-466E-A793-F4E870C612AD}"/>
    <cellStyle name="Input 2 2 5 4 5" xfId="24032" xr:uid="{D29D7BFB-D3DC-43B3-9861-0E295F9ED731}"/>
    <cellStyle name="Input 2 2 5 4 5 2" xfId="26683" xr:uid="{00587D84-4420-409E-966D-57CA4E74EE1E}"/>
    <cellStyle name="Input 2 2 5 4 5 3" xfId="21080" xr:uid="{404F601F-969C-409C-9138-468FF0BA5095}"/>
    <cellStyle name="Input 2 2 5 4 5 4" xfId="29516" xr:uid="{3D3669A8-38A7-429B-888A-7C7B0C5B973B}"/>
    <cellStyle name="Input 2 2 5 4 5 5" xfId="30396" xr:uid="{9460E029-B237-4221-A894-92FF23E8E73C}"/>
    <cellStyle name="Input 2 2 5 4 5 6" xfId="32160" xr:uid="{DAE65702-491B-4913-83AB-0A86A06D86B4}"/>
    <cellStyle name="Input 2 2 5 4 5 7" xfId="35517" xr:uid="{77C1085D-0D01-430F-92B9-36D7DC0CD76F}"/>
    <cellStyle name="Input 2 2 5 4 5 8" xfId="36352" xr:uid="{13FC8E8E-CF6B-4A65-ABF6-B4E23EB6884E}"/>
    <cellStyle name="Input 2 2 5 4 5 9" xfId="37268" xr:uid="{A8C8F5B8-338F-4659-BD3C-E2677F48FF64}"/>
    <cellStyle name="Input 2 2 5 4 6" xfId="21761" xr:uid="{8D27310A-27BF-4687-AD89-F6014511A6A7}"/>
    <cellStyle name="Input 2 2 5 4 7" xfId="21858" xr:uid="{FA4B5BC2-2D4F-4764-891E-E540E6B87390}"/>
    <cellStyle name="Input 2 2 5 5" xfId="22673" xr:uid="{CF5E463D-8EDC-4641-A6F1-9B48AAC8EDE4}"/>
    <cellStyle name="Input 2 2 5 5 2" xfId="23573" xr:uid="{C55E2D46-86BB-453F-A35C-865C78C37BA2}"/>
    <cellStyle name="Input 2 2 5 5 2 2" xfId="26225" xr:uid="{B36BC794-A753-4320-8385-B9259DEEFC1D}"/>
    <cellStyle name="Input 2 2 5 5 2 3" xfId="27992" xr:uid="{9F98E5BD-4B2C-4861-814C-F99098C81031}"/>
    <cellStyle name="Input 2 2 5 5 2 4" xfId="22337" xr:uid="{236AD1FC-A84C-4A99-847D-552C952646C4}"/>
    <cellStyle name="Input 2 2 5 5 2 5" xfId="33470" xr:uid="{B38221BA-673D-4F92-AD9D-BA0812DDB9C2}"/>
    <cellStyle name="Input 2 2 5 5 2 6" xfId="34392" xr:uid="{534B8648-85E4-4A34-BDAC-D955B673EE87}"/>
    <cellStyle name="Input 2 2 5 5 2 7" xfId="31334" xr:uid="{5198A763-E39F-47B8-8EA3-6E6A4491B0C6}"/>
    <cellStyle name="Input 2 2 5 5 3" xfId="25327" xr:uid="{B122F5FC-9FD9-44AB-AFED-5037C38565EE}"/>
    <cellStyle name="Input 2 2 5 5 4" xfId="32586" xr:uid="{AA7776A7-9A08-49F2-BC3C-9925EFC389B1}"/>
    <cellStyle name="Input 2 2 5 6" xfId="22952" xr:uid="{927D5EC6-99BF-4619-9AE0-D5B07F4966BD}"/>
    <cellStyle name="Input 2 2 5 6 2" xfId="25604" xr:uid="{B0D3775A-8C4D-42DE-A693-4766A30F3E2A}"/>
    <cellStyle name="Input 2 2 5 6 3" xfId="21411" xr:uid="{36598C86-106D-46C0-866A-D1EFEB5E7A85}"/>
    <cellStyle name="Input 2 2 5 6 4" xfId="28928" xr:uid="{7E0B54E0-CB7B-4AEF-B8C4-3FBA4E684EC5}"/>
    <cellStyle name="Input 2 2 5 6 5" xfId="32863" xr:uid="{AC6303F6-8A0A-4860-B2E2-6D8757A652C9}"/>
    <cellStyle name="Input 2 2 5 6 6" xfId="31755" xr:uid="{5BD1EE76-24B5-41AA-BD67-F1FF90897311}"/>
    <cellStyle name="Input 2 2 5 6 7" xfId="31604" xr:uid="{4A2D3D97-7A6D-4E2A-B4AE-1DDD2C8036D4}"/>
    <cellStyle name="Input 2 2 5 7" xfId="23937" xr:uid="{1DEE988A-09E1-4476-AD6C-3388A030D5AD}"/>
    <cellStyle name="Input 2 2 5 7 2" xfId="26588" xr:uid="{02CCDDF0-1A3D-4C39-8FE3-8B2BA79F141C}"/>
    <cellStyle name="Input 2 2 5 7 3" xfId="21183" xr:uid="{C130AD27-09C6-4F33-9EB3-151563CFCD0F}"/>
    <cellStyle name="Input 2 2 5 7 4" xfId="29422" xr:uid="{1372E5BA-3D10-4AE3-A3DA-F8C2A0349DF2}"/>
    <cellStyle name="Input 2 2 5 7 5" xfId="30301" xr:uid="{0285C679-6855-490F-9553-124740A0C025}"/>
    <cellStyle name="Input 2 2 5 7 6" xfId="32074" xr:uid="{5B29A742-0A7A-47A0-9335-F7D4148441A8}"/>
    <cellStyle name="Input 2 2 5 7 7" xfId="35423" xr:uid="{535F64B1-2AD2-48B9-B5B0-28490018CC13}"/>
    <cellStyle name="Input 2 2 5 7 8" xfId="36258" xr:uid="{ED7B0FB2-B64C-4B98-8DCF-8FE5860B6EE5}"/>
    <cellStyle name="Input 2 2 5 7 9" xfId="37173" xr:uid="{762C2566-AC9A-4989-88DA-C2D9554D57F9}"/>
    <cellStyle name="Input 2 2 5 8" xfId="24035" xr:uid="{C11CEF48-12B7-42E6-B03C-381B7B4F2ACF}"/>
    <cellStyle name="Input 2 2 5 8 2" xfId="26686" xr:uid="{9FCCCAA7-CBEF-4FA4-B5A5-A74874DE94C3}"/>
    <cellStyle name="Input 2 2 5 8 3" xfId="21045" xr:uid="{55FE6ACB-D23F-412F-8B9E-9CCBA5E6544E}"/>
    <cellStyle name="Input 2 2 5 8 4" xfId="29519" xr:uid="{065C944F-F032-486B-A89A-D82EDD1CF4DA}"/>
    <cellStyle name="Input 2 2 5 8 5" xfId="30399" xr:uid="{D085CBCF-6E03-49D7-88F9-706F07FFAE3A}"/>
    <cellStyle name="Input 2 2 5 8 6" xfId="32161" xr:uid="{FF50B368-E60C-4BFD-B96D-B16E73A10AEB}"/>
    <cellStyle name="Input 2 2 5 8 7" xfId="35520" xr:uid="{4D7A07C9-0F13-4DFE-B9CD-D61FD7A5EF0F}"/>
    <cellStyle name="Input 2 2 5 8 8" xfId="36355" xr:uid="{C47E5B02-52A7-4EBB-8BE5-CC9BF8199B1E}"/>
    <cellStyle name="Input 2 2 5 8 9" xfId="37271" xr:uid="{A27845EF-3A9C-454B-8224-E974ECBF1341}"/>
    <cellStyle name="Input 2 2 5 9" xfId="21758" xr:uid="{023FDD0F-5AA5-4068-A42E-5C2C5830CA6A}"/>
    <cellStyle name="Input 2 2 6" xfId="9373" xr:uid="{00000000-0005-0000-0000-000092240000}"/>
    <cellStyle name="Input 2 2 6 2" xfId="22669" xr:uid="{05A58A26-20BF-458F-A81A-C5ABDB110718}"/>
    <cellStyle name="Input 2 2 6 2 2" xfId="23569" xr:uid="{7A2A4024-9491-4EF6-A3D2-D33C2C280C12}"/>
    <cellStyle name="Input 2 2 6 2 2 2" xfId="26221" xr:uid="{24166187-68B9-4AE7-ACB7-BE990A1663B7}"/>
    <cellStyle name="Input 2 2 6 2 2 3" xfId="28596" xr:uid="{563D2D57-45A5-4BB3-BEF8-B66DDC47C152}"/>
    <cellStyle name="Input 2 2 6 2 2 4" xfId="28270" xr:uid="{03B2DF67-8B05-4C45-8047-0756AE38772F}"/>
    <cellStyle name="Input 2 2 6 2 2 5" xfId="33466" xr:uid="{117900BE-E39C-4E7C-B6D1-A78093149BDF}"/>
    <cellStyle name="Input 2 2 6 2 2 6" xfId="31178" xr:uid="{AACF9984-3D9F-4CF3-8B27-C5C509B9CE15}"/>
    <cellStyle name="Input 2 2 6 2 2 7" xfId="31306" xr:uid="{9092A47B-6A3E-44E0-B157-CD8CE552754D}"/>
    <cellStyle name="Input 2 2 6 2 3" xfId="25323" xr:uid="{C1C7F0B0-382F-41C5-A6AE-DBDA8ED0889C}"/>
    <cellStyle name="Input 2 2 6 2 4" xfId="32582" xr:uid="{32C507CB-F334-4431-8769-407AF55A2D51}"/>
    <cellStyle name="Input 2 2 6 3" xfId="22956" xr:uid="{4EBF1662-DC5A-483E-AE90-1E8EACA3E232}"/>
    <cellStyle name="Input 2 2 6 3 2" xfId="25608" xr:uid="{1C6FF434-9365-40FF-BF9C-E17100656F2A}"/>
    <cellStyle name="Input 2 2 6 3 3" xfId="21410" xr:uid="{E356A8C7-92CC-4C5F-8345-8762C572B0C1}"/>
    <cellStyle name="Input 2 2 6 3 4" xfId="27736" xr:uid="{4ECC6983-2CAB-4338-B1FF-762A2A8C1562}"/>
    <cellStyle name="Input 2 2 6 3 5" xfId="32867" xr:uid="{84D10416-81A6-44F4-9206-17DCB682E0B8}"/>
    <cellStyle name="Input 2 2 6 3 6" xfId="33661" xr:uid="{D5348875-60EF-441A-BB3D-295AFAE20D1D}"/>
    <cellStyle name="Input 2 2 6 3 7" xfId="31605" xr:uid="{725C3AB6-3C80-437E-874B-DB46B7F3F961}"/>
    <cellStyle name="Input 2 2 6 4" xfId="23941" xr:uid="{F6242B5A-26F1-4C67-A762-9F41C589635C}"/>
    <cellStyle name="Input 2 2 6 4 2" xfId="26592" xr:uid="{736CE0F3-26AC-4957-8F1C-5FE2061F1FB6}"/>
    <cellStyle name="Input 2 2 6 4 3" xfId="21179" xr:uid="{438D7198-3B8B-4CAC-AB75-BA8CC2CDB84D}"/>
    <cellStyle name="Input 2 2 6 4 4" xfId="29426" xr:uid="{4F56CCF7-ED4F-4618-8176-C734B4F7A569}"/>
    <cellStyle name="Input 2 2 6 4 5" xfId="30305" xr:uid="{DA5874A9-6372-41E3-9FFC-6651EF00D8DD}"/>
    <cellStyle name="Input 2 2 6 4 6" xfId="32078" xr:uid="{3172C085-A486-4078-94FE-E8F11842C2FD}"/>
    <cellStyle name="Input 2 2 6 4 7" xfId="35427" xr:uid="{9913B586-402F-4EF4-91E0-A4B9E0266AA1}"/>
    <cellStyle name="Input 2 2 6 4 8" xfId="36262" xr:uid="{C8767F8B-E50C-4EC4-B99B-ACCCAC3D6B19}"/>
    <cellStyle name="Input 2 2 6 4 9" xfId="37177" xr:uid="{7C2190A9-0BA6-4C4C-8A36-7EA5B36EAF8F}"/>
    <cellStyle name="Input 2 2 6 5" xfId="24031" xr:uid="{FCC772BE-341F-4E51-A34A-091BA8DA18A5}"/>
    <cellStyle name="Input 2 2 6 5 2" xfId="26682" xr:uid="{B17ACF67-6E25-4802-9B49-F3D9AA6F4DB8}"/>
    <cellStyle name="Input 2 2 6 5 3" xfId="21085" xr:uid="{117B8732-5314-4614-B99F-4A18EFAA4CF5}"/>
    <cellStyle name="Input 2 2 6 5 4" xfId="29515" xr:uid="{DACAB0AB-D042-4FAD-9D6E-6C29003D372E}"/>
    <cellStyle name="Input 2 2 6 5 5" xfId="30395" xr:uid="{EBD9F8C3-94FF-48F3-861F-2E7640D8B311}"/>
    <cellStyle name="Input 2 2 6 5 6" xfId="34095" xr:uid="{5E4AFC5D-6610-442E-86B7-4BDCC35B819B}"/>
    <cellStyle name="Input 2 2 6 5 7" xfId="35516" xr:uid="{2EC9161F-B283-4E84-A2B8-F268F05456DE}"/>
    <cellStyle name="Input 2 2 6 5 8" xfId="36351" xr:uid="{57CF9AA8-2DB7-4C67-83D8-0428B897CFDD}"/>
    <cellStyle name="Input 2 2 6 5 9" xfId="37267" xr:uid="{DCBD8ECB-453B-4BC2-BB85-B42C8C420FCE}"/>
    <cellStyle name="Input 2 2 6 6" xfId="21762" xr:uid="{BA440F34-F959-4DF4-A51D-1074FB5C423B}"/>
    <cellStyle name="Input 2 2 6 7" xfId="21857" xr:uid="{F9727AB4-75FF-4341-B1E1-0FE28564ECBA}"/>
    <cellStyle name="Input 2 2 7" xfId="9374" xr:uid="{00000000-0005-0000-0000-000093240000}"/>
    <cellStyle name="Input 2 2 7 2" xfId="22668" xr:uid="{62ECB0F6-0769-4A89-972E-7BE2821C447F}"/>
    <cellStyle name="Input 2 2 7 2 2" xfId="23568" xr:uid="{7E65FA31-7B64-46BE-96AF-44BF282394B4}"/>
    <cellStyle name="Input 2 2 7 2 2 2" xfId="26220" xr:uid="{CC97CA96-4570-42D3-9B1D-A0B620A24139}"/>
    <cellStyle name="Input 2 2 7 2 2 3" xfId="28482" xr:uid="{81CAC529-244D-4C4C-B197-0E0EDD466B04}"/>
    <cellStyle name="Input 2 2 7 2 2 4" xfId="28379" xr:uid="{AF9E913A-299F-4F01-9D50-ED3F185D5C50}"/>
    <cellStyle name="Input 2 2 7 2 2 5" xfId="33465" xr:uid="{D294554B-1A2C-4A71-A58E-1C417F959005}"/>
    <cellStyle name="Input 2 2 7 2 2 6" xfId="34381" xr:uid="{E6DB7AD9-18FE-4C7F-84BD-2AC42B552F0C}"/>
    <cellStyle name="Input 2 2 7 2 2 7" xfId="31336" xr:uid="{7FD5C434-96FF-434F-B95B-A5D7A5AE43EA}"/>
    <cellStyle name="Input 2 2 7 2 3" xfId="25322" xr:uid="{77D0B968-14FC-46C2-B9F8-F99B6B4B482D}"/>
    <cellStyle name="Input 2 2 7 2 4" xfId="32581" xr:uid="{EDF36015-A037-4F6A-A5C7-E03FD23C532D}"/>
    <cellStyle name="Input 2 2 7 3" xfId="22957" xr:uid="{6588993C-884A-41F2-90DF-1C1375F1A722}"/>
    <cellStyle name="Input 2 2 7 3 2" xfId="25609" xr:uid="{FE5A1DDD-365F-444C-A830-00C777DBA054}"/>
    <cellStyle name="Input 2 2 7 3 3" xfId="21616" xr:uid="{3E0C4FFE-7535-438E-98A4-0D1A7D70C8FE}"/>
    <cellStyle name="Input 2 2 7 3 4" xfId="21449" xr:uid="{50435893-681B-4172-8CEE-F7F07811DE72}"/>
    <cellStyle name="Input 2 2 7 3 5" xfId="32868" xr:uid="{0E1C8CAB-C8F4-4A45-9E2B-57192FD04863}"/>
    <cellStyle name="Input 2 2 7 3 6" xfId="31756" xr:uid="{89B1228B-46A1-47CA-A5A4-5848009ABA47}"/>
    <cellStyle name="Input 2 2 7 3 7" xfId="35203" xr:uid="{FDF2BFEE-4FAD-4316-A013-29A405AE4A2F}"/>
    <cellStyle name="Input 2 2 7 4" xfId="23942" xr:uid="{89E4ADE3-0A1D-4E05-ADD0-0B47E3BE42B9}"/>
    <cellStyle name="Input 2 2 7 4 2" xfId="26593" xr:uid="{2A6B60E3-1B29-44F0-865D-AA87BEAFDDDA}"/>
    <cellStyle name="Input 2 2 7 4 3" xfId="21178" xr:uid="{B932D437-A80D-4A9D-A483-941C1F83099E}"/>
    <cellStyle name="Input 2 2 7 4 4" xfId="29427" xr:uid="{A3375733-230F-417A-8F46-6791F51F8474}"/>
    <cellStyle name="Input 2 2 7 4 5" xfId="30306" xr:uid="{347B5A7E-4A9C-4DCC-BA2D-1F7156D9D876}"/>
    <cellStyle name="Input 2 2 7 4 6" xfId="32079" xr:uid="{E18A31CB-4D47-41CA-8E1F-B64123E1F3D8}"/>
    <cellStyle name="Input 2 2 7 4 7" xfId="35428" xr:uid="{FA548933-ECEF-4E72-A090-8572413A2ACF}"/>
    <cellStyle name="Input 2 2 7 4 8" xfId="36263" xr:uid="{1E0ECE86-B902-4C38-82E5-CCBD7B6943C8}"/>
    <cellStyle name="Input 2 2 7 4 9" xfId="37178" xr:uid="{58F30BF6-42E2-4358-B1C9-1D2F5A486CB9}"/>
    <cellStyle name="Input 2 2 7 5" xfId="24030" xr:uid="{449479E4-10BC-41A6-B257-DE328E4E94D9}"/>
    <cellStyle name="Input 2 2 7 5 2" xfId="26681" xr:uid="{55C2D819-0172-49C4-BB31-DCEA39A6124D}"/>
    <cellStyle name="Input 2 2 7 5 3" xfId="21090" xr:uid="{13320EB5-21D8-42C3-B998-D339B4986769}"/>
    <cellStyle name="Input 2 2 7 5 4" xfId="29514" xr:uid="{1D5FECAD-1327-48B3-BB0C-C05D4F0C5DB1}"/>
    <cellStyle name="Input 2 2 7 5 5" xfId="30394" xr:uid="{9B6CF68B-C2BE-4E79-B6AB-3FBAA28D919F}"/>
    <cellStyle name="Input 2 2 7 5 6" xfId="33925" xr:uid="{E2730BE2-60E7-42A4-9A87-BFB810000403}"/>
    <cellStyle name="Input 2 2 7 5 7" xfId="35515" xr:uid="{9AE7D087-62A8-408E-A58F-A93555C923E4}"/>
    <cellStyle name="Input 2 2 7 5 8" xfId="36350" xr:uid="{165D28B0-111C-44B7-9CEF-F013A89E7A54}"/>
    <cellStyle name="Input 2 2 7 5 9" xfId="37266" xr:uid="{7C7BCA86-7326-4809-909A-5FCD09716E9D}"/>
    <cellStyle name="Input 2 2 7 6" xfId="21763" xr:uid="{DB0227EA-0B3C-4247-A9D0-5347DD818436}"/>
    <cellStyle name="Input 2 2 7 7" xfId="21856" xr:uid="{162601E0-B6DE-4320-B703-44236DCE3203}"/>
    <cellStyle name="Input 2 2 8" xfId="9375" xr:uid="{00000000-0005-0000-0000-000094240000}"/>
    <cellStyle name="Input 2 2 8 2" xfId="22667" xr:uid="{EFAD6A9B-576B-436E-A0EE-D21975CF43D0}"/>
    <cellStyle name="Input 2 2 8 2 2" xfId="23567" xr:uid="{5F1AA016-B590-4B6E-BAC1-9C9259D76F0E}"/>
    <cellStyle name="Input 2 2 8 2 2 2" xfId="26219" xr:uid="{E7AD985C-1EB1-41CF-A6BF-0D5E77A8DEB5}"/>
    <cellStyle name="Input 2 2 8 2 2 3" xfId="27991" xr:uid="{65D81A35-F274-4C50-A62C-B5F8E5702160}"/>
    <cellStyle name="Input 2 2 8 2 2 4" xfId="29156" xr:uid="{EE416161-03C8-49A7-95CE-F98A971FD27B}"/>
    <cellStyle name="Input 2 2 8 2 2 5" xfId="33464" xr:uid="{5D1AC464-C672-49C6-9ADC-F8226DBC3AA7}"/>
    <cellStyle name="Input 2 2 8 2 2 6" xfId="31162" xr:uid="{08D42348-AE43-4A0C-ABBE-C217566ED3BC}"/>
    <cellStyle name="Input 2 2 8 2 2 7" xfId="35064" xr:uid="{13E1C298-469B-40DC-92B2-0BD1BFE724A0}"/>
    <cellStyle name="Input 2 2 8 2 3" xfId="25321" xr:uid="{82414CE2-651D-40F8-B62F-EB06311ECDEC}"/>
    <cellStyle name="Input 2 2 8 2 4" xfId="32580" xr:uid="{9F314743-BE48-4011-84C9-B9E1416C7438}"/>
    <cellStyle name="Input 2 2 8 3" xfId="22958" xr:uid="{04A5909B-5FB9-4D05-A077-F7468C9B53C5}"/>
    <cellStyle name="Input 2 2 8 3 2" xfId="25610" xr:uid="{2BDF44BA-8F31-4265-97B0-CAC6B5095978}"/>
    <cellStyle name="Input 2 2 8 3 3" xfId="27294" xr:uid="{9130E9C7-C342-49C5-851B-4E1F13B1D443}"/>
    <cellStyle name="Input 2 2 8 3 4" xfId="29210" xr:uid="{098D35E6-BB20-4B5F-B828-7BB4EBBDA7AF}"/>
    <cellStyle name="Input 2 2 8 3 5" xfId="32869" xr:uid="{48441FB6-D11E-4B67-A69E-0DD76019D32D}"/>
    <cellStyle name="Input 2 2 8 3 6" xfId="33392" xr:uid="{6C606C16-B8B1-4A61-8DAD-5DC43F2DEE56}"/>
    <cellStyle name="Input 2 2 8 3 7" xfId="34968" xr:uid="{91ED470A-C62D-4BC9-A0E6-F9EBE737E4AF}"/>
    <cellStyle name="Input 2 2 8 4" xfId="23943" xr:uid="{EF284B9E-825B-4E07-B292-A8907EBC51DF}"/>
    <cellStyle name="Input 2 2 8 4 2" xfId="26594" xr:uid="{E2CACF65-6109-4C1C-9B8D-84335BE4CEA9}"/>
    <cellStyle name="Input 2 2 8 4 3" xfId="21177" xr:uid="{125F33E5-39FA-4876-BD9D-29AD6B35FB39}"/>
    <cellStyle name="Input 2 2 8 4 4" xfId="29428" xr:uid="{28E23C4D-E8DC-481E-A4F6-733EB1076DD4}"/>
    <cellStyle name="Input 2 2 8 4 5" xfId="30307" xr:uid="{9D680C1A-872C-4C6C-9E43-CF6DEC9C9E48}"/>
    <cellStyle name="Input 2 2 8 4 6" xfId="32080" xr:uid="{BD581EF6-9102-4DA9-9C15-92D4F68BE41A}"/>
    <cellStyle name="Input 2 2 8 4 7" xfId="35429" xr:uid="{50E80D3A-4132-4EB7-8566-2A1469484B5D}"/>
    <cellStyle name="Input 2 2 8 4 8" xfId="36264" xr:uid="{65AD7411-54B9-4620-B1D5-0EEBBA5E5A93}"/>
    <cellStyle name="Input 2 2 8 4 9" xfId="37179" xr:uid="{0CAAD8BA-04F4-4D4B-AB21-819B43D4319F}"/>
    <cellStyle name="Input 2 2 8 5" xfId="24029" xr:uid="{4F1BCED8-EF57-47E4-85AA-022B227F61BF}"/>
    <cellStyle name="Input 2 2 8 5 2" xfId="26680" xr:uid="{CE0DC325-573E-4965-95C1-09536B48E958}"/>
    <cellStyle name="Input 2 2 8 5 3" xfId="21095" xr:uid="{D288A22C-A593-41A6-8424-72D1640EEFCD}"/>
    <cellStyle name="Input 2 2 8 5 4" xfId="29513" xr:uid="{A9FF8D4D-82E5-4047-BA5F-DDE42B1B0D3F}"/>
    <cellStyle name="Input 2 2 8 5 5" xfId="30393" xr:uid="{D9F88153-63FF-4B30-B18D-B05F7D777498}"/>
    <cellStyle name="Input 2 2 8 5 6" xfId="32159" xr:uid="{B4038AF6-8ED3-43DC-B06A-9A59FB4341A5}"/>
    <cellStyle name="Input 2 2 8 5 7" xfId="35514" xr:uid="{FD195287-3ECF-4C26-9E26-0CEE1E70A897}"/>
    <cellStyle name="Input 2 2 8 5 8" xfId="36349" xr:uid="{B2C2D4B3-ABAF-42B9-8139-E686A1AF4653}"/>
    <cellStyle name="Input 2 2 8 5 9" xfId="37265" xr:uid="{D3A3933B-AC84-46EA-A85C-8391BA9C2520}"/>
    <cellStyle name="Input 2 2 8 6" xfId="21764" xr:uid="{5A33B4AF-3D9F-4549-92BA-9B0324BD62FF}"/>
    <cellStyle name="Input 2 2 8 7" xfId="21855" xr:uid="{55CCB8BF-F41A-4F4B-9A34-5948757DE57A}"/>
    <cellStyle name="Input 2 2 9" xfId="9376" xr:uid="{00000000-0005-0000-0000-000095240000}"/>
    <cellStyle name="Input 2 2 9 2" xfId="22666" xr:uid="{CC531B96-C461-45E5-9D74-C4B212139F64}"/>
    <cellStyle name="Input 2 2 9 2 2" xfId="23566" xr:uid="{4ABE766B-8373-4DF9-8825-44DBD99B62CB}"/>
    <cellStyle name="Input 2 2 9 2 2 2" xfId="26218" xr:uid="{71CBCA62-CDA3-4CCC-92F8-F59097F9863A}"/>
    <cellStyle name="Input 2 2 9 2 2 3" xfId="28038" xr:uid="{0C2AB461-21FA-47DA-B718-180797E54AFE}"/>
    <cellStyle name="Input 2 2 9 2 2 4" xfId="29038" xr:uid="{53812529-BF74-490B-8B46-14FD0127BC49}"/>
    <cellStyle name="Input 2 2 9 2 2 5" xfId="33463" xr:uid="{5EF5237C-60D8-4450-BF89-AD1AEA5E67EA}"/>
    <cellStyle name="Input 2 2 9 2 2 6" xfId="34394" xr:uid="{F21F079D-6F62-4759-9883-3ED777890406}"/>
    <cellStyle name="Input 2 2 9 2 2 7" xfId="35092" xr:uid="{169BE6F4-3C45-4496-A997-79FF78BDD7F7}"/>
    <cellStyle name="Input 2 2 9 2 3" xfId="25320" xr:uid="{BF187F73-9FBD-4234-BF4D-D09A2CD658BE}"/>
    <cellStyle name="Input 2 2 9 2 4" xfId="32579" xr:uid="{EF2E0BEB-64C4-4738-8915-87D48789DA57}"/>
    <cellStyle name="Input 2 2 9 3" xfId="22959" xr:uid="{44566B8B-BDDD-4BCC-A389-C15EA8ECB5E2}"/>
    <cellStyle name="Input 2 2 9 3 2" xfId="25611" xr:uid="{C896CFA9-5959-4637-AA0D-3468A69C5218}"/>
    <cellStyle name="Input 2 2 9 3 3" xfId="21582" xr:uid="{EEB80695-B4BA-4B9B-B45C-F56EF296CFB9}"/>
    <cellStyle name="Input 2 2 9 3 4" xfId="27660" xr:uid="{7CA9E1B1-FF5F-486F-9270-84ECDDBEA67B}"/>
    <cellStyle name="Input 2 2 9 3 5" xfId="32870" xr:uid="{5A0C58C8-E3FD-410D-8554-378148566088}"/>
    <cellStyle name="Input 2 2 9 3 6" xfId="32940" xr:uid="{3CC7C399-7F65-4EF9-ADF0-9029B5EC54EC}"/>
    <cellStyle name="Input 2 2 9 3 7" xfId="33734" xr:uid="{E8B7DD42-77B8-4961-9885-60E1D6B24CED}"/>
    <cellStyle name="Input 2 2 9 4" xfId="23944" xr:uid="{D0F07CEA-5A52-4AB4-A3F4-A75544F45A4A}"/>
    <cellStyle name="Input 2 2 9 4 2" xfId="26595" xr:uid="{2D38C76B-7263-4A29-BC0A-F093CBBF32C1}"/>
    <cellStyle name="Input 2 2 9 4 3" xfId="21176" xr:uid="{C33A65FB-7CD9-4B60-BFD3-656D4EE6596C}"/>
    <cellStyle name="Input 2 2 9 4 4" xfId="29429" xr:uid="{7BD21CC3-7022-420F-B39A-BEB67828294B}"/>
    <cellStyle name="Input 2 2 9 4 5" xfId="30308" xr:uid="{107C4A40-54BA-46DE-9294-8CD7ECCB84C5}"/>
    <cellStyle name="Input 2 2 9 4 6" xfId="32081" xr:uid="{1377EA3E-B716-40DA-969E-0FB87834EF91}"/>
    <cellStyle name="Input 2 2 9 4 7" xfId="35430" xr:uid="{FD886D1C-FE62-4F7A-A5CD-029293AFE1CA}"/>
    <cellStyle name="Input 2 2 9 4 8" xfId="36265" xr:uid="{516E1AB2-B9AD-4659-A644-758537E1EC32}"/>
    <cellStyle name="Input 2 2 9 4 9" xfId="37180" xr:uid="{C4E78AF3-BCCA-4D3C-A8E4-F3553ED83029}"/>
    <cellStyle name="Input 2 2 9 5" xfId="24028" xr:uid="{5562CB95-2ACC-41A9-B905-D99BAF74CA47}"/>
    <cellStyle name="Input 2 2 9 5 2" xfId="26679" xr:uid="{AC8EDE89-219F-442D-954E-209DFA9ACA98}"/>
    <cellStyle name="Input 2 2 9 5 3" xfId="21097" xr:uid="{3A1DD57D-AF71-465D-8E57-20284ABBDC2F}"/>
    <cellStyle name="Input 2 2 9 5 4" xfId="29512" xr:uid="{4FFCB1D5-66F1-46A3-945A-22B32E7EC730}"/>
    <cellStyle name="Input 2 2 9 5 5" xfId="30392" xr:uid="{7C7B9337-907A-4B67-A40E-7E7F23BBE89E}"/>
    <cellStyle name="Input 2 2 9 5 6" xfId="32158" xr:uid="{AA237A03-5791-4079-BEB0-159C90359721}"/>
    <cellStyle name="Input 2 2 9 5 7" xfId="35513" xr:uid="{F952A111-A3C7-4D6B-A493-DBA1F1BC0724}"/>
    <cellStyle name="Input 2 2 9 5 8" xfId="36348" xr:uid="{77E8F84B-2ED4-4127-A02F-A4AA0F05CFB2}"/>
    <cellStyle name="Input 2 2 9 5 9" xfId="37264" xr:uid="{2B78FD71-583B-40E9-8607-DF16B387C7E7}"/>
    <cellStyle name="Input 2 2 9 6" xfId="21765" xr:uid="{92E8E4E9-CEA8-4211-9DA4-0109E096FCC7}"/>
    <cellStyle name="Input 2 2 9 7" xfId="21854" xr:uid="{B7010478-6A23-4B39-8974-92B0F7FDB738}"/>
    <cellStyle name="Input 2 20" xfId="24070" xr:uid="{B7ED31BD-AD12-4F78-A2A5-2D2DFCECEC48}"/>
    <cellStyle name="Input 2 20 2" xfId="26721" xr:uid="{56F1F203-F921-47F9-8C5C-54C226975DA1}"/>
    <cellStyle name="Input 2 20 3" xfId="20971" xr:uid="{CBB298C4-4DEC-4A0D-A16F-8BEDAD588E9D}"/>
    <cellStyle name="Input 2 20 4" xfId="29554" xr:uid="{F971E128-A18D-487F-913B-3FADB7BC089B}"/>
    <cellStyle name="Input 2 20 5" xfId="30434" xr:uid="{9C894684-0296-4A87-9BDA-5533756C09A2}"/>
    <cellStyle name="Input 2 20 6" xfId="32172" xr:uid="{322B83B3-25BD-4106-849F-CC11F1243027}"/>
    <cellStyle name="Input 2 20 7" xfId="35555" xr:uid="{0A198BEE-89F2-4238-9E37-E7B1771CABEC}"/>
    <cellStyle name="Input 2 20 8" xfId="36390" xr:uid="{771D03AD-A2FA-4A9B-8F0F-98695580FDB4}"/>
    <cellStyle name="Input 2 20 9" xfId="37306" xr:uid="{4B720331-C30F-4117-9C64-51C54BEA8684}"/>
    <cellStyle name="Input 2 21" xfId="21723" xr:uid="{778D302F-2BB1-41CD-A9EE-45484163D93B}"/>
    <cellStyle name="Input 2 22" xfId="21896" xr:uid="{47D3EEA0-B2FA-4A5F-A09C-F54C5002D268}"/>
    <cellStyle name="Input 2 3" xfId="9377" xr:uid="{00000000-0005-0000-0000-000096240000}"/>
    <cellStyle name="Input 2 3 2" xfId="9378" xr:uid="{00000000-0005-0000-0000-000097240000}"/>
    <cellStyle name="Input 2 3 2 2" xfId="22665" xr:uid="{9D8E9FD4-56AF-4606-B56E-25C89E8F9C40}"/>
    <cellStyle name="Input 2 3 2 2 2" xfId="23565" xr:uid="{1F5BD958-50EF-4582-A955-08E52CBF8623}"/>
    <cellStyle name="Input 2 3 2 2 2 2" xfId="26217" xr:uid="{F8645C59-3B2C-47B2-BAA5-3A2A07880ABA}"/>
    <cellStyle name="Input 2 3 2 2 2 3" xfId="27593" xr:uid="{0EB86A61-0F85-42AF-B2D1-DF136BFFF8BF}"/>
    <cellStyle name="Input 2 3 2 2 2 4" xfId="27237" xr:uid="{4649D633-0469-40F0-A0BF-758371646700}"/>
    <cellStyle name="Input 2 3 2 2 2 5" xfId="33462" xr:uid="{977FDB88-24CD-4AE8-9B5E-F64830D2698F}"/>
    <cellStyle name="Input 2 3 2 2 2 6" xfId="34567" xr:uid="{36A2727E-2265-4C60-ADD5-49B89867B0AA}"/>
    <cellStyle name="Input 2 3 2 2 2 7" xfId="31283" xr:uid="{D3490C3C-32C7-4ED9-B038-067D778D2370}"/>
    <cellStyle name="Input 2 3 2 2 3" xfId="25319" xr:uid="{DF280544-F67B-4D88-8694-3D3A8EB14FA2}"/>
    <cellStyle name="Input 2 3 2 2 4" xfId="32578" xr:uid="{19BCAE16-7528-4985-8801-8A9051C00E0F}"/>
    <cellStyle name="Input 2 3 2 3" xfId="22960" xr:uid="{3C753A6F-4AFE-489D-82DB-A537FB7C7879}"/>
    <cellStyle name="Input 2 3 2 3 2" xfId="25612" xr:uid="{D4BD2DD1-89B7-4004-8353-C266DC35624E}"/>
    <cellStyle name="Input 2 3 2 3 3" xfId="21406" xr:uid="{3F61C877-18B7-45D8-8DDD-2B5945406C25}"/>
    <cellStyle name="Input 2 3 2 3 4" xfId="28326" xr:uid="{8EDFD9A2-F5BD-4481-98E6-2D3D649EBB04}"/>
    <cellStyle name="Input 2 3 2 3 5" xfId="32871" xr:uid="{813A2646-11E1-46C9-930F-06861DDC8B27}"/>
    <cellStyle name="Input 2 3 2 3 6" xfId="33778" xr:uid="{5CAB0DA6-346F-42B6-BB85-ED1D89DE5048}"/>
    <cellStyle name="Input 2 3 2 3 7" xfId="31606" xr:uid="{EC330BEE-27F3-4FB8-B4A4-F8DDDF4A13B8}"/>
    <cellStyle name="Input 2 3 2 4" xfId="23945" xr:uid="{A230344D-A09F-417A-80B1-BA92F95AD918}"/>
    <cellStyle name="Input 2 3 2 4 2" xfId="26596" xr:uid="{0D820ED0-7F62-4895-849D-A94E1F51EDF8}"/>
    <cellStyle name="Input 2 3 2 4 3" xfId="21175" xr:uid="{32F30679-DBA5-476A-891E-85B39650609A}"/>
    <cellStyle name="Input 2 3 2 4 4" xfId="29430" xr:uid="{BA66C06D-7230-477C-A33C-045230727E79}"/>
    <cellStyle name="Input 2 3 2 4 5" xfId="30309" xr:uid="{A70D3E16-A23B-4438-ABA9-32A0CEC53043}"/>
    <cellStyle name="Input 2 3 2 4 6" xfId="32082" xr:uid="{B4B5879A-EBF3-4D2B-88A2-A48F894B39B2}"/>
    <cellStyle name="Input 2 3 2 4 7" xfId="35431" xr:uid="{62A63302-4FAA-428A-83C5-6C0A15ECA5B3}"/>
    <cellStyle name="Input 2 3 2 4 8" xfId="36266" xr:uid="{F9F3686A-AD36-4AC4-B455-165F651924DA}"/>
    <cellStyle name="Input 2 3 2 4 9" xfId="37181" xr:uid="{1BEFB659-4F76-481A-A80E-3256F2DC034F}"/>
    <cellStyle name="Input 2 3 2 5" xfId="24027" xr:uid="{0A5A447E-A358-4F68-8E56-EB3601A4F5D0}"/>
    <cellStyle name="Input 2 3 2 5 2" xfId="26678" xr:uid="{37618EC6-41F7-483A-99E3-D498DCBB101F}"/>
    <cellStyle name="Input 2 3 2 5 3" xfId="22360" xr:uid="{02C1A587-4BE4-4DF8-8AFD-360BBA5C9937}"/>
    <cellStyle name="Input 2 3 2 5 4" xfId="29511" xr:uid="{31FFEDD5-6273-4D93-9189-297DF21C5177}"/>
    <cellStyle name="Input 2 3 2 5 5" xfId="30391" xr:uid="{86FC35EE-90B6-44E7-A26F-0036875A66A3}"/>
    <cellStyle name="Input 2 3 2 5 6" xfId="34093" xr:uid="{8A39DD9F-7DFD-4D55-B853-46418BD07965}"/>
    <cellStyle name="Input 2 3 2 5 7" xfId="35512" xr:uid="{E5AA0FE1-8CCF-472E-AE5E-BBA5B28277AA}"/>
    <cellStyle name="Input 2 3 2 5 8" xfId="36347" xr:uid="{9F3E23BF-0896-447C-87F7-B1B43736FEDB}"/>
    <cellStyle name="Input 2 3 2 5 9" xfId="37263" xr:uid="{7A8F7636-BC51-44BB-B87A-F5460F0A2ABE}"/>
    <cellStyle name="Input 2 3 2 6" xfId="21766" xr:uid="{9A02650F-D9DB-408B-B788-545B5E3E3D5C}"/>
    <cellStyle name="Input 2 3 2 7" xfId="21853" xr:uid="{82834DF4-B484-4A9C-97C0-9DFCA17D4CEB}"/>
    <cellStyle name="Input 2 3 3" xfId="9379" xr:uid="{00000000-0005-0000-0000-000098240000}"/>
    <cellStyle name="Input 2 3 3 2" xfId="22664" xr:uid="{20D4B0C0-3EE5-4305-8509-A92F0D55B028}"/>
    <cellStyle name="Input 2 3 3 2 2" xfId="23564" xr:uid="{B18ECEDF-AE28-4A7A-AA6B-24887D281470}"/>
    <cellStyle name="Input 2 3 3 2 2 2" xfId="26216" xr:uid="{2C4BC15C-BD54-409B-B750-B0AE5F66F2A4}"/>
    <cellStyle name="Input 2 3 3 2 2 3" xfId="27543" xr:uid="{599EFA41-4A6E-46EB-9DB5-067825040F10}"/>
    <cellStyle name="Input 2 3 3 2 2 4" xfId="27832" xr:uid="{89BDD3AB-3EE6-4A84-BE7A-25F1DD8A5D7E}"/>
    <cellStyle name="Input 2 3 3 2 2 5" xfId="33461" xr:uid="{D77826CE-EFBE-4A7B-A61C-40E019AF4511}"/>
    <cellStyle name="Input 2 3 3 2 2 6" xfId="33813" xr:uid="{A8275EEF-39F5-4DB8-B8F9-88B501D88829}"/>
    <cellStyle name="Input 2 3 3 2 2 7" xfId="31337" xr:uid="{6E33A140-CE7E-4122-8C95-BB3EE64139D1}"/>
    <cellStyle name="Input 2 3 3 2 3" xfId="25318" xr:uid="{23E34D43-73B1-4C3F-BA7C-6ECE705BA653}"/>
    <cellStyle name="Input 2 3 3 2 4" xfId="32577" xr:uid="{7BB739F5-FB01-4D08-92FE-61C2C929B4A4}"/>
    <cellStyle name="Input 2 3 3 3" xfId="22961" xr:uid="{B2280A7E-82D0-41F5-B406-EE5009096F9F}"/>
    <cellStyle name="Input 2 3 3 3 2" xfId="25613" xr:uid="{349F3EF4-1E61-43B7-954A-5846CC6782D2}"/>
    <cellStyle name="Input 2 3 3 3 3" xfId="21612" xr:uid="{842234DE-A180-4A22-A4E0-6FBBE020337B}"/>
    <cellStyle name="Input 2 3 3 3 4" xfId="29206" xr:uid="{61BD3AF6-4C79-48A9-8FDA-91612998CFCA}"/>
    <cellStyle name="Input 2 3 3 3 5" xfId="32872" xr:uid="{75F6E3D0-27CD-41B5-9DBA-59A5076415EC}"/>
    <cellStyle name="Input 2 3 3 3 6" xfId="33660" xr:uid="{C2C6BB4F-B6B1-49CC-A156-8FFEDF8DBCA4}"/>
    <cellStyle name="Input 2 3 3 3 7" xfId="34655" xr:uid="{12ABE3BA-6B51-4729-8C50-B640B959549A}"/>
    <cellStyle name="Input 2 3 3 4" xfId="23946" xr:uid="{B4986AF0-A64C-4B2C-A00E-1BF68D88F5E6}"/>
    <cellStyle name="Input 2 3 3 4 2" xfId="26597" xr:uid="{DC4B43CB-076C-4257-A144-87F338C15C55}"/>
    <cellStyle name="Input 2 3 3 4 3" xfId="21174" xr:uid="{CB6C9D65-EFA7-4957-A210-D12FEA3BE7EC}"/>
    <cellStyle name="Input 2 3 3 4 4" xfId="29431" xr:uid="{F800A5A0-33A3-4A6C-9250-5BDAAAEA1E32}"/>
    <cellStyle name="Input 2 3 3 4 5" xfId="30310" xr:uid="{E1697BF9-767F-4BA5-884C-F4A4E621A276}"/>
    <cellStyle name="Input 2 3 3 4 6" xfId="32083" xr:uid="{CA5C06C2-B56F-47D4-938C-0716F1748CF1}"/>
    <cellStyle name="Input 2 3 3 4 7" xfId="35432" xr:uid="{CD1391C8-89F9-4C80-A4AB-BA3ABD3C9252}"/>
    <cellStyle name="Input 2 3 3 4 8" xfId="36267" xr:uid="{EE59ACFC-DB58-4389-8F02-21415E25F3BB}"/>
    <cellStyle name="Input 2 3 3 4 9" xfId="37182" xr:uid="{99CFE7A9-87C1-4E9F-A1DE-38C90578B701}"/>
    <cellStyle name="Input 2 3 3 5" xfId="24026" xr:uid="{26092816-B742-4E7D-A654-C2F9CB688805}"/>
    <cellStyle name="Input 2 3 3 5 2" xfId="26677" xr:uid="{200242FF-FE26-4394-819B-AE188E2E66BD}"/>
    <cellStyle name="Input 2 3 3 5 3" xfId="22358" xr:uid="{714B5F51-B832-4963-B7B7-892C4BCFB582}"/>
    <cellStyle name="Input 2 3 3 5 4" xfId="29510" xr:uid="{FA3C1303-B058-4649-9906-7130DE2455BC}"/>
    <cellStyle name="Input 2 3 3 5 5" xfId="30390" xr:uid="{FBCA9AB5-DA79-4F70-8A4C-C24EFD28D4D0}"/>
    <cellStyle name="Input 2 3 3 5 6" xfId="33923" xr:uid="{3309D779-847C-4565-A030-B75437BD020A}"/>
    <cellStyle name="Input 2 3 3 5 7" xfId="35511" xr:uid="{78FBC20D-C04E-4114-8BAB-46615A36BAD5}"/>
    <cellStyle name="Input 2 3 3 5 8" xfId="36346" xr:uid="{D0AE2240-F0CD-46A6-BADB-F74722DE7A87}"/>
    <cellStyle name="Input 2 3 3 5 9" xfId="37262" xr:uid="{1C4577D5-90D7-4ABD-B46B-A78EA16C912B}"/>
    <cellStyle name="Input 2 3 3 6" xfId="21767" xr:uid="{2E78B037-19F7-4502-83CD-CB8D6AEFF366}"/>
    <cellStyle name="Input 2 3 3 7" xfId="21852" xr:uid="{D3FDC023-531A-4CA4-B57F-882A0C37C869}"/>
    <cellStyle name="Input 2 3 4" xfId="9380" xr:uid="{00000000-0005-0000-0000-000099240000}"/>
    <cellStyle name="Input 2 3 4 2" xfId="22663" xr:uid="{7B67F890-DCEC-4CA6-9A7D-12014A89B355}"/>
    <cellStyle name="Input 2 3 4 2 2" xfId="23563" xr:uid="{43E7DCAD-AD61-40CB-B247-139A83926132}"/>
    <cellStyle name="Input 2 3 4 2 2 2" xfId="26215" xr:uid="{B7E8424E-35AD-47AC-A489-1BD7E5BEBD6A}"/>
    <cellStyle name="Input 2 3 4 2 2 3" xfId="28595" xr:uid="{88ED7F8A-3D69-4F0D-A607-2EB651DA4900}"/>
    <cellStyle name="Input 2 3 4 2 2 4" xfId="29155" xr:uid="{44327DD5-24B4-48E8-9E6E-73F1A0285A36}"/>
    <cellStyle name="Input 2 3 4 2 2 5" xfId="33460" xr:uid="{5BF087DB-CA59-4773-BD08-C7D2A9653D49}"/>
    <cellStyle name="Input 2 3 4 2 2 6" xfId="31179" xr:uid="{DEA79D41-A3CC-4561-B97A-47C0B8F10F53}"/>
    <cellStyle name="Input 2 3 4 2 2 7" xfId="35063" xr:uid="{D2FDD37E-FD96-4078-B29A-675C08F1647B}"/>
    <cellStyle name="Input 2 3 4 2 3" xfId="25317" xr:uid="{52C901DB-B7EC-4513-8B9A-59DBD9420EB5}"/>
    <cellStyle name="Input 2 3 4 2 4" xfId="32576" xr:uid="{9FA1FF79-D8B5-4FA7-9893-95FBF0409783}"/>
    <cellStyle name="Input 2 3 4 3" xfId="22962" xr:uid="{4FF28EF4-1ECF-4DBF-B320-3850CC20C40E}"/>
    <cellStyle name="Input 2 3 4 3 2" xfId="25614" xr:uid="{B711DF99-2B0C-42CB-A3CD-9DA18BE0F473}"/>
    <cellStyle name="Input 2 3 4 3 3" xfId="21579" xr:uid="{B2F12C14-1750-49AE-BB52-70FDCA19C981}"/>
    <cellStyle name="Input 2 3 4 3 4" xfId="21654" xr:uid="{C1965ECF-666D-4A2B-8836-17CB8DDBD69D}"/>
    <cellStyle name="Input 2 3 4 3 5" xfId="32873" xr:uid="{8BF645D6-601F-4AFF-BB77-C19973613802}"/>
    <cellStyle name="Input 2 3 4 3 6" xfId="31757" xr:uid="{BC486137-756E-4B72-9759-F42035919D21}"/>
    <cellStyle name="Input 2 3 4 3 7" xfId="34618" xr:uid="{8D1B4C01-C6F9-4ADA-A2F0-EC578B77A4AD}"/>
    <cellStyle name="Input 2 3 4 4" xfId="23947" xr:uid="{53AD28D5-8619-40BC-AD5B-3507429BAE65}"/>
    <cellStyle name="Input 2 3 4 4 2" xfId="26598" xr:uid="{06E98500-FA4D-4DB8-B67C-82F5DDFEB017}"/>
    <cellStyle name="Input 2 3 4 4 3" xfId="21173" xr:uid="{F61D22BC-EBCB-4380-B1F6-89543847F559}"/>
    <cellStyle name="Input 2 3 4 4 4" xfId="29432" xr:uid="{CB93106C-2364-458B-ADC2-EE05F1BB28D6}"/>
    <cellStyle name="Input 2 3 4 4 5" xfId="30311" xr:uid="{74CDBC5B-0E12-4A41-B3CC-F348E2E2708C}"/>
    <cellStyle name="Input 2 3 4 4 6" xfId="32084" xr:uid="{050198D6-B378-454B-86B5-BE0938D58BB9}"/>
    <cellStyle name="Input 2 3 4 4 7" xfId="35433" xr:uid="{CF56328B-4B9F-403C-A5DD-8B7DC64F6939}"/>
    <cellStyle name="Input 2 3 4 4 8" xfId="36268" xr:uid="{59698D41-B573-4A94-81D7-7BF9386302DB}"/>
    <cellStyle name="Input 2 3 4 4 9" xfId="37183" xr:uid="{C3E8BB34-0AE6-4145-A49E-5708CE6D79FA}"/>
    <cellStyle name="Input 2 3 4 5" xfId="24025" xr:uid="{DE1FD666-EDDB-40C4-B10A-DEA1AEFD6399}"/>
    <cellStyle name="Input 2 3 4 5 2" xfId="26676" xr:uid="{53825582-E0C1-49FE-85D1-DF741F97F95A}"/>
    <cellStyle name="Input 2 3 4 5 3" xfId="22357" xr:uid="{FF15FA52-60EC-4442-9704-A6A8893ED20C}"/>
    <cellStyle name="Input 2 3 4 5 4" xfId="29509" xr:uid="{D780DEFD-28AA-403F-9174-A7887273C95E}"/>
    <cellStyle name="Input 2 3 4 5 5" xfId="30389" xr:uid="{B74CC1CF-0297-4673-8CD1-D6C864BF2ACB}"/>
    <cellStyle name="Input 2 3 4 5 6" xfId="32157" xr:uid="{A90CC7CF-A153-4377-9C97-D996E7FD77B1}"/>
    <cellStyle name="Input 2 3 4 5 7" xfId="35510" xr:uid="{ACC30A97-96AE-445E-8CC5-7B8DEFD18278}"/>
    <cellStyle name="Input 2 3 4 5 8" xfId="36345" xr:uid="{7DE71398-4BD3-4426-A243-0EF02BFE0F8E}"/>
    <cellStyle name="Input 2 3 4 5 9" xfId="37261" xr:uid="{0B304770-B566-46C6-A0EB-6F78C73251B1}"/>
    <cellStyle name="Input 2 3 4 6" xfId="21768" xr:uid="{1852A1F4-EEB2-4C6E-A9D7-15D52ED8652A}"/>
    <cellStyle name="Input 2 3 4 7" xfId="21851" xr:uid="{472E82D4-7D17-4EF6-BB3E-36AFCB1E3CB5}"/>
    <cellStyle name="Input 2 3 5" xfId="9381" xr:uid="{00000000-0005-0000-0000-00009A240000}"/>
    <cellStyle name="Input 2 3 5 2" xfId="22662" xr:uid="{46F02AB9-06E1-4E65-94CB-AB3D3058F953}"/>
    <cellStyle name="Input 2 3 5 2 2" xfId="23562" xr:uid="{D21E77CB-EB20-4DAA-8E79-51120707E336}"/>
    <cellStyle name="Input 2 3 5 2 2 2" xfId="26214" xr:uid="{E5E330F3-9744-4A10-8B76-1E3C2600A42B}"/>
    <cellStyle name="Input 2 3 5 2 2 3" xfId="28481" xr:uid="{5A5746D2-DE4A-49A7-B0F9-9BD3102482DA}"/>
    <cellStyle name="Input 2 3 5 2 2 4" xfId="29037" xr:uid="{697E77F2-E830-4CB2-B6CF-AC614BC8676D}"/>
    <cellStyle name="Input 2 3 5 2 2 5" xfId="33459" xr:uid="{4C228F32-CA1F-49E5-9CFE-210907610B59}"/>
    <cellStyle name="Input 2 3 5 2 2 6" xfId="34380" xr:uid="{35940F0C-7CF0-4566-A4B9-515FCC7E7380}"/>
    <cellStyle name="Input 2 3 5 2 2 7" xfId="35093" xr:uid="{6840E3A5-B7D9-464F-A73E-4C48005F52C1}"/>
    <cellStyle name="Input 2 3 5 2 3" xfId="25316" xr:uid="{A57743E2-9C46-4CCC-91C2-3AA22A1EEC24}"/>
    <cellStyle name="Input 2 3 5 2 4" xfId="32575" xr:uid="{63B58CA4-2AC0-4E79-B90E-00DC30D78E46}"/>
    <cellStyle name="Input 2 3 5 3" xfId="22963" xr:uid="{B4723B6A-E34A-49B1-9D13-9724CAB7BF3E}"/>
    <cellStyle name="Input 2 3 5 3 2" xfId="25615" xr:uid="{BD971704-E09C-4A0F-9C25-CA597951F739}"/>
    <cellStyle name="Input 2 3 5 3 3" xfId="21409" xr:uid="{B85B0C92-AD35-4E19-9E23-552A16884633}"/>
    <cellStyle name="Input 2 3 5 3 4" xfId="27683" xr:uid="{A1FF3B1D-9E28-4A15-8810-81600F151DC5}"/>
    <cellStyle name="Input 2 3 5 3 5" xfId="32874" xr:uid="{71520B17-6158-40E5-9F57-7B290A61964D}"/>
    <cellStyle name="Input 2 3 5 3 6" xfId="31758" xr:uid="{45453699-4CEB-4227-A7F5-63B8E116889D}"/>
    <cellStyle name="Input 2 3 5 3 7" xfId="31669" xr:uid="{61D3B0CC-ED8D-4C4C-AE49-AE2C7FB58E71}"/>
    <cellStyle name="Input 2 3 5 4" xfId="23948" xr:uid="{18A61127-2B59-4A2D-869E-73ACB110EE83}"/>
    <cellStyle name="Input 2 3 5 4 2" xfId="26599" xr:uid="{A343D63E-8E52-436E-BA11-2AF4F02CA4FC}"/>
    <cellStyle name="Input 2 3 5 4 3" xfId="21172" xr:uid="{0B1F63A2-4DF3-4AD6-9EBB-7D2B40D262F7}"/>
    <cellStyle name="Input 2 3 5 4 4" xfId="29433" xr:uid="{FBCA6229-2B1E-442E-B238-0642A3A3D201}"/>
    <cellStyle name="Input 2 3 5 4 5" xfId="30312" xr:uid="{DACBD444-2D52-4039-AEC8-5823078B2181}"/>
    <cellStyle name="Input 2 3 5 4 6" xfId="32085" xr:uid="{C2A1F485-B28B-4E7A-A875-DAE7C033E369}"/>
    <cellStyle name="Input 2 3 5 4 7" xfId="35434" xr:uid="{FF55866D-99D9-4EB5-93EB-92D8DE110C49}"/>
    <cellStyle name="Input 2 3 5 4 8" xfId="36269" xr:uid="{291AD809-FA86-4787-A851-5344C8C58EA8}"/>
    <cellStyle name="Input 2 3 5 4 9" xfId="37184" xr:uid="{868A321C-DD13-45B6-9FA1-D4201B2A56F1}"/>
    <cellStyle name="Input 2 3 5 5" xfId="24024" xr:uid="{44963964-A345-4F1C-B099-F5F2FE913BE4}"/>
    <cellStyle name="Input 2 3 5 5 2" xfId="26675" xr:uid="{3D9E4602-CB19-432B-93E0-5E6F25C4DADF}"/>
    <cellStyle name="Input 2 3 5 5 3" xfId="22361" xr:uid="{114C2D72-9B9B-4FFE-8865-01824FEAE0C9}"/>
    <cellStyle name="Input 2 3 5 5 4" xfId="29508" xr:uid="{B13BEBC7-0138-4CF8-9A41-6204B9015BB7}"/>
    <cellStyle name="Input 2 3 5 5 5" xfId="30388" xr:uid="{FD808FBD-CED8-4735-A9A1-40F7C181B0B8}"/>
    <cellStyle name="Input 2 3 5 5 6" xfId="34092" xr:uid="{64FF40A4-FB0A-4D60-A8BD-FA5B07FDE0D6}"/>
    <cellStyle name="Input 2 3 5 5 7" xfId="35509" xr:uid="{10AA5ED5-518E-4ACF-968B-7E8A8DFC38D7}"/>
    <cellStyle name="Input 2 3 5 5 8" xfId="36344" xr:uid="{C92F3E4D-261A-43BC-AD0C-0B4FFF8A1474}"/>
    <cellStyle name="Input 2 3 5 5 9" xfId="37260" xr:uid="{0AE5C6F9-0444-4A97-973B-AA3705557F63}"/>
    <cellStyle name="Input 2 3 5 6" xfId="21769" xr:uid="{577FD024-CDBE-49EF-ABFF-CDAE49742CB2}"/>
    <cellStyle name="Input 2 3 5 7" xfId="21850" xr:uid="{D41F84A9-1206-4325-BF0A-F7B93258B03D}"/>
    <cellStyle name="Input 2 4" xfId="9382" xr:uid="{00000000-0005-0000-0000-00009B240000}"/>
    <cellStyle name="Input 2 4 2" xfId="9383" xr:uid="{00000000-0005-0000-0000-00009C240000}"/>
    <cellStyle name="Input 2 4 2 2" xfId="22661" xr:uid="{AE7F8E81-C899-43F6-8D5E-91803102DC40}"/>
    <cellStyle name="Input 2 4 2 2 2" xfId="23561" xr:uid="{B7CACAF4-AF06-4B58-A0F1-B8BFB41A69DA}"/>
    <cellStyle name="Input 2 4 2 2 2 2" xfId="26213" xr:uid="{8657610D-D8A2-4BE6-8DED-ADA76C7935CB}"/>
    <cellStyle name="Input 2 4 2 2 2 3" xfId="27990" xr:uid="{67598B82-AD6B-4C6F-8991-75F3A9ACE0C6}"/>
    <cellStyle name="Input 2 4 2 2 2 4" xfId="27238" xr:uid="{F23AFB24-CF6F-4DD5-A81A-31977FA25E5F}"/>
    <cellStyle name="Input 2 4 2 2 2 5" xfId="33458" xr:uid="{10A187BD-634B-4BB8-9323-63815443FAB8}"/>
    <cellStyle name="Input 2 4 2 2 2 6" xfId="31161" xr:uid="{D884ABA4-C055-4677-9C3C-34186A932A53}"/>
    <cellStyle name="Input 2 4 2 2 2 7" xfId="34189" xr:uid="{A25AB69D-BCD2-4A15-8953-8D381B5179CE}"/>
    <cellStyle name="Input 2 4 2 2 3" xfId="25315" xr:uid="{FDB10AAE-E404-4639-A9A8-650C487D92F3}"/>
    <cellStyle name="Input 2 4 2 2 4" xfId="32574" xr:uid="{9F2DE5EA-DD9B-470B-9ED3-139B7F4DDDE3}"/>
    <cellStyle name="Input 2 4 2 3" xfId="22964" xr:uid="{A35A13C7-DE1F-4BE8-A562-8738818195F4}"/>
    <cellStyle name="Input 2 4 2 3 2" xfId="25616" xr:uid="{384598BF-010A-4DD0-BB0A-C2A858A6A3BC}"/>
    <cellStyle name="Input 2 4 2 3 3" xfId="21615" xr:uid="{1C790844-E7ED-4529-A25F-C4A3CB1C954C}"/>
    <cellStyle name="Input 2 4 2 3 4" xfId="28413" xr:uid="{12719F82-A869-468C-A8F5-D7239FE66047}"/>
    <cellStyle name="Input 2 4 2 3 5" xfId="32875" xr:uid="{81607E29-AC8F-48EB-8271-82450398FECD}"/>
    <cellStyle name="Input 2 4 2 3 6" xfId="33390" xr:uid="{6669B4BA-5071-4240-B66D-344A75C13D9A}"/>
    <cellStyle name="Input 2 4 2 3 7" xfId="30957" xr:uid="{5F7DE307-AE11-4A25-AF35-658B4FA2B829}"/>
    <cellStyle name="Input 2 4 2 4" xfId="23949" xr:uid="{B4E9FEE1-7761-4A78-9117-13D72BE7DA7C}"/>
    <cellStyle name="Input 2 4 2 4 2" xfId="26600" xr:uid="{86B8F175-9DAB-43D8-A7BA-BDBEBCF3F1AC}"/>
    <cellStyle name="Input 2 4 2 4 3" xfId="21171" xr:uid="{AEE1A4F2-DC44-4F56-8B91-6ED8FFA61BB2}"/>
    <cellStyle name="Input 2 4 2 4 4" xfId="29434" xr:uid="{D8F0260F-3A9A-46A7-B8D3-8BC0F6026138}"/>
    <cellStyle name="Input 2 4 2 4 5" xfId="30313" xr:uid="{E3F0998A-68A6-4BA3-83F8-73D2827E23C0}"/>
    <cellStyle name="Input 2 4 2 4 6" xfId="32086" xr:uid="{0154C753-790D-4A29-8B57-14F823E7B7CE}"/>
    <cellStyle name="Input 2 4 2 4 7" xfId="35435" xr:uid="{9EC42448-88FE-42CA-B48F-7F14237B8F6C}"/>
    <cellStyle name="Input 2 4 2 4 8" xfId="36270" xr:uid="{E0B196AC-D7E7-4A1B-B753-3A810D39DFCD}"/>
    <cellStyle name="Input 2 4 2 4 9" xfId="37185" xr:uid="{869D91B3-7A1B-435C-8C5C-2DB47B5D9031}"/>
    <cellStyle name="Input 2 4 2 5" xfId="24023" xr:uid="{573F99A0-98DC-4AFF-979F-74CCE9056481}"/>
    <cellStyle name="Input 2 4 2 5 2" xfId="26674" xr:uid="{A8F94208-8EC4-4D87-AFBF-43F6F3BC7B8F}"/>
    <cellStyle name="Input 2 4 2 5 3" xfId="21098" xr:uid="{BF0AC824-C912-4063-86F2-AFD00DD3B5BD}"/>
    <cellStyle name="Input 2 4 2 5 4" xfId="29507" xr:uid="{0B4400A8-87D2-4B12-A1EE-9B3A95462F30}"/>
    <cellStyle name="Input 2 4 2 5 5" xfId="30387" xr:uid="{DEF17CEE-76AC-4021-AD43-ABF85EF519F5}"/>
    <cellStyle name="Input 2 4 2 5 6" xfId="33922" xr:uid="{0F3A1A0F-3DC7-43EB-BCC7-732D3CE4219B}"/>
    <cellStyle name="Input 2 4 2 5 7" xfId="35508" xr:uid="{12E63168-B1A7-492F-86D6-40D7DC9B3438}"/>
    <cellStyle name="Input 2 4 2 5 8" xfId="36343" xr:uid="{1BFBC96F-0EF6-415C-A687-D258217026FD}"/>
    <cellStyle name="Input 2 4 2 5 9" xfId="37259" xr:uid="{5BAA26DF-555B-47C9-B580-6B5E085E937B}"/>
    <cellStyle name="Input 2 4 2 6" xfId="21770" xr:uid="{7A71728E-64D9-4C25-B0DC-F3A7939523FB}"/>
    <cellStyle name="Input 2 4 2 7" xfId="21849" xr:uid="{F8C11BAE-565D-4F8C-9745-7CB9AFDC63CA}"/>
    <cellStyle name="Input 2 4 3" xfId="9384" xr:uid="{00000000-0005-0000-0000-00009D240000}"/>
    <cellStyle name="Input 2 4 3 2" xfId="22660" xr:uid="{74E1DA60-C2AF-4B05-B6CE-A2BB6A6D2FF4}"/>
    <cellStyle name="Input 2 4 3 2 2" xfId="23560" xr:uid="{553DEECB-6FFD-4ADE-8A0C-B5000AF1EE60}"/>
    <cellStyle name="Input 2 4 3 2 2 2" xfId="26212" xr:uid="{1CB362C3-27EE-4A27-AE34-7955EE4DEFE5}"/>
    <cellStyle name="Input 2 4 3 2 2 3" xfId="28039" xr:uid="{6B91F9DA-6A2B-47E6-BF75-1D6AD1A7292B}"/>
    <cellStyle name="Input 2 4 3 2 2 4" xfId="28197" xr:uid="{225E5AB8-E9A2-4247-91BF-A808606C4582}"/>
    <cellStyle name="Input 2 4 3 2 2 5" xfId="33457" xr:uid="{3C3D9A13-AB5F-4A30-B66E-44BF00AC2BC7}"/>
    <cellStyle name="Input 2 4 3 2 2 6" xfId="34395" xr:uid="{47689E78-4C91-421F-A927-5D113B372197}"/>
    <cellStyle name="Input 2 4 3 2 2 7" xfId="31338" xr:uid="{48E9D93A-C4BA-4657-ABBA-791A3D620C48}"/>
    <cellStyle name="Input 2 4 3 2 3" xfId="25314" xr:uid="{663B8EA8-1924-420F-8D64-130C9CE42E97}"/>
    <cellStyle name="Input 2 4 3 2 4" xfId="32573" xr:uid="{488446CA-2F01-4090-9D97-68CCA6069480}"/>
    <cellStyle name="Input 2 4 3 3" xfId="22965" xr:uid="{EA4CD19E-189C-4C7F-9B86-308A9064B28A}"/>
    <cellStyle name="Input 2 4 3 3 2" xfId="25617" xr:uid="{A83CB258-0FFD-4C29-94BC-0FDCE9FBE286}"/>
    <cellStyle name="Input 2 4 3 3 3" xfId="27295" xr:uid="{0DF06FBE-0798-43CC-B59D-AB69EF7CD461}"/>
    <cellStyle name="Input 2 4 3 3 4" xfId="29207" xr:uid="{E513E303-5D58-4E89-9440-F7607C886AC4}"/>
    <cellStyle name="Input 2 4 3 3 5" xfId="32876" xr:uid="{90D76A23-1DD7-43C9-8DE1-2857E665FF19}"/>
    <cellStyle name="Input 2 4 3 3 6" xfId="32942" xr:uid="{5600E450-CB29-4CCD-B13C-F1B6899D4C20}"/>
    <cellStyle name="Input 2 4 3 3 7" xfId="35186" xr:uid="{F5AB60B7-B8EA-4B4E-900C-EB1A3CE4CFCD}"/>
    <cellStyle name="Input 2 4 3 4" xfId="23950" xr:uid="{5D88246A-8DD5-4195-8FA8-ACAA8C274842}"/>
    <cellStyle name="Input 2 4 3 4 2" xfId="26601" xr:uid="{0BE81606-B225-4D42-9DD7-1A191D632623}"/>
    <cellStyle name="Input 2 4 3 4 3" xfId="21170" xr:uid="{EC58F77A-5F83-4865-8145-BCFBE3FBF476}"/>
    <cellStyle name="Input 2 4 3 4 4" xfId="29435" xr:uid="{E7D862AA-4D65-4360-A726-DC3DED3BFA8D}"/>
    <cellStyle name="Input 2 4 3 4 5" xfId="30314" xr:uid="{70C37ACA-5AB9-4877-9E9F-9A25BA6D8839}"/>
    <cellStyle name="Input 2 4 3 4 6" xfId="32087" xr:uid="{1E7C8D52-93F3-4384-B345-2F1D2FF9D258}"/>
    <cellStyle name="Input 2 4 3 4 7" xfId="35436" xr:uid="{A6A250A4-380A-4CCC-BC9E-F7A7633AF55F}"/>
    <cellStyle name="Input 2 4 3 4 8" xfId="36271" xr:uid="{A97CB099-C365-46A6-90ED-AA85DDFF5ECA}"/>
    <cellStyle name="Input 2 4 3 4 9" xfId="37186" xr:uid="{2C33ACBB-336E-461B-AE5C-96974DC4DB25}"/>
    <cellStyle name="Input 2 4 3 5" xfId="24022" xr:uid="{E85D7793-4BD2-4DF1-B8C7-40CCBC34C7A5}"/>
    <cellStyle name="Input 2 4 3 5 2" xfId="26673" xr:uid="{75523E26-6F28-4BDE-BF1A-D903103D915B}"/>
    <cellStyle name="Input 2 4 3 5 3" xfId="21099" xr:uid="{6A7EBE21-9F27-4461-A2C7-AEF18C4F6E72}"/>
    <cellStyle name="Input 2 4 3 5 4" xfId="29506" xr:uid="{54A2BBE3-1BA7-4FCB-A9D1-22126053627E}"/>
    <cellStyle name="Input 2 4 3 5 5" xfId="30386" xr:uid="{C71BCC84-7D72-4E55-8190-ABAC355D40CE}"/>
    <cellStyle name="Input 2 4 3 5 6" xfId="32156" xr:uid="{D3A19CD3-8D8A-40AA-8B1B-216C90ABE8DB}"/>
    <cellStyle name="Input 2 4 3 5 7" xfId="35507" xr:uid="{B7D7CE14-0990-4EBC-B070-91041E74C84B}"/>
    <cellStyle name="Input 2 4 3 5 8" xfId="36342" xr:uid="{8B700382-5C5B-4116-B7F4-F758F9ECB1B3}"/>
    <cellStyle name="Input 2 4 3 5 9" xfId="37258" xr:uid="{A1C5399E-C7A4-4DEE-8898-A2DA58167C3A}"/>
    <cellStyle name="Input 2 4 3 6" xfId="21771" xr:uid="{CE669DED-13D3-4244-A370-D886EBD2181D}"/>
    <cellStyle name="Input 2 4 3 7" xfId="21848" xr:uid="{75C61D52-93DC-49D2-9079-6FC5EF7CBA98}"/>
    <cellStyle name="Input 2 4 4" xfId="9385" xr:uid="{00000000-0005-0000-0000-00009E240000}"/>
    <cellStyle name="Input 2 4 4 2" xfId="22659" xr:uid="{BE98CCDE-A0BA-42C8-9358-B3EBE6FCF7D7}"/>
    <cellStyle name="Input 2 4 4 2 2" xfId="23559" xr:uid="{49D9DF7E-D93F-41CB-9979-2A111BE13D07}"/>
    <cellStyle name="Input 2 4 4 2 2 2" xfId="26211" xr:uid="{7122E848-B17F-4D94-8120-3C2A8182A950}"/>
    <cellStyle name="Input 2 4 4 2 2 3" xfId="27594" xr:uid="{872FC33D-D9E8-4CE8-889A-1F2EC72F1162}"/>
    <cellStyle name="Input 2 4 4 2 2 4" xfId="29154" xr:uid="{D48ABDCA-0700-4097-9E3D-F300C3A4FECD}"/>
    <cellStyle name="Input 2 4 4 2 2 5" xfId="33456" xr:uid="{888D0961-88A8-457C-8342-62D32C91830C}"/>
    <cellStyle name="Input 2 4 4 2 2 6" xfId="34566" xr:uid="{3CB778A2-DBF8-478D-9CAD-9E2C89FEFAED}"/>
    <cellStyle name="Input 2 4 4 2 2 7" xfId="35062" xr:uid="{073C7D95-8E4C-4E46-8B68-8792439771BB}"/>
    <cellStyle name="Input 2 4 4 2 3" xfId="25313" xr:uid="{BA25F961-CE94-4589-BA32-7FC073F7B981}"/>
    <cellStyle name="Input 2 4 4 2 4" xfId="32572" xr:uid="{285D7E82-1038-4935-A52F-A05EB0E2970F}"/>
    <cellStyle name="Input 2 4 4 3" xfId="22966" xr:uid="{A325A7E0-EBF1-470B-B6E0-27DD6071DB5B}"/>
    <cellStyle name="Input 2 4 4 3 2" xfId="25618" xr:uid="{EDADE820-C3C3-443D-98BB-6606D1135788}"/>
    <cellStyle name="Input 2 4 4 3 3" xfId="21580" xr:uid="{147C2D81-8B38-46E5-A367-805E9C16AEC9}"/>
    <cellStyle name="Input 2 4 4 3 4" xfId="28330" xr:uid="{60ECB086-6F8D-4AE0-9ED6-AB7A70FE8102}"/>
    <cellStyle name="Input 2 4 4 3 5" xfId="32877" xr:uid="{E705BB46-3C1C-44DA-8DBC-E9CDDD46C394}"/>
    <cellStyle name="Input 2 4 4 3 6" xfId="33780" xr:uid="{C4227036-1C18-4D2A-AA04-792E6A7BE27D}"/>
    <cellStyle name="Input 2 4 4 3 7" xfId="34969" xr:uid="{417AD6B6-06A6-4F47-829A-DE74E9A788B7}"/>
    <cellStyle name="Input 2 4 4 4" xfId="23951" xr:uid="{C44CE024-1827-4A0E-86A9-30F16B73F264}"/>
    <cellStyle name="Input 2 4 4 4 2" xfId="26602" xr:uid="{0F57F785-8CBC-4C27-BF11-3EA4FC40A246}"/>
    <cellStyle name="Input 2 4 4 4 3" xfId="21169" xr:uid="{60186C2D-4503-46A5-A26E-1F4F59DC8A22}"/>
    <cellStyle name="Input 2 4 4 4 4" xfId="29436" xr:uid="{31ACA9CF-3C67-4981-B482-90591B99121A}"/>
    <cellStyle name="Input 2 4 4 4 5" xfId="30315" xr:uid="{D0EDD942-980D-4F87-A0AC-0C745A6C00D8}"/>
    <cellStyle name="Input 2 4 4 4 6" xfId="32088" xr:uid="{D29164F3-34F7-4D19-9A67-09B498C5AE14}"/>
    <cellStyle name="Input 2 4 4 4 7" xfId="35437" xr:uid="{6587DE8C-C6E3-4408-BFBE-AA051E5E9411}"/>
    <cellStyle name="Input 2 4 4 4 8" xfId="36272" xr:uid="{3CD1103F-6619-4D42-AF49-F4272E4D5995}"/>
    <cellStyle name="Input 2 4 4 4 9" xfId="37187" xr:uid="{63E1BF93-CBB0-4AED-A486-C7B7670F86EB}"/>
    <cellStyle name="Input 2 4 4 5" xfId="24021" xr:uid="{04311DAA-2192-40D9-AAE4-A2E2E4972757}"/>
    <cellStyle name="Input 2 4 4 5 2" xfId="26672" xr:uid="{0B260981-D884-44FD-BF9B-7A4BCDA5A349}"/>
    <cellStyle name="Input 2 4 4 5 3" xfId="21100" xr:uid="{30A3FBAC-2687-41BC-967E-D0A1C6B6A34B}"/>
    <cellStyle name="Input 2 4 4 5 4" xfId="29505" xr:uid="{5CA466B6-6DA9-4733-9948-AA7AD58E1B7D}"/>
    <cellStyle name="Input 2 4 4 5 5" xfId="30385" xr:uid="{086A1A7C-66B9-4FE9-AA8E-196EA7DE3809}"/>
    <cellStyle name="Input 2 4 4 5 6" xfId="34091" xr:uid="{6A6890EE-A22E-452D-A7B5-2BDAC3C78A99}"/>
    <cellStyle name="Input 2 4 4 5 7" xfId="35506" xr:uid="{155E5530-9339-4AF1-A7B6-3F619393FD5A}"/>
    <cellStyle name="Input 2 4 4 5 8" xfId="36341" xr:uid="{65F2D5C6-C464-4E48-969D-01A10D8B4AD1}"/>
    <cellStyle name="Input 2 4 4 5 9" xfId="37257" xr:uid="{2969483E-188A-4AB8-A87B-D0BF2E98DA6B}"/>
    <cellStyle name="Input 2 4 4 6" xfId="21772" xr:uid="{75635EC3-A40B-4CEB-9B6B-849840EE8D24}"/>
    <cellStyle name="Input 2 4 4 7" xfId="21847" xr:uid="{1C303B9A-7AD8-4A54-B4CC-0B1CCE626741}"/>
    <cellStyle name="Input 2 4 5" xfId="9386" xr:uid="{00000000-0005-0000-0000-00009F240000}"/>
    <cellStyle name="Input 2 4 5 2" xfId="22658" xr:uid="{425FC724-363E-4436-9AC7-0BD561332510}"/>
    <cellStyle name="Input 2 4 5 2 2" xfId="23558" xr:uid="{6CC64D3B-70C2-4338-A879-764BBA0B6E78}"/>
    <cellStyle name="Input 2 4 5 2 2 2" xfId="26210" xr:uid="{D9CD968E-1EB8-4F91-A4BE-F7328A89880A}"/>
    <cellStyle name="Input 2 4 5 2 2 3" xfId="27542" xr:uid="{809FFA2E-1944-4534-9073-78A25A7BD3C4}"/>
    <cellStyle name="Input 2 4 5 2 2 4" xfId="29036" xr:uid="{EFC10929-1885-47A9-B54F-2E570EC9F96E}"/>
    <cellStyle name="Input 2 4 5 2 2 5" xfId="33455" xr:uid="{E8BFD6FD-3AC4-433C-BF2F-711E919F3E0B}"/>
    <cellStyle name="Input 2 4 5 2 2 6" xfId="32976" xr:uid="{D2F95C2F-8F9C-4409-B4AD-78ECD22882A6}"/>
    <cellStyle name="Input 2 4 5 2 2 7" xfId="35094" xr:uid="{BBA1B20F-24CF-4AC1-8279-F375BAFE7EB5}"/>
    <cellStyle name="Input 2 4 5 2 3" xfId="25312" xr:uid="{BD9CD3A5-CABD-49A4-995F-936BACDFE030}"/>
    <cellStyle name="Input 2 4 5 2 4" xfId="32571" xr:uid="{C7823E80-700E-4D0D-A7E5-B67154F7F8D3}"/>
    <cellStyle name="Input 2 4 5 3" xfId="22967" xr:uid="{BA38EE76-FC83-4928-9722-88690C494B9E}"/>
    <cellStyle name="Input 2 4 5 3 2" xfId="25619" xr:uid="{E985003C-6910-4342-BB08-B46469961311}"/>
    <cellStyle name="Input 2 4 5 3 3" xfId="21408" xr:uid="{BDADF8A4-EA82-41D9-975C-6B9084BF9E9E}"/>
    <cellStyle name="Input 2 4 5 3 4" xfId="28948" xr:uid="{08AF58B1-C82A-4CA7-A90E-2C4460672BAB}"/>
    <cellStyle name="Input 2 4 5 3 5" xfId="32878" xr:uid="{E2C8E276-4095-4F91-8BAA-95BBB2DC5FA4}"/>
    <cellStyle name="Input 2 4 5 3 6" xfId="33658" xr:uid="{7266CCE4-1484-46B5-96F2-B677415DF90C}"/>
    <cellStyle name="Input 2 4 5 3 7" xfId="31521" xr:uid="{04D83414-8DCA-46F6-85F6-924BDF040AC9}"/>
    <cellStyle name="Input 2 4 5 4" xfId="23952" xr:uid="{E71AB12B-FF8F-43AE-888E-3A74E983CB4E}"/>
    <cellStyle name="Input 2 4 5 4 2" xfId="26603" xr:uid="{A18B9C21-D8A1-498A-9354-B61DF6EBB363}"/>
    <cellStyle name="Input 2 4 5 4 3" xfId="21168" xr:uid="{C9B0099E-6883-4F2B-97A9-4FE38130FBB8}"/>
    <cellStyle name="Input 2 4 5 4 4" xfId="29437" xr:uid="{D7A4DDCF-DF7A-4649-B9F5-0268458A1F58}"/>
    <cellStyle name="Input 2 4 5 4 5" xfId="30316" xr:uid="{4D8F88A0-B21F-40E0-B933-D32A3CE6DB99}"/>
    <cellStyle name="Input 2 4 5 4 6" xfId="32089" xr:uid="{09E337F9-4675-4E69-99B8-7831306C77C5}"/>
    <cellStyle name="Input 2 4 5 4 7" xfId="35438" xr:uid="{E6478085-6EC7-4D9D-B745-91CC70131867}"/>
    <cellStyle name="Input 2 4 5 4 8" xfId="36273" xr:uid="{9BBAECD6-569A-4896-B290-02B410A4D98B}"/>
    <cellStyle name="Input 2 4 5 4 9" xfId="37188" xr:uid="{192F3708-B5F9-458C-8228-B644FB08A84A}"/>
    <cellStyle name="Input 2 4 5 5" xfId="24020" xr:uid="{5F85CB73-1CBE-4517-8650-C7E0AD69EC08}"/>
    <cellStyle name="Input 2 4 5 5 2" xfId="26671" xr:uid="{E4FE060F-1431-49EC-9F58-300F723B0288}"/>
    <cellStyle name="Input 2 4 5 5 3" xfId="21101" xr:uid="{F5E9454D-81F6-4304-8982-C7CAF5BCFB38}"/>
    <cellStyle name="Input 2 4 5 5 4" xfId="29504" xr:uid="{1FC4AE80-656F-41BF-8940-73151FB64AA1}"/>
    <cellStyle name="Input 2 4 5 5 5" xfId="30384" xr:uid="{B6D7F46A-5297-4C32-AEE4-7AFD90CC4475}"/>
    <cellStyle name="Input 2 4 5 5 6" xfId="33921" xr:uid="{2AF72734-753D-4DA0-9E20-832635F17850}"/>
    <cellStyle name="Input 2 4 5 5 7" xfId="35505" xr:uid="{C86549C8-CC0C-4B10-B49D-28833D0C0CC0}"/>
    <cellStyle name="Input 2 4 5 5 8" xfId="36340" xr:uid="{92CDBE06-20A5-4F8F-895A-4CD06A25DC5E}"/>
    <cellStyle name="Input 2 4 5 5 9" xfId="37256" xr:uid="{93467622-F7E0-4761-B1A8-13B3958D899A}"/>
    <cellStyle name="Input 2 4 5 6" xfId="21773" xr:uid="{B3C13C44-78B4-46DB-896B-CD688B7958B8}"/>
    <cellStyle name="Input 2 4 5 7" xfId="21846" xr:uid="{067343D9-FA8B-4754-9FEE-B6604E39B6AA}"/>
    <cellStyle name="Input 2 5" xfId="9387" xr:uid="{00000000-0005-0000-0000-0000A0240000}"/>
    <cellStyle name="Input 2 5 2" xfId="9388" xr:uid="{00000000-0005-0000-0000-0000A1240000}"/>
    <cellStyle name="Input 2 5 2 2" xfId="22657" xr:uid="{9175C182-72D3-4FEC-83A0-1F2CD28319F8}"/>
    <cellStyle name="Input 2 5 2 2 2" xfId="23557" xr:uid="{C348D514-0E40-46E1-9E55-02A666E3B83A}"/>
    <cellStyle name="Input 2 5 2 2 2 2" xfId="26209" xr:uid="{F7281C67-EAA0-42D1-9202-AAD7345F8095}"/>
    <cellStyle name="Input 2 5 2 2 2 3" xfId="27541" xr:uid="{3ED3F8B4-97E7-455F-AD05-93CFB6A0F525}"/>
    <cellStyle name="Input 2 5 2 2 2 4" xfId="28389" xr:uid="{68E36EF3-91CD-49E8-BDC1-635468B1D975}"/>
    <cellStyle name="Input 2 5 2 2 2 5" xfId="33454" xr:uid="{23323226-65F2-4AA1-A70B-4C02F209D8D0}"/>
    <cellStyle name="Input 2 5 2 2 2 6" xfId="31180" xr:uid="{BD9023DA-4667-41F4-91FC-CAF54D0495B4}"/>
    <cellStyle name="Input 2 5 2 2 2 7" xfId="30972" xr:uid="{FB425ECD-C613-4C2F-B2F6-500839163E0B}"/>
    <cellStyle name="Input 2 5 2 2 3" xfId="25311" xr:uid="{87A76755-E7D0-438A-94A7-552994A7DA18}"/>
    <cellStyle name="Input 2 5 2 2 4" xfId="32570" xr:uid="{EF92EAD8-5612-42E6-819A-C7BBDFCAC237}"/>
    <cellStyle name="Input 2 5 2 3" xfId="22968" xr:uid="{A1F27D22-5982-46F7-A4C6-697F426AB9D7}"/>
    <cellStyle name="Input 2 5 2 3 2" xfId="25620" xr:uid="{1C5193DD-68DC-44A6-894A-BF32734D6884}"/>
    <cellStyle name="Input 2 5 2 3 3" xfId="21614" xr:uid="{461AE5D0-FA7F-465C-B0D9-0679106AA738}"/>
    <cellStyle name="Input 2 5 2 3 4" xfId="28887" xr:uid="{401D0AE0-151F-47A2-BBB9-EA8E22643F47}"/>
    <cellStyle name="Input 2 5 2 3 5" xfId="32879" xr:uid="{0F0A906D-634C-451A-B092-ED67F7D46A59}"/>
    <cellStyle name="Input 2 5 2 3 6" xfId="31759" xr:uid="{A9599327-14E6-4301-A2AB-11DCCEA1CA87}"/>
    <cellStyle name="Input 2 5 2 3 7" xfId="34175" xr:uid="{28A42779-4413-4ECC-B7C5-56C44875677E}"/>
    <cellStyle name="Input 2 5 2 4" xfId="23953" xr:uid="{2B9775BE-FF1E-4413-9AE5-91E3A7F7C584}"/>
    <cellStyle name="Input 2 5 2 4 2" xfId="26604" xr:uid="{7C65D50E-7C44-47F4-9597-63140AAFF5DF}"/>
    <cellStyle name="Input 2 5 2 4 3" xfId="21167" xr:uid="{3598CA42-F20D-4766-9846-85878AED4CD4}"/>
    <cellStyle name="Input 2 5 2 4 4" xfId="29438" xr:uid="{AC54C043-0A42-409F-9961-2A45C18E2B1F}"/>
    <cellStyle name="Input 2 5 2 4 5" xfId="30317" xr:uid="{3E6763F3-AF0F-4096-A833-EF8541F9F6A9}"/>
    <cellStyle name="Input 2 5 2 4 6" xfId="32090" xr:uid="{3C4B4F58-0109-4230-A423-E57EE3FEE127}"/>
    <cellStyle name="Input 2 5 2 4 7" xfId="35439" xr:uid="{CDAE6047-8C2D-4731-81A3-B1AF7E505AE3}"/>
    <cellStyle name="Input 2 5 2 4 8" xfId="36274" xr:uid="{9D55C3BF-A0BE-4949-95F6-8D3AA2A418BA}"/>
    <cellStyle name="Input 2 5 2 4 9" xfId="37189" xr:uid="{7A33013E-42E6-4035-8D42-E886425FC315}"/>
    <cellStyle name="Input 2 5 2 5" xfId="24019" xr:uid="{75C8F28C-9815-48F7-A07E-1B3649EFA849}"/>
    <cellStyle name="Input 2 5 2 5 2" xfId="26670" xr:uid="{DE0AEA4F-7B8A-4EFB-A528-49D279EE5E70}"/>
    <cellStyle name="Input 2 5 2 5 3" xfId="21102" xr:uid="{42883EAD-CE7D-4D17-A725-47BCB131E035}"/>
    <cellStyle name="Input 2 5 2 5 4" xfId="29503" xr:uid="{9C25E85C-1429-4BB2-B7D6-B2BE28C8E6A2}"/>
    <cellStyle name="Input 2 5 2 5 5" xfId="30383" xr:uid="{4CA438D1-227A-4EA7-9193-5F1CA3414E6E}"/>
    <cellStyle name="Input 2 5 2 5 6" xfId="32155" xr:uid="{FD8688C3-8865-4E3E-A1AB-C11D8509B028}"/>
    <cellStyle name="Input 2 5 2 5 7" xfId="35504" xr:uid="{48305842-1954-4F21-9CB7-EB180325F8DA}"/>
    <cellStyle name="Input 2 5 2 5 8" xfId="36339" xr:uid="{EDFAA02F-F21F-48C9-A977-C0F45518D2E2}"/>
    <cellStyle name="Input 2 5 2 5 9" xfId="37255" xr:uid="{C3DCE140-563D-4B5E-82C9-4027D023F3AD}"/>
    <cellStyle name="Input 2 5 2 6" xfId="21774" xr:uid="{8B9541C7-FDE9-4304-A579-D56C342AC594}"/>
    <cellStyle name="Input 2 5 2 7" xfId="21845" xr:uid="{2441F8A9-569F-4015-BB77-D25C29BDE4E4}"/>
    <cellStyle name="Input 2 5 3" xfId="9389" xr:uid="{00000000-0005-0000-0000-0000A2240000}"/>
    <cellStyle name="Input 2 5 3 2" xfId="22656" xr:uid="{B0CFAA44-17E2-41AF-AA87-3D9B588C2F3D}"/>
    <cellStyle name="Input 2 5 3 2 2" xfId="23556" xr:uid="{CF0F21C6-2272-487A-9B8F-1928623A58FD}"/>
    <cellStyle name="Input 2 5 3 2 2 2" xfId="26208" xr:uid="{D7E399AE-4DD5-4DCD-9C94-0379AD2330D4}"/>
    <cellStyle name="Input 2 5 3 2 2 3" xfId="28594" xr:uid="{BDD188F8-5F28-4EF3-A807-1C6F2F71BDB2}"/>
    <cellStyle name="Input 2 5 3 2 2 4" xfId="27694" xr:uid="{647CE809-C4E0-4849-9837-0DADC318856D}"/>
    <cellStyle name="Input 2 5 3 2 2 5" xfId="33453" xr:uid="{38EE3823-F286-4154-8B6A-D661E1662D73}"/>
    <cellStyle name="Input 2 5 3 2 2 6" xfId="34379" xr:uid="{EDBCDF06-E24E-4A86-BE85-C08BC617FCEF}"/>
    <cellStyle name="Input 2 5 3 2 2 7" xfId="31339" xr:uid="{7C424A65-CB01-49D8-80E4-2625C4027C8C}"/>
    <cellStyle name="Input 2 5 3 2 3" xfId="25310" xr:uid="{9DB01BB1-DA4B-4AA7-B0F3-ED30AD1B9599}"/>
    <cellStyle name="Input 2 5 3 2 4" xfId="32569" xr:uid="{EAC0EDC3-4A25-4E12-836A-804A23D0461C}"/>
    <cellStyle name="Input 2 5 3 3" xfId="22969" xr:uid="{FC248F92-8DE3-46AF-9F03-F0E0D9B2A797}"/>
    <cellStyle name="Input 2 5 3 3 2" xfId="25621" xr:uid="{C6A4A3D6-9B42-41BE-AC09-8446A25F2507}"/>
    <cellStyle name="Input 2 5 3 3 3" xfId="25014" xr:uid="{0DA0D2DB-5B87-469E-B37B-A04DD1579370}"/>
    <cellStyle name="Input 2 5 3 3 4" xfId="29208" xr:uid="{69C5CC17-A534-4469-BF80-5C02A8065F91}"/>
    <cellStyle name="Input 2 5 3 3 5" xfId="32880" xr:uid="{E2308BF4-681B-4AD7-9926-3C5490F0AC3A}"/>
    <cellStyle name="Input 2 5 3 3 6" xfId="33389" xr:uid="{F612CBCE-3447-4A28-B446-1E01C5C440F4}"/>
    <cellStyle name="Input 2 5 3 3 7" xfId="35185" xr:uid="{17FBF18C-CDD6-4F87-9F6C-96B641B85F92}"/>
    <cellStyle name="Input 2 5 3 4" xfId="23954" xr:uid="{2F58677F-53F6-4A73-B1F5-3299A6DFE430}"/>
    <cellStyle name="Input 2 5 3 4 2" xfId="26605" xr:uid="{354F975B-7D8F-4FA1-A5CE-24E3AF699BDE}"/>
    <cellStyle name="Input 2 5 3 4 3" xfId="21166" xr:uid="{57B2981B-82B9-4AC8-A0CE-30217BCD7C55}"/>
    <cellStyle name="Input 2 5 3 4 4" xfId="29439" xr:uid="{149BC15A-2753-42CA-ABBC-93ABDF4F5C86}"/>
    <cellStyle name="Input 2 5 3 4 5" xfId="30318" xr:uid="{7708C243-E435-408D-9496-62610DEE64D1}"/>
    <cellStyle name="Input 2 5 3 4 6" xfId="32091" xr:uid="{282D83E7-96C2-4C0D-82A5-E9E4F99A6314}"/>
    <cellStyle name="Input 2 5 3 4 7" xfId="35440" xr:uid="{33A3A295-701D-4F07-9707-64724FFB19DF}"/>
    <cellStyle name="Input 2 5 3 4 8" xfId="36275" xr:uid="{8EAB1126-B741-46CB-8517-BEDC33A8281C}"/>
    <cellStyle name="Input 2 5 3 4 9" xfId="37190" xr:uid="{D0AC45B8-AE96-4D35-89C2-28C5E0CA4BBE}"/>
    <cellStyle name="Input 2 5 3 5" xfId="24018" xr:uid="{74076EF8-D11A-4485-B934-7341A6A0B089}"/>
    <cellStyle name="Input 2 5 3 5 2" xfId="26669" xr:uid="{4AD7A954-E5B7-4893-BBF2-AD0159F3A437}"/>
    <cellStyle name="Input 2 5 3 5 3" xfId="21103" xr:uid="{EDB3DEAD-1A65-45F1-A85E-CA3DB1F27F0B}"/>
    <cellStyle name="Input 2 5 3 5 4" xfId="29502" xr:uid="{BDA04800-F727-4A6D-8039-8BD5A6DBC3E1}"/>
    <cellStyle name="Input 2 5 3 5 5" xfId="30382" xr:uid="{1B780F20-B245-4817-90B3-8C3E12A87B42}"/>
    <cellStyle name="Input 2 5 3 5 6" xfId="34090" xr:uid="{EEC200D2-993B-4730-B9C4-C9F8D33C4B4E}"/>
    <cellStyle name="Input 2 5 3 5 7" xfId="35503" xr:uid="{BBFB547F-F76A-49A4-84D0-730AFBB21B68}"/>
    <cellStyle name="Input 2 5 3 5 8" xfId="36338" xr:uid="{8543A635-11EA-4BE5-B9DE-13FF5BDF8516}"/>
    <cellStyle name="Input 2 5 3 5 9" xfId="37254" xr:uid="{C39F86E5-A8D3-401E-95A4-EBBF01D54C36}"/>
    <cellStyle name="Input 2 5 3 6" xfId="21775" xr:uid="{74FD4795-DC3C-4BBC-9F12-6DC562EF8762}"/>
    <cellStyle name="Input 2 5 3 7" xfId="21844" xr:uid="{5FD769B8-30EF-4AE7-B87B-B7DF4012EB49}"/>
    <cellStyle name="Input 2 5 4" xfId="9390" xr:uid="{00000000-0005-0000-0000-0000A3240000}"/>
    <cellStyle name="Input 2 5 4 2" xfId="22655" xr:uid="{EB022943-7DAC-4695-9E66-64E91B314CC8}"/>
    <cellStyle name="Input 2 5 4 2 2" xfId="23555" xr:uid="{266A376F-8471-4C68-AE79-EB055656ACC0}"/>
    <cellStyle name="Input 2 5 4 2 2 2" xfId="26207" xr:uid="{58D880E7-54EB-4ADF-9514-A8941F25A552}"/>
    <cellStyle name="Input 2 5 4 2 2 3" xfId="28480" xr:uid="{C148AF65-8E8D-4B09-BE5A-9D38DA4BAAAF}"/>
    <cellStyle name="Input 2 5 4 2 2 4" xfId="29153" xr:uid="{F9CD02C3-2563-4F26-A497-23B223B085D4}"/>
    <cellStyle name="Input 2 5 4 2 2 5" xfId="33452" xr:uid="{C24D12A1-5CCF-4BD1-A885-F870CF67A351}"/>
    <cellStyle name="Input 2 5 4 2 2 6" xfId="31160" xr:uid="{9DECADBE-C17C-42F8-A247-B8383C111212}"/>
    <cellStyle name="Input 2 5 4 2 2 7" xfId="31340" xr:uid="{4EBD1238-4A29-49E4-9F1C-FBC81CFCD7AA}"/>
    <cellStyle name="Input 2 5 4 2 3" xfId="25309" xr:uid="{8DB57879-B5F9-4EAD-B3DC-2A83442DC18B}"/>
    <cellStyle name="Input 2 5 4 2 4" xfId="32568" xr:uid="{45891DBD-16E7-4C21-B2AA-078DEC02B2F6}"/>
    <cellStyle name="Input 2 5 4 3" xfId="22970" xr:uid="{0202CF8A-C3A8-4290-A36E-69E0EF754C20}"/>
    <cellStyle name="Input 2 5 4 3 2" xfId="25622" xr:uid="{E2F84E7D-251D-44DA-93D0-F8A58FAAC0E4}"/>
    <cellStyle name="Input 2 5 4 3 3" xfId="21581" xr:uid="{204D1343-1305-4CCA-BCAD-1175E04896D5}"/>
    <cellStyle name="Input 2 5 4 3 4" xfId="28922" xr:uid="{2816D54A-31FF-443E-925F-ACD40A5137E8}"/>
    <cellStyle name="Input 2 5 4 3 5" xfId="32881" xr:uid="{1769E770-C690-4284-9656-CEFDDF7A0DE1}"/>
    <cellStyle name="Input 2 5 4 3 6" xfId="32943" xr:uid="{B0B78841-DE88-401C-913C-9C8399BAFF06}"/>
    <cellStyle name="Input 2 5 4 3 7" xfId="34970" xr:uid="{BF04443D-217A-4849-924F-787F35C1EB6C}"/>
    <cellStyle name="Input 2 5 4 4" xfId="23955" xr:uid="{2E5DBD8B-8AC7-490D-BB62-D28094A62924}"/>
    <cellStyle name="Input 2 5 4 4 2" xfId="26606" xr:uid="{ABDD4A22-FAC5-4D0E-BEC5-D5AB0EF00B2B}"/>
    <cellStyle name="Input 2 5 4 4 3" xfId="21165" xr:uid="{5A76A958-0EA4-40CA-AD76-007D25372324}"/>
    <cellStyle name="Input 2 5 4 4 4" xfId="29440" xr:uid="{1B0B0293-5559-47B3-97B4-D112A0E1A3F1}"/>
    <cellStyle name="Input 2 5 4 4 5" xfId="30319" xr:uid="{C16F2551-F060-400B-9869-E91255B3F663}"/>
    <cellStyle name="Input 2 5 4 4 6" xfId="32092" xr:uid="{CA6FA936-B64E-4B0E-9399-DAF01057E476}"/>
    <cellStyle name="Input 2 5 4 4 7" xfId="35441" xr:uid="{134477C3-207B-4956-98EB-B7827D24C5B1}"/>
    <cellStyle name="Input 2 5 4 4 8" xfId="36276" xr:uid="{54C292DC-B726-4164-8887-F98FB57BABE2}"/>
    <cellStyle name="Input 2 5 4 4 9" xfId="37191" xr:uid="{C680C516-5DFD-452E-8CBA-CC6124D87F38}"/>
    <cellStyle name="Input 2 5 4 5" xfId="24017" xr:uid="{B7F28375-6BBE-4EC3-A384-0FD3F7CB5F45}"/>
    <cellStyle name="Input 2 5 4 5 2" xfId="26668" xr:uid="{E2985B39-B843-46EA-917A-2F6E974935A1}"/>
    <cellStyle name="Input 2 5 4 5 3" xfId="21104" xr:uid="{3A80B3A9-0DB1-4D92-ABAA-E3999FFC1494}"/>
    <cellStyle name="Input 2 5 4 5 4" xfId="29501" xr:uid="{0A151E30-26AF-4C5B-B52A-A94721FECCCD}"/>
    <cellStyle name="Input 2 5 4 5 5" xfId="30381" xr:uid="{F08A4FC6-0427-4427-AE11-CA7E1ABB8660}"/>
    <cellStyle name="Input 2 5 4 5 6" xfId="33920" xr:uid="{87C8699F-D258-4B2B-8497-0AD2D15D75ED}"/>
    <cellStyle name="Input 2 5 4 5 7" xfId="35502" xr:uid="{0967B0D7-8D82-499B-898B-CB6E530AB2A1}"/>
    <cellStyle name="Input 2 5 4 5 8" xfId="36337" xr:uid="{EED4DFDD-A212-4FB8-A002-3A9D515875A3}"/>
    <cellStyle name="Input 2 5 4 5 9" xfId="37253" xr:uid="{C2D70F09-0DE4-4B4D-91FF-2482D919864C}"/>
    <cellStyle name="Input 2 5 4 6" xfId="21776" xr:uid="{C585D79A-A24F-44BD-BE02-D194048C3950}"/>
    <cellStyle name="Input 2 5 4 7" xfId="21843" xr:uid="{B95C3694-4F0A-4435-B612-9F5CCACC213B}"/>
    <cellStyle name="Input 2 5 5" xfId="9391" xr:uid="{00000000-0005-0000-0000-0000A4240000}"/>
    <cellStyle name="Input 2 5 5 2" xfId="22654" xr:uid="{5C665956-99B5-4C53-A41A-8142A4714575}"/>
    <cellStyle name="Input 2 5 5 2 2" xfId="23554" xr:uid="{CBD7A80D-E294-41DC-ACAA-7289088C2AC2}"/>
    <cellStyle name="Input 2 5 5 2 2 2" xfId="26206" xr:uid="{0BECD881-449A-4CE5-A34F-C36C30B48B8D}"/>
    <cellStyle name="Input 2 5 5 2 2 3" xfId="27989" xr:uid="{741B3C46-8FD4-483D-BBE1-EF2979B49F6B}"/>
    <cellStyle name="Input 2 5 5 2 2 4" xfId="29035" xr:uid="{99EF3004-79C2-4B31-8D72-9C05FC0EA080}"/>
    <cellStyle name="Input 2 5 5 2 2 5" xfId="33451" xr:uid="{63D19B70-109A-479E-912F-5A7E6893C782}"/>
    <cellStyle name="Input 2 5 5 2 2 6" xfId="34396" xr:uid="{54BDE59F-8C96-4FBE-B673-11146210B39C}"/>
    <cellStyle name="Input 2 5 5 2 2 7" xfId="35061" xr:uid="{9A15B4D7-3262-4233-8010-65531F97B5EF}"/>
    <cellStyle name="Input 2 5 5 2 3" xfId="25308" xr:uid="{1D980528-0FA4-484A-A6D3-FBB7C53A5DFC}"/>
    <cellStyle name="Input 2 5 5 2 4" xfId="32567" xr:uid="{216C4E8B-D1C2-4D05-80A6-8FE8E78C4C9C}"/>
    <cellStyle name="Input 2 5 5 3" xfId="22971" xr:uid="{C8917513-B850-4219-B5E4-4AD5ACFDCC9A}"/>
    <cellStyle name="Input 2 5 5 3 2" xfId="25623" xr:uid="{0959BA2D-9A17-4B3E-B31E-10B80B74B778}"/>
    <cellStyle name="Input 2 5 5 3 3" xfId="21407" xr:uid="{339270CF-0132-4ECC-8CBE-13E025CBBA95}"/>
    <cellStyle name="Input 2 5 5 3 4" xfId="29065" xr:uid="{E29B2431-5017-4E49-86D6-19784A8357B2}"/>
    <cellStyle name="Input 2 5 5 3 5" xfId="32882" xr:uid="{48B5999C-6ACF-4017-A64C-E11626419DB6}"/>
    <cellStyle name="Input 2 5 5 3 6" xfId="33781" xr:uid="{9FACE348-1F4D-4330-B25F-73373B47DD78}"/>
    <cellStyle name="Input 2 5 5 3 7" xfId="31520" xr:uid="{3D350630-81E5-4184-B232-D49A4F2D0CBF}"/>
    <cellStyle name="Input 2 5 5 4" xfId="23956" xr:uid="{6234FAD9-6163-4264-BDE5-14422B08FF81}"/>
    <cellStyle name="Input 2 5 5 4 2" xfId="26607" xr:uid="{4956367A-6D94-47C9-A054-FE184C3AFC65}"/>
    <cellStyle name="Input 2 5 5 4 3" xfId="21164" xr:uid="{E44E846F-C6EF-4C89-AD10-40657DABEC5E}"/>
    <cellStyle name="Input 2 5 5 4 4" xfId="29441" xr:uid="{B54AC20A-15D7-4113-9826-131C3D27448A}"/>
    <cellStyle name="Input 2 5 5 4 5" xfId="30320" xr:uid="{9F7C62AB-7FF6-498E-A001-23CD6D0AE6D9}"/>
    <cellStyle name="Input 2 5 5 4 6" xfId="32093" xr:uid="{76D2CCF5-6E5F-4AD1-9E7B-BA8813EEBC4C}"/>
    <cellStyle name="Input 2 5 5 4 7" xfId="35442" xr:uid="{308E7103-2CAB-44FC-B73C-4137419CEF50}"/>
    <cellStyle name="Input 2 5 5 4 8" xfId="36277" xr:uid="{CDC02098-CC82-4686-8951-1FD5F61E0CCA}"/>
    <cellStyle name="Input 2 5 5 4 9" xfId="37192" xr:uid="{F0BA1FBF-CBE6-46B6-B4B3-4A14F32D6629}"/>
    <cellStyle name="Input 2 5 5 5" xfId="24016" xr:uid="{C0C8683F-5818-461C-BA7E-CF7E159F3A4F}"/>
    <cellStyle name="Input 2 5 5 5 2" xfId="26667" xr:uid="{62D70251-392F-48AA-AB98-07EBB7989C61}"/>
    <cellStyle name="Input 2 5 5 5 3" xfId="21105" xr:uid="{287C4B8B-AB29-4FB5-9741-571A5521ED53}"/>
    <cellStyle name="Input 2 5 5 5 4" xfId="29500" xr:uid="{35CB47C6-D120-4803-80DF-A80E4D34A876}"/>
    <cellStyle name="Input 2 5 5 5 5" xfId="30380" xr:uid="{FFE37F1E-5853-4D51-8948-1E54DE93EF54}"/>
    <cellStyle name="Input 2 5 5 5 6" xfId="32154" xr:uid="{92908094-51A8-46D2-8B38-2C0EFAB07F63}"/>
    <cellStyle name="Input 2 5 5 5 7" xfId="35501" xr:uid="{5EB4A591-F0B7-4036-88C8-837CFFC24E28}"/>
    <cellStyle name="Input 2 5 5 5 8" xfId="36336" xr:uid="{6ACC8124-4B98-4172-A7DB-1C91194D8856}"/>
    <cellStyle name="Input 2 5 5 5 9" xfId="37252" xr:uid="{6FF746A8-D70D-4E66-B6EE-D1BDE5F4DC18}"/>
    <cellStyle name="Input 2 5 5 6" xfId="21777" xr:uid="{D1CDC4BE-67C5-4C29-87F8-F51BA23EBD99}"/>
    <cellStyle name="Input 2 5 5 7" xfId="21842" xr:uid="{249185A3-A160-4A66-94C0-21F259E82003}"/>
    <cellStyle name="Input 2 6" xfId="9392" xr:uid="{00000000-0005-0000-0000-0000A5240000}"/>
    <cellStyle name="Input 2 6 2" xfId="9393" xr:uid="{00000000-0005-0000-0000-0000A6240000}"/>
    <cellStyle name="Input 2 6 2 2" xfId="22653" xr:uid="{BF39C072-2C49-4C6B-99C5-37B6C5D950B6}"/>
    <cellStyle name="Input 2 6 2 2 2" xfId="23553" xr:uid="{CC3C5A47-24BA-4B08-AFF0-E818F33BC946}"/>
    <cellStyle name="Input 2 6 2 2 2 2" xfId="26205" xr:uid="{70FD72D1-EB0A-4C28-8439-C84273BD1230}"/>
    <cellStyle name="Input 2 6 2 2 2 3" xfId="28040" xr:uid="{4C3941D5-C730-4ED4-B288-4007671E19CC}"/>
    <cellStyle name="Input 2 6 2 2 2 4" xfId="27240" xr:uid="{9CDD5526-3EFD-433F-9A59-2D429FFC8BF7}"/>
    <cellStyle name="Input 2 6 2 2 2 5" xfId="33450" xr:uid="{4A6880C5-C26A-4546-B615-A3E0BB6F37A8}"/>
    <cellStyle name="Input 2 6 2 2 2 6" xfId="34565" xr:uid="{49D82E9B-1DCD-4313-BDAE-EF47FD8BFFED}"/>
    <cellStyle name="Input 2 6 2 2 2 7" xfId="35095" xr:uid="{169BFA60-295B-4712-9B25-507A455AE041}"/>
    <cellStyle name="Input 2 6 2 2 3" xfId="25307" xr:uid="{E645BE82-BC69-419C-BCC6-F835109C3C28}"/>
    <cellStyle name="Input 2 6 2 2 4" xfId="32566" xr:uid="{854BCC9C-F118-4F06-A1A4-C3FDAEA3C8AA}"/>
    <cellStyle name="Input 2 6 2 3" xfId="22972" xr:uid="{2ACBE996-C7AE-4942-A980-3EAF38D55B61}"/>
    <cellStyle name="Input 2 6 2 3 2" xfId="25624" xr:uid="{146D97F7-8D7A-40C8-8FF6-DDD4EBC3035F}"/>
    <cellStyle name="Input 2 6 2 3 3" xfId="21613" xr:uid="{A54E0BCF-B098-41CC-A95C-CD399E1CEC02}"/>
    <cellStyle name="Input 2 6 2 3 4" xfId="28925" xr:uid="{E1AB79B5-0406-44F9-BBEB-6D34E2115F3F}"/>
    <cellStyle name="Input 2 6 2 3 5" xfId="32883" xr:uid="{8A07EEE5-1E7D-40C5-89DD-FE545633B4D1}"/>
    <cellStyle name="Input 2 6 2 3 6" xfId="33657" xr:uid="{1C627D6A-75A1-43EF-89AB-10C8FE30B1DA}"/>
    <cellStyle name="Input 2 6 2 3 7" xfId="31288" xr:uid="{97A39FF9-0E9E-48BC-8D74-E63ACEC29431}"/>
    <cellStyle name="Input 2 6 2 4" xfId="23957" xr:uid="{18A153DF-8670-45D9-94F2-5634274961A7}"/>
    <cellStyle name="Input 2 6 2 4 2" xfId="26608" xr:uid="{BC2AD2B0-8533-4AD9-84F3-C82E554C9CE2}"/>
    <cellStyle name="Input 2 6 2 4 3" xfId="21163" xr:uid="{15AF881C-416A-4CF2-8634-7C42A23333FF}"/>
    <cellStyle name="Input 2 6 2 4 4" xfId="29442" xr:uid="{6B35D25F-E5DA-4484-972C-7CD4733661D4}"/>
    <cellStyle name="Input 2 6 2 4 5" xfId="30321" xr:uid="{F3CB28C9-FE7B-4FA1-BC4B-9C9C9A244F86}"/>
    <cellStyle name="Input 2 6 2 4 6" xfId="32094" xr:uid="{00E8B5A3-4C66-4B5A-8600-70E46FA7CD14}"/>
    <cellStyle name="Input 2 6 2 4 7" xfId="35443" xr:uid="{05FD1002-E499-4CDF-94A7-A3D49E4CEAFE}"/>
    <cellStyle name="Input 2 6 2 4 8" xfId="36278" xr:uid="{99592292-0200-42AB-9E9C-E71A78421D06}"/>
    <cellStyle name="Input 2 6 2 4 9" xfId="37193" xr:uid="{CDF017A8-07EC-48A0-8313-11645188A38C}"/>
    <cellStyle name="Input 2 6 2 5" xfId="24015" xr:uid="{3319DD98-F3CD-4365-855E-19875ECAB9EA}"/>
    <cellStyle name="Input 2 6 2 5 2" xfId="26666" xr:uid="{3A367DC9-6AB0-4C3B-A974-6ABAFA0A760E}"/>
    <cellStyle name="Input 2 6 2 5 3" xfId="21106" xr:uid="{7B4308C3-81AE-497C-B3FB-A5BFAE305C04}"/>
    <cellStyle name="Input 2 6 2 5 4" xfId="29499" xr:uid="{F53652E0-F071-45E8-A82D-129AF49E4518}"/>
    <cellStyle name="Input 2 6 2 5 5" xfId="30379" xr:uid="{FD24FEBE-BC5F-42A9-8134-5C44CEC81992}"/>
    <cellStyle name="Input 2 6 2 5 6" xfId="32153" xr:uid="{9BEDF6C0-700C-418C-8A5C-5C268F2E81A7}"/>
    <cellStyle name="Input 2 6 2 5 7" xfId="35500" xr:uid="{59A0CE7E-5071-4038-B094-5D3FC6D454A0}"/>
    <cellStyle name="Input 2 6 2 5 8" xfId="36335" xr:uid="{592859F3-B2D5-4459-8797-D0A658186CFF}"/>
    <cellStyle name="Input 2 6 2 5 9" xfId="37251" xr:uid="{1998C9EC-6F19-466D-8A84-028948029431}"/>
    <cellStyle name="Input 2 6 2 6" xfId="21778" xr:uid="{0D6F713A-B6A1-4E27-89B3-92675FFEEF72}"/>
    <cellStyle name="Input 2 6 2 7" xfId="21841" xr:uid="{E127ACEE-104E-4BF9-AF6C-48FBA9107EF2}"/>
    <cellStyle name="Input 2 6 3" xfId="9394" xr:uid="{00000000-0005-0000-0000-0000A7240000}"/>
    <cellStyle name="Input 2 6 3 2" xfId="22652" xr:uid="{1ABF6DAD-4A03-4773-8B64-8B329A7B694C}"/>
    <cellStyle name="Input 2 6 3 2 2" xfId="23552" xr:uid="{06A45B20-F58F-47C6-B1E2-270666441D13}"/>
    <cellStyle name="Input 2 6 3 2 2 2" xfId="26204" xr:uid="{B41F301B-E335-47FA-8CBE-79EBEEC258C3}"/>
    <cellStyle name="Input 2 6 3 2 2 3" xfId="27595" xr:uid="{092555EE-CBF8-4A0D-83C3-F340BA09FDC5}"/>
    <cellStyle name="Input 2 6 3 2 2 4" xfId="22319" xr:uid="{359AFD34-5CCB-4396-9037-4B110287E843}"/>
    <cellStyle name="Input 2 6 3 2 2 5" xfId="33449" xr:uid="{1C584C65-1512-43AF-9998-28F0EC836D05}"/>
    <cellStyle name="Input 2 6 3 2 2 6" xfId="33356" xr:uid="{CFD97F85-194D-48AB-B7DD-16C1E3F5C611}"/>
    <cellStyle name="Input 2 6 3 2 2 7" xfId="34597" xr:uid="{39BBC6D4-19DB-44FF-8287-9BF8E145E348}"/>
    <cellStyle name="Input 2 6 3 2 3" xfId="25306" xr:uid="{6420967D-869E-4EDF-AB17-68F035A91857}"/>
    <cellStyle name="Input 2 6 3 2 4" xfId="32565" xr:uid="{7BA2189B-0B0D-4220-8507-CE54520679EA}"/>
    <cellStyle name="Input 2 6 3 3" xfId="22973" xr:uid="{7BAC986E-2307-47E0-9281-E16C45B017DE}"/>
    <cellStyle name="Input 2 6 3 3 2" xfId="25625" xr:uid="{2187F76E-E6DA-4080-B567-C61A9334C729}"/>
    <cellStyle name="Input 2 6 3 3 3" xfId="27296" xr:uid="{8A44CEE0-63B8-4F2B-8A1D-C9B8B1DCD85C}"/>
    <cellStyle name="Input 2 6 3 3 4" xfId="29209" xr:uid="{98534FB8-2D75-4929-8769-21F1D591D5D4}"/>
    <cellStyle name="Input 2 6 3 3 5" xfId="32884" xr:uid="{CA3C15D4-6CF7-4488-A9D4-9C5CD61FDB80}"/>
    <cellStyle name="Input 2 6 3 3 6" xfId="31760" xr:uid="{FE0C20F0-DB3C-4C9C-97B2-E795D95CC3E0}"/>
    <cellStyle name="Input 2 6 3 3 7" xfId="35184" xr:uid="{1BF7CE02-8486-4C6F-B05F-B437488E52E0}"/>
    <cellStyle name="Input 2 6 3 4" xfId="23958" xr:uid="{1984CA85-A8A8-4CF5-B49B-870E02D092FF}"/>
    <cellStyle name="Input 2 6 3 4 2" xfId="26609" xr:uid="{164092A5-9031-4D58-94B4-F65E68B56934}"/>
    <cellStyle name="Input 2 6 3 4 3" xfId="21162" xr:uid="{B7A73E8F-C331-46CF-BB47-4E3EDF35EF39}"/>
    <cellStyle name="Input 2 6 3 4 4" xfId="29443" xr:uid="{86F6D31D-3FB2-4DED-A392-4EDB8F11E335}"/>
    <cellStyle name="Input 2 6 3 4 5" xfId="30322" xr:uid="{8ACB0361-2C5F-4BB2-8BCB-D318DCE7B4FF}"/>
    <cellStyle name="Input 2 6 3 4 6" xfId="32095" xr:uid="{831564FC-0EA1-4E17-A266-6C0948A0DE47}"/>
    <cellStyle name="Input 2 6 3 4 7" xfId="35444" xr:uid="{08625C52-BA88-48BE-B153-0BC20F42088A}"/>
    <cellStyle name="Input 2 6 3 4 8" xfId="36279" xr:uid="{D39E0196-6DA1-428F-9E2C-CFAA1B2A55D8}"/>
    <cellStyle name="Input 2 6 3 4 9" xfId="37194" xr:uid="{CE9C1975-9BD2-44AC-B9D0-A6C8FAB7DE6A}"/>
    <cellStyle name="Input 2 6 3 5" xfId="24014" xr:uid="{579B9539-7D4D-41C6-9210-4338C4567F4D}"/>
    <cellStyle name="Input 2 6 3 5 2" xfId="26665" xr:uid="{D5E2D483-39D2-4C07-A475-025E7E18E6FB}"/>
    <cellStyle name="Input 2 6 3 5 3" xfId="21107" xr:uid="{3C2AA0A1-DEAA-4ECE-A676-CC4177F3F3F5}"/>
    <cellStyle name="Input 2 6 3 5 4" xfId="29498" xr:uid="{455FC4FC-FC0E-4AAB-BE5D-02407727FF60}"/>
    <cellStyle name="Input 2 6 3 5 5" xfId="30378" xr:uid="{D060ADD1-2D2A-4722-A657-6AD37D859FFB}"/>
    <cellStyle name="Input 2 6 3 5 6" xfId="32152" xr:uid="{32FBF92E-578B-42D1-844B-16FA07692513}"/>
    <cellStyle name="Input 2 6 3 5 7" xfId="35499" xr:uid="{883359D8-0041-4D5D-8306-3187751A87E6}"/>
    <cellStyle name="Input 2 6 3 5 8" xfId="36334" xr:uid="{0FBA6FBF-1B3E-400D-99C9-9CF55E6D45FB}"/>
    <cellStyle name="Input 2 6 3 5 9" xfId="37250" xr:uid="{6EE0A796-A0AA-472E-BF31-5EDCCE9929F6}"/>
    <cellStyle name="Input 2 6 3 6" xfId="21779" xr:uid="{2BAB6AE8-361F-40D9-98A2-F9974362EDA6}"/>
    <cellStyle name="Input 2 6 3 7" xfId="21840" xr:uid="{3FEB9AFD-3651-464E-A8A9-E8758F94EFDC}"/>
    <cellStyle name="Input 2 6 4" xfId="9395" xr:uid="{00000000-0005-0000-0000-0000A8240000}"/>
    <cellStyle name="Input 2 6 4 2" xfId="22651" xr:uid="{85DAEA64-8AB0-44DB-99B4-70702CB97145}"/>
    <cellStyle name="Input 2 6 4 2 2" xfId="23551" xr:uid="{D9CDCE5F-9DFD-4183-8C1E-B1A0283274DF}"/>
    <cellStyle name="Input 2 6 4 2 2 2" xfId="26203" xr:uid="{2A1772F3-2300-4EB5-AA64-91D0D5D23E47}"/>
    <cellStyle name="Input 2 6 4 2 2 3" xfId="27540" xr:uid="{54ECDF4B-224E-4D9F-9583-5A11D26352F5}"/>
    <cellStyle name="Input 2 6 4 2 2 4" xfId="22314" xr:uid="{F11EACDF-25EC-4CF3-A8C4-3DADB10CC2FD}"/>
    <cellStyle name="Input 2 6 4 2 2 5" xfId="33448" xr:uid="{CC15A906-0133-4970-B452-E762F825B31C}"/>
    <cellStyle name="Input 2 6 4 2 2 6" xfId="31181" xr:uid="{37010841-2DB9-4B09-B59A-1D2AF75DEAAF}"/>
    <cellStyle name="Input 2 6 4 2 2 7" xfId="31341" xr:uid="{F19D11D0-1800-42F5-A795-D8E14997DB3B}"/>
    <cellStyle name="Input 2 6 4 2 3" xfId="25305" xr:uid="{26F55A9F-F2E4-4048-ACC9-DB460AEB12BD}"/>
    <cellStyle name="Input 2 6 4 2 4" xfId="32564" xr:uid="{80DC0B02-7FFB-45A1-AABD-9718E5E4B8BA}"/>
    <cellStyle name="Input 2 6 4 3" xfId="22974" xr:uid="{274ED052-4072-444F-932C-29C8FF75BE76}"/>
    <cellStyle name="Input 2 6 4 3 2" xfId="25626" xr:uid="{7E9495CF-FDA8-4BA6-A4D7-83088D65DB40}"/>
    <cellStyle name="Input 2 6 4 3 3" xfId="27297" xr:uid="{CD76AA6A-A431-4A53-98E0-E8E99210D3B5}"/>
    <cellStyle name="Input 2 6 4 3 4" xfId="28890" xr:uid="{B25B18F8-D147-4FEA-9801-F6E7EF2BD9CA}"/>
    <cellStyle name="Input 2 6 4 3 5" xfId="32885" xr:uid="{FC387A84-23E9-4599-B094-DF39328321E1}"/>
    <cellStyle name="Input 2 6 4 3 6" xfId="33388" xr:uid="{3E2125D7-DAA3-4F53-97E8-EBEDD543F268}"/>
    <cellStyle name="Input 2 6 4 3 7" xfId="34971" xr:uid="{4D80FBF3-6D0D-4C09-8B31-737813E11122}"/>
    <cellStyle name="Input 2 6 4 4" xfId="23959" xr:uid="{B53CAE48-4F3A-47B2-B46B-7DE7286C46A3}"/>
    <cellStyle name="Input 2 6 4 4 2" xfId="26610" xr:uid="{62C344D4-628A-4ACA-A897-928BE1E85B4F}"/>
    <cellStyle name="Input 2 6 4 4 3" xfId="21161" xr:uid="{130CA7F8-20AE-47F2-9002-B824136D4D23}"/>
    <cellStyle name="Input 2 6 4 4 4" xfId="29444" xr:uid="{737BE16B-385A-4C5B-A487-8224D423CE19}"/>
    <cellStyle name="Input 2 6 4 4 5" xfId="30323" xr:uid="{DFEC2D78-BFA3-4F77-8175-958D2C4864B7}"/>
    <cellStyle name="Input 2 6 4 4 6" xfId="32096" xr:uid="{B2594129-55F3-49AC-BE88-9622C21E0F6A}"/>
    <cellStyle name="Input 2 6 4 4 7" xfId="35445" xr:uid="{7FF465ED-3162-437A-8FFC-9C8F3F9CBF83}"/>
    <cellStyle name="Input 2 6 4 4 8" xfId="36280" xr:uid="{50E19109-4DEB-4BAD-B50E-1A91507156BB}"/>
    <cellStyle name="Input 2 6 4 4 9" xfId="37195" xr:uid="{F03FC82B-7185-418F-ACDA-8A2DA0EB7474}"/>
    <cellStyle name="Input 2 6 4 5" xfId="24013" xr:uid="{7B3B8C9F-0361-4A42-B021-FF2DF5295E3A}"/>
    <cellStyle name="Input 2 6 4 5 2" xfId="26664" xr:uid="{C09E04C3-5092-4D57-B218-88821833F0C3}"/>
    <cellStyle name="Input 2 6 4 5 3" xfId="21108" xr:uid="{EE2C39F3-3690-4D6F-A8C4-BB27D22E616B}"/>
    <cellStyle name="Input 2 6 4 5 4" xfId="29497" xr:uid="{0049D3E6-E57F-4FB9-B0B0-BB0F70B78ABE}"/>
    <cellStyle name="Input 2 6 4 5 5" xfId="30377" xr:uid="{A1ABB26A-02EC-44F6-A964-B30A1B7727E2}"/>
    <cellStyle name="Input 2 6 4 5 6" xfId="32151" xr:uid="{6B9E4047-CD4D-4AFB-854C-982D3FA2640B}"/>
    <cellStyle name="Input 2 6 4 5 7" xfId="35498" xr:uid="{02308A37-176D-4137-B647-5B8205018FB8}"/>
    <cellStyle name="Input 2 6 4 5 8" xfId="36333" xr:uid="{8740A32D-C766-4012-AE2B-03A893C52AAE}"/>
    <cellStyle name="Input 2 6 4 5 9" xfId="37249" xr:uid="{F596D68B-DFEB-4AAE-ABC4-4AD0A30BE9D3}"/>
    <cellStyle name="Input 2 6 4 6" xfId="21780" xr:uid="{640796F9-4262-457D-BC85-2AB9007EF3C9}"/>
    <cellStyle name="Input 2 6 4 7" xfId="21839" xr:uid="{D2E12B77-0943-4683-8E23-5347DD659147}"/>
    <cellStyle name="Input 2 6 5" xfId="9396" xr:uid="{00000000-0005-0000-0000-0000A9240000}"/>
    <cellStyle name="Input 2 6 5 2" xfId="22650" xr:uid="{E5068F42-6E8B-4245-997C-DA072E94B339}"/>
    <cellStyle name="Input 2 6 5 2 2" xfId="23550" xr:uid="{CB329865-8D97-4684-8850-8B5A72A51435}"/>
    <cellStyle name="Input 2 6 5 2 2 2" xfId="26202" xr:uid="{8584E873-83C3-4B0A-AF18-0B78208BF665}"/>
    <cellStyle name="Input 2 6 5 2 2 3" xfId="28593" xr:uid="{9CCAE55A-02A0-45BB-B4C3-DDEA5393825F}"/>
    <cellStyle name="Input 2 6 5 2 2 4" xfId="29152" xr:uid="{9B009770-F59B-4B2B-92A4-7E52F3CAD796}"/>
    <cellStyle name="Input 2 6 5 2 2 5" xfId="33447" xr:uid="{0DAE1402-4A03-4F8F-A105-E31A0A4E7251}"/>
    <cellStyle name="Input 2 6 5 2 2 6" xfId="34378" xr:uid="{B9F02874-6503-4F6C-BE2E-5C80A2244AAF}"/>
    <cellStyle name="Input 2 6 5 2 2 7" xfId="35060" xr:uid="{756B62B7-6E27-49D6-BA47-8A0AB86F8D96}"/>
    <cellStyle name="Input 2 6 5 2 3" xfId="25304" xr:uid="{0E05D007-AD09-4B63-A8B7-D1AEEF018213}"/>
    <cellStyle name="Input 2 6 5 2 4" xfId="32563" xr:uid="{695DE6D6-70AD-47A2-93A7-B508966C4BA9}"/>
    <cellStyle name="Input 2 6 5 3" xfId="22975" xr:uid="{0840FDFC-576A-4DD4-B7A3-FAEA092DC407}"/>
    <cellStyle name="Input 2 6 5 3 2" xfId="25627" xr:uid="{B3FD8431-3797-4698-AD68-3C82A1195A35}"/>
    <cellStyle name="Input 2 6 5 3 3" xfId="21586" xr:uid="{808DDFF9-34D5-47CB-AD10-87BA766BDF30}"/>
    <cellStyle name="Input 2 6 5 3 4" xfId="28241" xr:uid="{AED8479A-EEB5-485F-ACBC-5BDEBFB0233F}"/>
    <cellStyle name="Input 2 6 5 3 5" xfId="32886" xr:uid="{D5F6FF4C-7B5E-4D8D-BEFD-FCAB22CDB773}"/>
    <cellStyle name="Input 2 6 5 3 6" xfId="32272" xr:uid="{B3BDCDF2-6CE9-4D36-9CCB-8FF0C05AA066}"/>
    <cellStyle name="Input 2 6 5 3 7" xfId="31673" xr:uid="{C167153E-9280-416D-89FA-86309B40CDD4}"/>
    <cellStyle name="Input 2 6 5 4" xfId="23960" xr:uid="{D22CFE9E-A60F-4A1C-B7E8-62AB0CB70D29}"/>
    <cellStyle name="Input 2 6 5 4 2" xfId="26611" xr:uid="{CE69975B-8E96-471C-8FB0-B9939BE595BF}"/>
    <cellStyle name="Input 2 6 5 4 3" xfId="21160" xr:uid="{EA3A3C0B-953B-4D17-94C1-98F7A1FBEBB8}"/>
    <cellStyle name="Input 2 6 5 4 4" xfId="29445" xr:uid="{E2405449-32B2-4904-BD4A-FBA7FA0920EC}"/>
    <cellStyle name="Input 2 6 5 4 5" xfId="30324" xr:uid="{C5EB77C5-FA5D-4448-BD9D-10A5F22DF3FB}"/>
    <cellStyle name="Input 2 6 5 4 6" xfId="32097" xr:uid="{A3D3B0C3-0349-4E36-AE8E-B78A9AE0EDDB}"/>
    <cellStyle name="Input 2 6 5 4 7" xfId="35446" xr:uid="{77603705-9398-476C-BD86-02E174AF3828}"/>
    <cellStyle name="Input 2 6 5 4 8" xfId="36281" xr:uid="{7FF67603-4B34-4EAA-84AC-43A6339F199F}"/>
    <cellStyle name="Input 2 6 5 4 9" xfId="37196" xr:uid="{ECC26902-613B-4D10-B715-3699470967A5}"/>
    <cellStyle name="Input 2 6 5 5" xfId="24012" xr:uid="{8ED54BAE-20DE-46F4-A470-4124D71528A9}"/>
    <cellStyle name="Input 2 6 5 5 2" xfId="26663" xr:uid="{BC7794B2-CAEC-4C3C-8D25-593E8621F561}"/>
    <cellStyle name="Input 2 6 5 5 3" xfId="21109" xr:uid="{D9A43DD9-5A9B-459E-9B4B-170F815F92D1}"/>
    <cellStyle name="Input 2 6 5 5 4" xfId="29496" xr:uid="{668DA43D-BAA1-40C0-8C8C-96258E9DC7DF}"/>
    <cellStyle name="Input 2 6 5 5 5" xfId="30376" xr:uid="{66A468D8-C08A-4585-A859-0D81D46EDFA2}"/>
    <cellStyle name="Input 2 6 5 5 6" xfId="32150" xr:uid="{EB7D056D-E506-44C9-88FE-875D136E29B8}"/>
    <cellStyle name="Input 2 6 5 5 7" xfId="35497" xr:uid="{9D520037-DEDF-4603-87AD-0FB15B5D9CD4}"/>
    <cellStyle name="Input 2 6 5 5 8" xfId="36332" xr:uid="{34AA278D-7B56-43FA-96FC-3015572E84AB}"/>
    <cellStyle name="Input 2 6 5 5 9" xfId="37248" xr:uid="{237A0600-23BC-4519-9344-BB5E210616CB}"/>
    <cellStyle name="Input 2 6 5 6" xfId="21781" xr:uid="{2B889766-4473-4120-A5F9-09DC8242303D}"/>
    <cellStyle name="Input 2 6 5 7" xfId="21838" xr:uid="{39A862CC-7371-422F-874D-2F490979E964}"/>
    <cellStyle name="Input 2 7" xfId="9397" xr:uid="{00000000-0005-0000-0000-0000AA240000}"/>
    <cellStyle name="Input 2 7 2" xfId="9398" xr:uid="{00000000-0005-0000-0000-0000AB240000}"/>
    <cellStyle name="Input 2 7 2 2" xfId="22649" xr:uid="{6C4045DF-0546-4A39-80EC-77A430A979EC}"/>
    <cellStyle name="Input 2 7 2 2 2" xfId="23549" xr:uid="{38F4FEC0-806B-4749-93AF-6A864F2A4957}"/>
    <cellStyle name="Input 2 7 2 2 2 2" xfId="26201" xr:uid="{5E35773F-CC0A-4B98-9484-5EB410137898}"/>
    <cellStyle name="Input 2 7 2 2 2 3" xfId="28479" xr:uid="{32050690-5D90-4D1F-AE9F-9D7819FA0CD5}"/>
    <cellStyle name="Input 2 7 2 2 2 4" xfId="29034" xr:uid="{6264F2E9-616D-4FBB-A84A-1BB50B92A9D0}"/>
    <cellStyle name="Input 2 7 2 2 2 5" xfId="33446" xr:uid="{FA43CA32-21E9-448B-A82E-2CA8756B9FB9}"/>
    <cellStyle name="Input 2 7 2 2 2 6" xfId="31159" xr:uid="{653ED77C-5809-42F1-8160-57F5585DB831}"/>
    <cellStyle name="Input 2 7 2 2 2 7" xfId="35096" xr:uid="{9CC4F1B3-A365-481E-9FD2-6D2083CA7A1B}"/>
    <cellStyle name="Input 2 7 2 2 3" xfId="25303" xr:uid="{88134CFD-53CF-43A5-A758-1DA225D0E1FB}"/>
    <cellStyle name="Input 2 7 2 2 4" xfId="32562" xr:uid="{38304DEC-5482-472A-A153-F7EE7DC329CD}"/>
    <cellStyle name="Input 2 7 2 3" xfId="22976" xr:uid="{83719028-55A2-4D80-9FA5-707BAAB3780F}"/>
    <cellStyle name="Input 2 7 2 3 2" xfId="25628" xr:uid="{D115ED83-E036-4CE6-B92A-A3D956A2DC63}"/>
    <cellStyle name="Input 2 7 2 3 3" xfId="21401" xr:uid="{420AAF54-3926-4F4C-9B3D-F5A11B2111C2}"/>
    <cellStyle name="Input 2 7 2 3 4" xfId="28527" xr:uid="{66EB7CAF-B566-43F5-B665-B95A788AC31F}"/>
    <cellStyle name="Input 2 7 2 3 5" xfId="32887" xr:uid="{8B705115-A576-42C4-B353-A4A020235421}"/>
    <cellStyle name="Input 2 7 2 3 6" xfId="32944" xr:uid="{426B6D04-8E01-4320-9F33-A80E2B5B5674}"/>
    <cellStyle name="Input 2 7 2 3 7" xfId="33732" xr:uid="{122AEE3E-AF6B-44C2-8554-0D80C1FFEADF}"/>
    <cellStyle name="Input 2 7 2 4" xfId="23961" xr:uid="{ACF40404-3953-400B-9459-182CDB229D5F}"/>
    <cellStyle name="Input 2 7 2 4 2" xfId="26612" xr:uid="{240408F1-F183-42D4-9CAE-656DB720B053}"/>
    <cellStyle name="Input 2 7 2 4 3" xfId="21159" xr:uid="{D1EC190A-30C4-420B-8B5E-150153376B45}"/>
    <cellStyle name="Input 2 7 2 4 4" xfId="29446" xr:uid="{D9467E36-E69B-4E8E-808A-06F61EC0B5D5}"/>
    <cellStyle name="Input 2 7 2 4 5" xfId="30325" xr:uid="{0BE3F5A9-A04A-4E42-9626-724305C16CFD}"/>
    <cellStyle name="Input 2 7 2 4 6" xfId="32098" xr:uid="{D6BB1CA1-48F5-48B2-BED4-C3C17400CF34}"/>
    <cellStyle name="Input 2 7 2 4 7" xfId="35447" xr:uid="{38C96B9D-69C8-4562-8449-A3886A90A39D}"/>
    <cellStyle name="Input 2 7 2 4 8" xfId="36282" xr:uid="{A7F58F4F-DD31-43A5-8A5E-DAC78AB652DA}"/>
    <cellStyle name="Input 2 7 2 4 9" xfId="37197" xr:uid="{540B18B3-AC09-4D96-9485-E5E9B62FCF54}"/>
    <cellStyle name="Input 2 7 2 5" xfId="24011" xr:uid="{7C732427-C35D-4EB9-808C-52CC29C44C4B}"/>
    <cellStyle name="Input 2 7 2 5 2" xfId="26662" xr:uid="{19732486-7810-428F-972D-3880E175119C}"/>
    <cellStyle name="Input 2 7 2 5 3" xfId="21110" xr:uid="{114D280C-4328-46E0-8EAA-67CAFB835AA2}"/>
    <cellStyle name="Input 2 7 2 5 4" xfId="29495" xr:uid="{7CBD2BBF-F8A3-4F7B-B16F-0006A731DAA6}"/>
    <cellStyle name="Input 2 7 2 5 5" xfId="30375" xr:uid="{F204BFCD-C1D0-4BC7-98C1-384079B9124F}"/>
    <cellStyle name="Input 2 7 2 5 6" xfId="32149" xr:uid="{74CD76DC-5D48-4342-8979-41ADCF6BFB8A}"/>
    <cellStyle name="Input 2 7 2 5 7" xfId="35496" xr:uid="{B0863231-C72A-4CA9-9BF1-946C0969DA3B}"/>
    <cellStyle name="Input 2 7 2 5 8" xfId="36331" xr:uid="{793699A3-96CA-429E-95C8-1D182CA81B61}"/>
    <cellStyle name="Input 2 7 2 5 9" xfId="37247" xr:uid="{B25F33B7-074C-4217-A67A-550144C3AC3C}"/>
    <cellStyle name="Input 2 7 2 6" xfId="21782" xr:uid="{9CCB645A-F023-42FB-A1A7-E3911DDFB1A6}"/>
    <cellStyle name="Input 2 7 2 7" xfId="21837" xr:uid="{EA1ACB9F-C5C1-4A90-B854-9945A95D7198}"/>
    <cellStyle name="Input 2 7 3" xfId="9399" xr:uid="{00000000-0005-0000-0000-0000AC240000}"/>
    <cellStyle name="Input 2 7 3 2" xfId="22648" xr:uid="{332D8401-D714-4F01-9944-446127B9F835}"/>
    <cellStyle name="Input 2 7 3 2 2" xfId="23548" xr:uid="{545177BC-3A69-4F1B-AC00-1BCBCDA1E045}"/>
    <cellStyle name="Input 2 7 3 2 2 2" xfId="26200" xr:uid="{4BBEC40E-6461-4AC5-BC27-DF64B2CC1E93}"/>
    <cellStyle name="Input 2 7 3 2 2 3" xfId="27988" xr:uid="{D719986C-985A-47E8-BFB4-D7D8485FD585}"/>
    <cellStyle name="Input 2 7 3 2 2 4" xfId="27241" xr:uid="{28A23E4C-DD7E-447C-B2CD-2BFE389C24A7}"/>
    <cellStyle name="Input 2 7 3 2 2 5" xfId="33445" xr:uid="{F71C29E3-D9C8-410B-836D-99F0B6522017}"/>
    <cellStyle name="Input 2 7 3 2 2 6" xfId="34397" xr:uid="{950E5ED4-1919-4404-A29E-40B0819C4226}"/>
    <cellStyle name="Input 2 7 3 2 2 7" xfId="34638" xr:uid="{47E5A642-145C-4FB8-9404-57538DD412D2}"/>
    <cellStyle name="Input 2 7 3 2 3" xfId="25302" xr:uid="{7DEB0E0A-2F3F-4740-A341-686EF370D780}"/>
    <cellStyle name="Input 2 7 3 2 4" xfId="32561" xr:uid="{68BCECA2-B8C1-4142-9F00-CE2BCC6C44A5}"/>
    <cellStyle name="Input 2 7 3 3" xfId="22977" xr:uid="{5B773C56-6C7F-4D94-89FA-ED71EF49B5BD}"/>
    <cellStyle name="Input 2 7 3 3 2" xfId="25629" xr:uid="{55CDF894-A879-4DC1-BCC7-3830688BE0C2}"/>
    <cellStyle name="Input 2 7 3 3 3" xfId="21607" xr:uid="{E80E41EA-F413-4861-BFD1-A93A9CAA8082}"/>
    <cellStyle name="Input 2 7 3 3 4" xfId="21653" xr:uid="{88E564DF-CADB-48A3-B4D6-CBD0AA973786}"/>
    <cellStyle name="Input 2 7 3 3 5" xfId="32888" xr:uid="{64B6F2E2-B7A6-4F0A-B6B8-766BD63B4107}"/>
    <cellStyle name="Input 2 7 3 3 6" xfId="33782" xr:uid="{2FCE45CA-4324-4C1A-80D0-3414C4E85417}"/>
    <cellStyle name="Input 2 7 3 3 7" xfId="35183" xr:uid="{6FC1A7A6-2D04-4F13-BC7B-477C7A84B437}"/>
    <cellStyle name="Input 2 7 3 4" xfId="23962" xr:uid="{5AA9AB8C-5362-4449-808B-7163C06D941C}"/>
    <cellStyle name="Input 2 7 3 4 2" xfId="26613" xr:uid="{A8DC6FB3-5453-4CE5-9E83-90243A36ABEF}"/>
    <cellStyle name="Input 2 7 3 4 3" xfId="21158" xr:uid="{B20C976F-9A96-4457-824E-6CBD5391AD66}"/>
    <cellStyle name="Input 2 7 3 4 4" xfId="29447" xr:uid="{4C117AE8-2D60-4E90-8237-5FCC438E7BF4}"/>
    <cellStyle name="Input 2 7 3 4 5" xfId="30326" xr:uid="{4EA72E7B-F9DA-485C-9B23-689590EAF485}"/>
    <cellStyle name="Input 2 7 3 4 6" xfId="32099" xr:uid="{069AB344-7EB9-4846-B95E-76650E2E1631}"/>
    <cellStyle name="Input 2 7 3 4 7" xfId="35448" xr:uid="{0027975B-AAA7-47ED-942B-5B598ADEB0ED}"/>
    <cellStyle name="Input 2 7 3 4 8" xfId="36283" xr:uid="{3CA88010-9041-4F18-AFB1-4DED1945860E}"/>
    <cellStyle name="Input 2 7 3 4 9" xfId="37198" xr:uid="{04FF2EE7-6D4D-44C5-9DDC-C1E2A58A5C3E}"/>
    <cellStyle name="Input 2 7 3 5" xfId="24010" xr:uid="{C9692FF6-A626-40AF-AFF1-CB9D43BFF9A7}"/>
    <cellStyle name="Input 2 7 3 5 2" xfId="26661" xr:uid="{06EE9308-9D36-496B-83A7-0E14BA6A7558}"/>
    <cellStyle name="Input 2 7 3 5 3" xfId="21111" xr:uid="{658A88DF-A00D-480E-AD92-99B1F781B32F}"/>
    <cellStyle name="Input 2 7 3 5 4" xfId="29494" xr:uid="{2C29C2DD-D323-473C-B068-77256A9354B8}"/>
    <cellStyle name="Input 2 7 3 5 5" xfId="30374" xr:uid="{F52E842E-5CB8-49F1-AB7C-F3293561E83C}"/>
    <cellStyle name="Input 2 7 3 5 6" xfId="32148" xr:uid="{7CAB081E-CB4A-4349-895E-7C3F7E060902}"/>
    <cellStyle name="Input 2 7 3 5 7" xfId="35495" xr:uid="{0BE3ED47-D300-4F45-AD6C-28EB17237E6B}"/>
    <cellStyle name="Input 2 7 3 5 8" xfId="36330" xr:uid="{6626DB71-558A-4C95-8A66-9F70CB50FEE9}"/>
    <cellStyle name="Input 2 7 3 5 9" xfId="37246" xr:uid="{4C19ED43-E9ED-4246-A4B8-735B8B22F773}"/>
    <cellStyle name="Input 2 7 3 6" xfId="21783" xr:uid="{0ECDBCB9-3AF6-498D-9006-5C7909378F25}"/>
    <cellStyle name="Input 2 7 3 7" xfId="21836" xr:uid="{D60049CB-1CF5-4389-A170-04FACD143DFB}"/>
    <cellStyle name="Input 2 7 4" xfId="9400" xr:uid="{00000000-0005-0000-0000-0000AD240000}"/>
    <cellStyle name="Input 2 7 4 2" xfId="22647" xr:uid="{C47FAB2A-0A14-41E5-9D75-E290D8AA5337}"/>
    <cellStyle name="Input 2 7 4 2 2" xfId="23547" xr:uid="{D1D614DF-D248-4745-9708-A4619C339AEF}"/>
    <cellStyle name="Input 2 7 4 2 2 2" xfId="26199" xr:uid="{0C12C42B-EA5F-4CEA-90EB-142F48D0AA29}"/>
    <cellStyle name="Input 2 7 4 2 2 3" xfId="28041" xr:uid="{A9E328E8-2004-4BE2-B0DC-2233E953FC5B}"/>
    <cellStyle name="Input 2 7 4 2 2 4" xfId="28272" xr:uid="{1134546C-B367-47BE-AF0E-AA8A777D225B}"/>
    <cellStyle name="Input 2 7 4 2 2 5" xfId="33444" xr:uid="{A3AEE38E-49BB-48C7-9908-C4808C94CC41}"/>
    <cellStyle name="Input 2 7 4 2 2 6" xfId="34564" xr:uid="{AAA063E2-5608-4BEE-9CCA-EE75F874A8FC}"/>
    <cellStyle name="Input 2 7 4 2 2 7" xfId="31342" xr:uid="{5D8EACF4-A379-428A-9833-D8F5F6CA66EB}"/>
    <cellStyle name="Input 2 7 4 2 3" xfId="25301" xr:uid="{984252D0-99A9-4FC3-B9A7-8A9996381D18}"/>
    <cellStyle name="Input 2 7 4 2 4" xfId="32560" xr:uid="{CF809563-1C5D-46D5-BA82-08DB2507F2AF}"/>
    <cellStyle name="Input 2 7 4 3" xfId="22978" xr:uid="{8BDA71A3-3EEB-4264-B785-0A6B4DAC007B}"/>
    <cellStyle name="Input 2 7 4 3 2" xfId="25630" xr:uid="{290227CB-8E8D-40E8-A618-65102DCDF643}"/>
    <cellStyle name="Input 2 7 4 3 3" xfId="21583" xr:uid="{799DFEB1-5B56-49F7-B571-8C61F7648876}"/>
    <cellStyle name="Input 2 7 4 3 4" xfId="29211" xr:uid="{53F874F3-8E26-4AFE-A1A4-23E793741DBB}"/>
    <cellStyle name="Input 2 7 4 3 5" xfId="32889" xr:uid="{D38A3018-6AD7-4270-873E-4D526EBFED96}"/>
    <cellStyle name="Input 2 7 4 3 6" xfId="33656" xr:uid="{A326F1D1-F5A5-4CCB-BC06-A5F8FCBD66AC}"/>
    <cellStyle name="Input 2 7 4 3 7" xfId="34972" xr:uid="{45DD4B1B-8FEA-4FBF-BEFB-8F6587E63379}"/>
    <cellStyle name="Input 2 7 4 4" xfId="23963" xr:uid="{B0C77D0E-975F-44EA-AD07-33C80AED1510}"/>
    <cellStyle name="Input 2 7 4 4 2" xfId="26614" xr:uid="{2F6400D4-FF51-48A0-9DBE-2F7DA71CF336}"/>
    <cellStyle name="Input 2 7 4 4 3" xfId="21157" xr:uid="{43AD1B41-D467-416F-A209-159B94836B54}"/>
    <cellStyle name="Input 2 7 4 4 4" xfId="29448" xr:uid="{F165DFC7-821B-41CB-8CAC-FD95B276D90C}"/>
    <cellStyle name="Input 2 7 4 4 5" xfId="30327" xr:uid="{BB1F3FB1-C0BF-4C64-9D5F-546B97845E35}"/>
    <cellStyle name="Input 2 7 4 4 6" xfId="32100" xr:uid="{94A1AC88-1EF3-49AB-993B-7235CB02E0A6}"/>
    <cellStyle name="Input 2 7 4 4 7" xfId="35449" xr:uid="{EBF3EF4C-C8C1-408E-8C28-4907B065DEF2}"/>
    <cellStyle name="Input 2 7 4 4 8" xfId="36284" xr:uid="{F6D791DA-030C-466B-A8E2-252140416F76}"/>
    <cellStyle name="Input 2 7 4 4 9" xfId="37199" xr:uid="{AE031D6B-0192-4F8A-92D2-30CC6187BEEC}"/>
    <cellStyle name="Input 2 7 4 5" xfId="24009" xr:uid="{4DF1E2C2-6108-4184-A8CB-0A45D4F816C8}"/>
    <cellStyle name="Input 2 7 4 5 2" xfId="26660" xr:uid="{15FDDD0C-E7D5-4CDD-9452-832545F4B32B}"/>
    <cellStyle name="Input 2 7 4 5 3" xfId="21112" xr:uid="{758465C5-033A-4B86-80CC-B1EE9CA7420E}"/>
    <cellStyle name="Input 2 7 4 5 4" xfId="29493" xr:uid="{1FC47DF7-7DEF-41CA-B790-D798F9BBA91C}"/>
    <cellStyle name="Input 2 7 4 5 5" xfId="30373" xr:uid="{7B4B781D-9C90-4E26-9888-3481A63F5980}"/>
    <cellStyle name="Input 2 7 4 5 6" xfId="32147" xr:uid="{C2722715-6172-465E-A44B-000754BFBE6E}"/>
    <cellStyle name="Input 2 7 4 5 7" xfId="35494" xr:uid="{1BE494BA-5AE1-4BC5-8EBB-D3CEED2E5443}"/>
    <cellStyle name="Input 2 7 4 5 8" xfId="36329" xr:uid="{5B7D5B97-2B78-4BD5-B831-E34B72C72398}"/>
    <cellStyle name="Input 2 7 4 5 9" xfId="37245" xr:uid="{8C7CA2B8-32DD-4206-915E-89A30B05E220}"/>
    <cellStyle name="Input 2 7 4 6" xfId="21784" xr:uid="{878A9E3A-4AB6-4C18-AA51-A51D7D980642}"/>
    <cellStyle name="Input 2 7 4 7" xfId="21835" xr:uid="{08628F02-5F67-4984-8775-95EECE455129}"/>
    <cellStyle name="Input 2 7 5" xfId="9401" xr:uid="{00000000-0005-0000-0000-0000AE240000}"/>
    <cellStyle name="Input 2 7 5 2" xfId="22646" xr:uid="{92F83D6C-C135-4073-83CC-9291468FE283}"/>
    <cellStyle name="Input 2 7 5 2 2" xfId="23546" xr:uid="{48631E5A-8CBC-428C-93C5-47AB9B040092}"/>
    <cellStyle name="Input 2 7 5 2 2 2" xfId="26198" xr:uid="{D9632FD0-9B77-45B5-9C97-10DB2A76F58A}"/>
    <cellStyle name="Input 2 7 5 2 2 3" xfId="27596" xr:uid="{84D8A297-9671-4E9D-900F-E2F97C62C2FE}"/>
    <cellStyle name="Input 2 7 5 2 2 4" xfId="29151" xr:uid="{8705E622-662E-4995-A7F2-CA94DBA1562B}"/>
    <cellStyle name="Input 2 7 5 2 2 5" xfId="33443" xr:uid="{E3D769A8-51ED-4ECF-80BE-93034A733BDB}"/>
    <cellStyle name="Input 2 7 5 2 2 6" xfId="31177" xr:uid="{532518DD-BDB4-4712-94D6-5FC2E8AA44A0}"/>
    <cellStyle name="Input 2 7 5 2 2 7" xfId="35059" xr:uid="{11E321ED-B2D1-46F2-94F6-3F2B804C7EB5}"/>
    <cellStyle name="Input 2 7 5 2 3" xfId="25300" xr:uid="{CB99B438-2086-4B95-AD34-1CA4E37F2DB2}"/>
    <cellStyle name="Input 2 7 5 2 4" xfId="32559" xr:uid="{14AA3608-95EE-4F25-A693-4804D96EE8F0}"/>
    <cellStyle name="Input 2 7 5 3" xfId="22979" xr:uid="{A4DDE9EF-4EC6-4AC7-921C-0F10BD8FA6CE}"/>
    <cellStyle name="Input 2 7 5 3 2" xfId="25631" xr:uid="{05338AE5-1D3E-433F-92B2-11577EFB92EA}"/>
    <cellStyle name="Input 2 7 5 3 3" xfId="21405" xr:uid="{59B6176B-20CD-47E7-B1D8-99228CC06C44}"/>
    <cellStyle name="Input 2 7 5 3 4" xfId="21453" xr:uid="{C213D30D-52C9-4C3C-92F6-372E6A91F4B0}"/>
    <cellStyle name="Input 2 7 5 3 5" xfId="32890" xr:uid="{F743C8CC-48B7-41CD-A9F0-6CD973D4C3F7}"/>
    <cellStyle name="Input 2 7 5 3 6" xfId="33391" xr:uid="{BA74E1D9-2C1F-4679-A75E-613037D114F1}"/>
    <cellStyle name="Input 2 7 5 3 7" xfId="31671" xr:uid="{62905F9F-8612-45F7-8B7E-D9A338367FAA}"/>
    <cellStyle name="Input 2 7 5 4" xfId="23964" xr:uid="{AEE4B736-5335-4C4F-909A-980C915F6BC3}"/>
    <cellStyle name="Input 2 7 5 4 2" xfId="26615" xr:uid="{0A87C1E8-4036-4C7E-9EEB-FA0C67904428}"/>
    <cellStyle name="Input 2 7 5 4 3" xfId="21156" xr:uid="{FBF0025D-0FD6-4B51-98A8-CEB04B3FAE65}"/>
    <cellStyle name="Input 2 7 5 4 4" xfId="29449" xr:uid="{361D26E7-6C27-45EB-BB3C-3473F1F81CDA}"/>
    <cellStyle name="Input 2 7 5 4 5" xfId="30328" xr:uid="{62871156-B17A-4E10-ABA1-4359FD9EE8F0}"/>
    <cellStyle name="Input 2 7 5 4 6" xfId="32101" xr:uid="{CFF2C846-B2A3-44A1-B700-8862F4511B9D}"/>
    <cellStyle name="Input 2 7 5 4 7" xfId="35450" xr:uid="{5ED46F98-8837-412F-A33E-2BDAA9CDEFED}"/>
    <cellStyle name="Input 2 7 5 4 8" xfId="36285" xr:uid="{F8243952-032D-43DD-839C-B5CF677DCE56}"/>
    <cellStyle name="Input 2 7 5 4 9" xfId="37200" xr:uid="{0F51C557-525A-4C6D-9DBB-669CBC8CFFE2}"/>
    <cellStyle name="Input 2 7 5 5" xfId="24008" xr:uid="{D6D95802-8AEC-45A8-A154-BBB00609A515}"/>
    <cellStyle name="Input 2 7 5 5 2" xfId="26659" xr:uid="{AC416070-0FA4-40D7-8758-4DBCC03A0454}"/>
    <cellStyle name="Input 2 7 5 5 3" xfId="21113" xr:uid="{9DAC9BB7-130B-4789-AFB0-F189A3F38AAC}"/>
    <cellStyle name="Input 2 7 5 5 4" xfId="29492" xr:uid="{DD0B1D7C-D6D4-4BF6-92A3-3D7427913E5B}"/>
    <cellStyle name="Input 2 7 5 5 5" xfId="30372" xr:uid="{440572CE-1F8D-4707-ADD4-D45572504F5D}"/>
    <cellStyle name="Input 2 7 5 5 6" xfId="32146" xr:uid="{03342D4A-63BE-486F-8EB3-7D41CA4D08FD}"/>
    <cellStyle name="Input 2 7 5 5 7" xfId="35493" xr:uid="{012ABD27-4CA4-44CF-9D23-C72335D94396}"/>
    <cellStyle name="Input 2 7 5 5 8" xfId="36328" xr:uid="{882F9597-2F3D-448F-AC40-8EEAFBBC4101}"/>
    <cellStyle name="Input 2 7 5 5 9" xfId="37244" xr:uid="{BD83CD64-7B1E-4917-816C-417CB8DAA9C6}"/>
    <cellStyle name="Input 2 7 5 6" xfId="21785" xr:uid="{432B6C59-F2FE-4124-A004-82DE76624E28}"/>
    <cellStyle name="Input 2 7 5 7" xfId="21834" xr:uid="{ED7BD6E0-AF71-475F-A89D-8F4D83456DBC}"/>
    <cellStyle name="Input 2 8" xfId="9402" xr:uid="{00000000-0005-0000-0000-0000AF240000}"/>
    <cellStyle name="Input 2 8 2" xfId="9403" xr:uid="{00000000-0005-0000-0000-0000B0240000}"/>
    <cellStyle name="Input 2 8 2 2" xfId="22645" xr:uid="{A35E0024-662A-43BE-9DC7-B6F39F5E6423}"/>
    <cellStyle name="Input 2 8 2 2 2" xfId="23545" xr:uid="{8CCD620E-5281-44E5-9B81-28755623D72D}"/>
    <cellStyle name="Input 2 8 2 2 2 2" xfId="26197" xr:uid="{A903FF2D-9D69-4EE1-B1C6-B8FCE1BACDE5}"/>
    <cellStyle name="Input 2 8 2 2 2 3" xfId="27539" xr:uid="{9D31214D-AF94-4CAC-B7CB-FACB3C750A8B}"/>
    <cellStyle name="Input 2 8 2 2 2 4" xfId="29033" xr:uid="{A52BE848-AABE-460B-AE9B-AC0FB2DE1D37}"/>
    <cellStyle name="Input 2 8 2 2 2 5" xfId="33442" xr:uid="{0424BC25-F906-4505-9CB0-FBB98D925734}"/>
    <cellStyle name="Input 2 8 2 2 2 6" xfId="34382" xr:uid="{53797C39-3A67-4A37-BE7F-C9C9037066DD}"/>
    <cellStyle name="Input 2 8 2 2 2 7" xfId="35097" xr:uid="{2C3ED30D-A56F-473B-9D70-518893C0823E}"/>
    <cellStyle name="Input 2 8 2 2 3" xfId="25299" xr:uid="{75DEE5C3-2174-4C94-863E-032372E53E80}"/>
    <cellStyle name="Input 2 8 2 2 4" xfId="32558" xr:uid="{A67B636E-F420-4E19-8B46-242C9F49FEF9}"/>
    <cellStyle name="Input 2 8 2 3" xfId="22980" xr:uid="{21495A92-1BAF-4D66-A485-E5C0A254392A}"/>
    <cellStyle name="Input 2 8 2 3 2" xfId="25632" xr:uid="{FBC6DAFC-A459-4675-8C7A-3833D76108E6}"/>
    <cellStyle name="Input 2 8 2 3 3" xfId="21611" xr:uid="{42983043-36FD-4FDA-99A7-81090B8C748C}"/>
    <cellStyle name="Input 2 8 2 3 4" xfId="28949" xr:uid="{AB41263B-6F74-4F91-A91F-725210A3F596}"/>
    <cellStyle name="Input 2 8 2 3 5" xfId="32891" xr:uid="{4F715219-BD10-4751-8354-FDD61406C302}"/>
    <cellStyle name="Input 2 8 2 3 6" xfId="32941" xr:uid="{76435102-2740-449D-8DF8-34382B4AF10E}"/>
    <cellStyle name="Input 2 8 2 3 7" xfId="31276" xr:uid="{A0014630-6181-4005-AE30-601AD923B321}"/>
    <cellStyle name="Input 2 8 2 4" xfId="23965" xr:uid="{2AE8181C-3FCC-4DB5-AE68-496317B4372B}"/>
    <cellStyle name="Input 2 8 2 4 2" xfId="26616" xr:uid="{D4DFA5A3-5887-4C4A-82A9-B5E602431F9E}"/>
    <cellStyle name="Input 2 8 2 4 3" xfId="21155" xr:uid="{40F8FC45-E6ED-497A-9C7E-3B19B1152376}"/>
    <cellStyle name="Input 2 8 2 4 4" xfId="29450" xr:uid="{5483A6A2-BB28-4B5B-8931-349F03BC6EBA}"/>
    <cellStyle name="Input 2 8 2 4 5" xfId="30329" xr:uid="{7502C29B-20E4-44A4-8B2D-0BD47BABEE44}"/>
    <cellStyle name="Input 2 8 2 4 6" xfId="32102" xr:uid="{C7A6CE77-F36C-4210-A35F-C483F1E1C2D6}"/>
    <cellStyle name="Input 2 8 2 4 7" xfId="35451" xr:uid="{CE06E55D-361B-4C07-A753-A3CCEF41556F}"/>
    <cellStyle name="Input 2 8 2 4 8" xfId="36286" xr:uid="{BE8F8392-AC81-4CA2-8FEA-759C42EE13BF}"/>
    <cellStyle name="Input 2 8 2 4 9" xfId="37201" xr:uid="{F996DFA0-886A-4754-BA1C-1D0DE7F88257}"/>
    <cellStyle name="Input 2 8 2 5" xfId="24007" xr:uid="{4451D3A0-6F66-4375-AFEE-64A7C6335D1A}"/>
    <cellStyle name="Input 2 8 2 5 2" xfId="26658" xr:uid="{1E85A3C3-94D5-4A8A-A75C-F5AD2DC2FF06}"/>
    <cellStyle name="Input 2 8 2 5 3" xfId="21114" xr:uid="{7BC3B293-FF50-4929-BAAF-3DA0DA5885EC}"/>
    <cellStyle name="Input 2 8 2 5 4" xfId="29491" xr:uid="{22690C46-1B81-4FA8-B5FC-2520A28C5C17}"/>
    <cellStyle name="Input 2 8 2 5 5" xfId="30371" xr:uid="{FC658496-F5DF-44F5-AEFC-BB8B5DBF8E71}"/>
    <cellStyle name="Input 2 8 2 5 6" xfId="32145" xr:uid="{31E9A63B-7E32-4FC4-90F0-75A32C841E76}"/>
    <cellStyle name="Input 2 8 2 5 7" xfId="35492" xr:uid="{7C7822B0-439A-42B9-9255-AB2B7DA6553A}"/>
    <cellStyle name="Input 2 8 2 5 8" xfId="36327" xr:uid="{83D8623A-3767-4698-BF79-5C922D9E14DD}"/>
    <cellStyle name="Input 2 8 2 5 9" xfId="37243" xr:uid="{926BB6CB-C8EF-4470-9049-FAB9B111B924}"/>
    <cellStyle name="Input 2 8 2 6" xfId="21786" xr:uid="{D229F702-7F73-4266-AE56-EA1FE7FDE022}"/>
    <cellStyle name="Input 2 8 2 7" xfId="21833" xr:uid="{A5A4E9BD-9826-49CD-B686-098B55CEB2CD}"/>
    <cellStyle name="Input 2 8 3" xfId="9404" xr:uid="{00000000-0005-0000-0000-0000B1240000}"/>
    <cellStyle name="Input 2 8 3 2" xfId="22644" xr:uid="{F3E66371-0C3D-46F2-84C6-4780E3A0784B}"/>
    <cellStyle name="Input 2 8 3 2 2" xfId="23544" xr:uid="{EAE505F9-9368-427C-AA0D-A35D9DFFD4B3}"/>
    <cellStyle name="Input 2 8 3 2 2 2" xfId="26196" xr:uid="{57E3F67B-C764-4F89-99D1-9BC022475EB6}"/>
    <cellStyle name="Input 2 8 3 2 2 3" xfId="28592" xr:uid="{47A58C11-16A7-4069-9E29-5B271AF3A9CF}"/>
    <cellStyle name="Input 2 8 3 2 2 4" xfId="27242" xr:uid="{DCE74829-EBEB-40D2-8BD2-5079D16D4AF4}"/>
    <cellStyle name="Input 2 8 3 2 2 5" xfId="33441" xr:uid="{3AA6E8AE-C8F0-4CE4-88FA-FF6A5D7F85ED}"/>
    <cellStyle name="Input 2 8 3 2 2 6" xfId="31163" xr:uid="{A2470010-21D4-4672-867D-DEAC815E632E}"/>
    <cellStyle name="Input 2 8 3 2 2 7" xfId="31305" xr:uid="{655E10D3-5140-4114-B5F2-AB9667C71603}"/>
    <cellStyle name="Input 2 8 3 2 3" xfId="25298" xr:uid="{663BCCC0-514E-4EA7-B661-9717B7A0DFE0}"/>
    <cellStyle name="Input 2 8 3 2 4" xfId="32557" xr:uid="{5AECE37F-3FAD-4563-8A6B-2FBAF8CC6224}"/>
    <cellStyle name="Input 2 8 3 3" xfId="22981" xr:uid="{4000F253-AE1B-4830-8DC5-9B601CF54128}"/>
    <cellStyle name="Input 2 8 3 3 2" xfId="25633" xr:uid="{63990C58-175D-49BA-83AD-FE0352298928}"/>
    <cellStyle name="Input 2 8 3 3 3" xfId="27298" xr:uid="{2B7E2DAC-7CA0-4BAD-93AD-526C93DB06F1}"/>
    <cellStyle name="Input 2 8 3 3 4" xfId="28888" xr:uid="{66795EA0-4123-4134-B711-1222C65F249B}"/>
    <cellStyle name="Input 2 8 3 3 5" xfId="32892" xr:uid="{2A9988D5-8062-4690-9F34-A54BE8D47796}"/>
    <cellStyle name="Input 2 8 3 3 6" xfId="33779" xr:uid="{D94AF2A2-9F69-45FD-AA41-AF4681B12A2C}"/>
    <cellStyle name="Input 2 8 3 3 7" xfId="34652" xr:uid="{BA11CFD6-B774-49E9-B526-241BA8384056}"/>
    <cellStyle name="Input 2 8 3 4" xfId="23966" xr:uid="{3CEE631F-CC48-44EA-A5F7-C95F3AF1E093}"/>
    <cellStyle name="Input 2 8 3 4 2" xfId="26617" xr:uid="{7521D9E2-37DB-47F1-825E-043B2F022723}"/>
    <cellStyle name="Input 2 8 3 4 3" xfId="21154" xr:uid="{29F23A70-A8B0-4620-A4B4-6DA0AFD73836}"/>
    <cellStyle name="Input 2 8 3 4 4" xfId="29451" xr:uid="{88E7026C-C472-4AFC-9B4B-696F2849D29D}"/>
    <cellStyle name="Input 2 8 3 4 5" xfId="30330" xr:uid="{80B75079-03DA-4F06-BA72-07987F24C23C}"/>
    <cellStyle name="Input 2 8 3 4 6" xfId="32103" xr:uid="{0F0E295E-11C6-42F9-9571-8AEE486008B3}"/>
    <cellStyle name="Input 2 8 3 4 7" xfId="35452" xr:uid="{BAD2FE6C-A02A-406C-A8AF-5B918C964BDF}"/>
    <cellStyle name="Input 2 8 3 4 8" xfId="36287" xr:uid="{5D69BB0D-BDA7-4FF4-AA95-DCB0497A3DB5}"/>
    <cellStyle name="Input 2 8 3 4 9" xfId="37202" xr:uid="{87834521-8E20-4FED-92CA-C307B331EA5A}"/>
    <cellStyle name="Input 2 8 3 5" xfId="24006" xr:uid="{E1BC7327-0B3C-4B8D-9716-C7E0FF9F9FD8}"/>
    <cellStyle name="Input 2 8 3 5 2" xfId="26657" xr:uid="{BBDE7F0C-041A-48B3-A9CB-3A46F09B5148}"/>
    <cellStyle name="Input 2 8 3 5 3" xfId="21115" xr:uid="{59E556B3-1235-4CEC-B55F-C9562F79A731}"/>
    <cellStyle name="Input 2 8 3 5 4" xfId="29490" xr:uid="{EE6FCDB1-3180-4D80-9C8F-B101DF400B76}"/>
    <cellStyle name="Input 2 8 3 5 5" xfId="30370" xr:uid="{FF61ECBF-0AB8-48CD-8B11-0A91A3B78EB3}"/>
    <cellStyle name="Input 2 8 3 5 6" xfId="32144" xr:uid="{64C05775-3759-4364-886E-F7098E722B45}"/>
    <cellStyle name="Input 2 8 3 5 7" xfId="35491" xr:uid="{B88A81F1-482D-481A-9319-2196A2B9DBE5}"/>
    <cellStyle name="Input 2 8 3 5 8" xfId="36326" xr:uid="{3E5BBE9F-52C0-4F91-AAE0-D4E7546BF3A3}"/>
    <cellStyle name="Input 2 8 3 5 9" xfId="37242" xr:uid="{50A4A2A6-0762-4924-893D-383FF210573A}"/>
    <cellStyle name="Input 2 8 3 6" xfId="21787" xr:uid="{B5658795-D6CE-447C-B57D-1A0954BD3F1C}"/>
    <cellStyle name="Input 2 8 3 7" xfId="21832" xr:uid="{181730E3-F335-4301-9AEC-AE04800FA1F3}"/>
    <cellStyle name="Input 2 8 4" xfId="9405" xr:uid="{00000000-0005-0000-0000-0000B2240000}"/>
    <cellStyle name="Input 2 8 4 2" xfId="22643" xr:uid="{87CE8A40-779F-402B-AD89-EA004735F2DD}"/>
    <cellStyle name="Input 2 8 4 2 2" xfId="23543" xr:uid="{845C33B0-26E6-4183-8B37-D9D2A5A23B01}"/>
    <cellStyle name="Input 2 8 4 2 2 2" xfId="26195" xr:uid="{437BC850-5F12-459E-A70A-BD295E65FC99}"/>
    <cellStyle name="Input 2 8 4 2 2 3" xfId="28478" xr:uid="{67CA9291-A166-4A53-8443-75C936952E66}"/>
    <cellStyle name="Input 2 8 4 2 2 4" xfId="28377" xr:uid="{F9B15DAE-94DD-4BB0-A847-CDAE93081CCA}"/>
    <cellStyle name="Input 2 8 4 2 2 5" xfId="33440" xr:uid="{BB0A8AE5-EA77-4753-B769-AE1936CDEF8C}"/>
    <cellStyle name="Input 2 8 4 2 2 6" xfId="34393" xr:uid="{35FD528E-B92C-4CC1-89CB-F3333F5CC0FB}"/>
    <cellStyle name="Input 2 8 4 2 2 7" xfId="31343" xr:uid="{7C963A05-074E-416E-91D9-0CA1C9D31DE3}"/>
    <cellStyle name="Input 2 8 4 2 3" xfId="25297" xr:uid="{09D59B18-2645-402D-B249-730095C0F281}"/>
    <cellStyle name="Input 2 8 4 2 4" xfId="32556" xr:uid="{5D51E64C-15AF-4465-8F3C-B8565E4FD989}"/>
    <cellStyle name="Input 2 8 4 3" xfId="22982" xr:uid="{E9F8B484-0722-41D5-A0FD-E48357A27010}"/>
    <cellStyle name="Input 2 8 4 3 2" xfId="25634" xr:uid="{C76C307F-DCFC-4C96-ADE1-57B89D5F8981}"/>
    <cellStyle name="Input 2 8 4 3 3" xfId="21584" xr:uid="{2FBE9A93-4B44-480A-806D-E04DAA48D5A4}"/>
    <cellStyle name="Input 2 8 4 3 4" xfId="29212" xr:uid="{2E717DDC-DE99-4011-8798-DBCD78E01749}"/>
    <cellStyle name="Input 2 8 4 3 5" xfId="32893" xr:uid="{32E8C161-C13E-409F-BA8B-829AE67C2830}"/>
    <cellStyle name="Input 2 8 4 3 6" xfId="33659" xr:uid="{06556658-C2D4-46A9-82D5-5F9AC91852B6}"/>
    <cellStyle name="Input 2 8 4 3 7" xfId="35182" xr:uid="{42D7066D-6330-4EB1-8DB0-DC1161902653}"/>
    <cellStyle name="Input 2 8 4 4" xfId="23967" xr:uid="{B443D151-A182-4129-8D4D-5EC07C5CB008}"/>
    <cellStyle name="Input 2 8 4 4 2" xfId="26618" xr:uid="{BAFC36FB-9514-4F6A-8F89-754F1695C5CE}"/>
    <cellStyle name="Input 2 8 4 4 3" xfId="21153" xr:uid="{146DB8A4-3FE2-40F1-BA7F-F901C1977DD5}"/>
    <cellStyle name="Input 2 8 4 4 4" xfId="29452" xr:uid="{605CD993-3394-4FFD-8666-5CDC2A8925C8}"/>
    <cellStyle name="Input 2 8 4 4 5" xfId="30331" xr:uid="{C4929A54-295C-4935-89A3-8C1CCD212864}"/>
    <cellStyle name="Input 2 8 4 4 6" xfId="32104" xr:uid="{D4DACD02-E762-45C2-9143-618C04085D8F}"/>
    <cellStyle name="Input 2 8 4 4 7" xfId="35453" xr:uid="{3A6D4B8C-EE4F-47EF-B19D-24A35BEAD535}"/>
    <cellStyle name="Input 2 8 4 4 8" xfId="36288" xr:uid="{8ED1E0D4-8B9F-476E-88E8-672694422869}"/>
    <cellStyle name="Input 2 8 4 4 9" xfId="37203" xr:uid="{2BAE96F0-4E4B-47A0-9955-6654BA125A97}"/>
    <cellStyle name="Input 2 8 4 5" xfId="24005" xr:uid="{5B004736-FCB3-47D7-8482-2137D37F627D}"/>
    <cellStyle name="Input 2 8 4 5 2" xfId="26656" xr:uid="{16695238-0FA2-48B2-804A-8A7A2ABC765D}"/>
    <cellStyle name="Input 2 8 4 5 3" xfId="21116" xr:uid="{26843517-5916-44A8-AA8A-F7316B3FC964}"/>
    <cellStyle name="Input 2 8 4 5 4" xfId="29489" xr:uid="{AF54D4B8-3FFE-4D4B-B4C9-001E6FBD6564}"/>
    <cellStyle name="Input 2 8 4 5 5" xfId="30369" xr:uid="{E1DB2ADC-818A-41E5-B80A-B00E49CFA68A}"/>
    <cellStyle name="Input 2 8 4 5 6" xfId="32143" xr:uid="{DEFB751E-65C6-4B9B-B2D5-EDC3D4BADEDC}"/>
    <cellStyle name="Input 2 8 4 5 7" xfId="35490" xr:uid="{77FCE2C5-03EB-4F3C-BCA0-07FCAC8DA5E8}"/>
    <cellStyle name="Input 2 8 4 5 8" xfId="36325" xr:uid="{EEDD41AC-E18B-4BDC-859C-A132B4C4890A}"/>
    <cellStyle name="Input 2 8 4 5 9" xfId="37241" xr:uid="{60C43BE8-2CE6-40E6-B0F7-1AFEB1B0C5FD}"/>
    <cellStyle name="Input 2 8 4 6" xfId="21788" xr:uid="{EFD1027B-BA76-4266-909F-819826DB0613}"/>
    <cellStyle name="Input 2 8 4 7" xfId="21831" xr:uid="{B17EBBE4-2DFB-443D-AE87-6E593344E67C}"/>
    <cellStyle name="Input 2 8 5" xfId="9406" xr:uid="{00000000-0005-0000-0000-0000B3240000}"/>
    <cellStyle name="Input 2 8 5 2" xfId="22642" xr:uid="{7450ABB7-2576-4662-8E3D-7A3D8380E439}"/>
    <cellStyle name="Input 2 8 5 2 2" xfId="23542" xr:uid="{E0D4BBBA-FBF0-49B3-8598-431CD674A262}"/>
    <cellStyle name="Input 2 8 5 2 2 2" xfId="26194" xr:uid="{B0B5342A-FC53-48E5-B32F-7D60088E4A32}"/>
    <cellStyle name="Input 2 8 5 2 2 3" xfId="27987" xr:uid="{79BB5706-175E-4C71-82CA-E386003DA38A}"/>
    <cellStyle name="Input 2 8 5 2 2 4" xfId="29150" xr:uid="{06A4C868-4F8F-4729-B7B5-7691BD3E9B5F}"/>
    <cellStyle name="Input 2 8 5 2 2 5" xfId="33439" xr:uid="{CE19B79F-CEA1-4694-BC6D-F485B702CDBA}"/>
    <cellStyle name="Input 2 8 5 2 2 6" xfId="34568" xr:uid="{6A9B0136-13D0-4D28-A408-A078EEC347BA}"/>
    <cellStyle name="Input 2 8 5 2 2 7" xfId="35058" xr:uid="{AE76C040-2AF1-4C98-A4F4-7F1AF1036775}"/>
    <cellStyle name="Input 2 8 5 2 3" xfId="25296" xr:uid="{46C12F4C-E083-4B7C-A940-A9404C015303}"/>
    <cellStyle name="Input 2 8 5 2 4" xfId="32555" xr:uid="{78C24203-8416-46D4-8F5B-C3AD4341ADA7}"/>
    <cellStyle name="Input 2 8 5 3" xfId="22983" xr:uid="{1CD6C499-271F-4969-AA4A-EC08CEEB40D5}"/>
    <cellStyle name="Input 2 8 5 3 2" xfId="25635" xr:uid="{C31D0781-CD53-4813-970A-AD351158312A}"/>
    <cellStyle name="Input 2 8 5 3 3" xfId="21404" xr:uid="{2392DF67-C5C6-4371-B0AE-55BF9840218B}"/>
    <cellStyle name="Input 2 8 5 3 4" xfId="28923" xr:uid="{D95A05D8-F291-4823-B8E2-2E178825BF75}"/>
    <cellStyle name="Input 2 8 5 3 5" xfId="32894" xr:uid="{22863827-9C73-4642-9AB8-490662F51214}"/>
    <cellStyle name="Input 2 8 5 3 6" xfId="31761" xr:uid="{61660A6A-2F47-42E4-A536-3F5EA8E43F83}"/>
    <cellStyle name="Input 2 8 5 3 7" xfId="34973" xr:uid="{643163A6-E5BC-46F4-AE32-A1188CEAE84D}"/>
    <cellStyle name="Input 2 8 5 4" xfId="23968" xr:uid="{982C64B3-E65A-444E-8A05-13CC88C6392E}"/>
    <cellStyle name="Input 2 8 5 4 2" xfId="26619" xr:uid="{2B987CBD-CDE1-44B1-9F58-F63F71AC7290}"/>
    <cellStyle name="Input 2 8 5 4 3" xfId="21152" xr:uid="{8D386232-8D9D-4B77-8E6E-38B38117D9EC}"/>
    <cellStyle name="Input 2 8 5 4 4" xfId="29453" xr:uid="{EA50F137-434E-47D5-9577-20779A7F2099}"/>
    <cellStyle name="Input 2 8 5 4 5" xfId="30332" xr:uid="{0031D086-687F-4A74-A18A-EE67AE1903BD}"/>
    <cellStyle name="Input 2 8 5 4 6" xfId="32105" xr:uid="{15C93426-E7E4-48A3-A2D3-E0BEDD5638B9}"/>
    <cellStyle name="Input 2 8 5 4 7" xfId="35454" xr:uid="{01858F92-AA43-4BE2-BB99-D785C80B9E6D}"/>
    <cellStyle name="Input 2 8 5 4 8" xfId="36289" xr:uid="{83B79678-1E85-4AE5-AE11-E89BA410690D}"/>
    <cellStyle name="Input 2 8 5 4 9" xfId="37204" xr:uid="{6D4F1905-067C-4DF1-8251-05B149EBD59D}"/>
    <cellStyle name="Input 2 8 5 5" xfId="24004" xr:uid="{5C59C5B0-9F2A-4F49-A2F5-69825C7A2AB2}"/>
    <cellStyle name="Input 2 8 5 5 2" xfId="26655" xr:uid="{C274A4CC-3D89-40FE-B697-AB9480B95E49}"/>
    <cellStyle name="Input 2 8 5 5 3" xfId="21117" xr:uid="{14256A5A-19CC-4415-91E7-E6D37186308D}"/>
    <cellStyle name="Input 2 8 5 5 4" xfId="29488" xr:uid="{DF8C8103-10F2-4D32-9618-AD3766CA0EBF}"/>
    <cellStyle name="Input 2 8 5 5 5" xfId="30368" xr:uid="{58499691-A6BA-4312-B1CA-2B499A7C9360}"/>
    <cellStyle name="Input 2 8 5 5 6" xfId="32142" xr:uid="{E35C1FD5-7A20-479A-AE8B-E0E0D5AAFF18}"/>
    <cellStyle name="Input 2 8 5 5 7" xfId="35489" xr:uid="{4FC73A28-FFDA-4CA6-855C-F288B5D090C2}"/>
    <cellStyle name="Input 2 8 5 5 8" xfId="36324" xr:uid="{20EB4C23-B812-4680-BC5A-8EFF567C04A9}"/>
    <cellStyle name="Input 2 8 5 5 9" xfId="37240" xr:uid="{BD13B122-8352-4F16-AEAB-F58872FE44F5}"/>
    <cellStyle name="Input 2 8 5 6" xfId="21789" xr:uid="{87F293C5-AC27-4B76-8C40-2BC034DCEDE4}"/>
    <cellStyle name="Input 2 8 5 7" xfId="21830" xr:uid="{CD198B77-18C3-434E-957A-7EC43E592AE5}"/>
    <cellStyle name="Input 2 9" xfId="9407" xr:uid="{00000000-0005-0000-0000-0000B4240000}"/>
    <cellStyle name="Input 2 9 2" xfId="9408" xr:uid="{00000000-0005-0000-0000-0000B5240000}"/>
    <cellStyle name="Input 2 9 2 2" xfId="22641" xr:uid="{AB6140D9-D9D0-4559-AF25-E3344A362A90}"/>
    <cellStyle name="Input 2 9 2 2 2" xfId="23541" xr:uid="{BFDA683F-7082-4399-8104-BD0832BC269C}"/>
    <cellStyle name="Input 2 9 2 2 2 2" xfId="26193" xr:uid="{4F8D8103-19D0-41EA-9CB3-B55FCF7B2497}"/>
    <cellStyle name="Input 2 9 2 2 2 3" xfId="28042" xr:uid="{53AE6DBD-7B87-47E4-A631-D55F1566914C}"/>
    <cellStyle name="Input 2 9 2 2 2 4" xfId="29032" xr:uid="{1AB3AA30-C00D-436D-B89F-A5A330DE9945}"/>
    <cellStyle name="Input 2 9 2 2 2 5" xfId="33438" xr:uid="{BB9AB8CA-8B6B-4D5E-BA35-6F8CADA0E798}"/>
    <cellStyle name="Input 2 9 2 2 2 6" xfId="31818" xr:uid="{189C219D-3115-4062-BD10-F18B0D4C3BEB}"/>
    <cellStyle name="Input 2 9 2 2 2 7" xfId="35098" xr:uid="{39A330F2-EB6D-4F70-9D48-40B314D4EE0C}"/>
    <cellStyle name="Input 2 9 2 2 3" xfId="25295" xr:uid="{946BBD94-C060-4E42-AB78-442A854C93C3}"/>
    <cellStyle name="Input 2 9 2 2 4" xfId="32554" xr:uid="{C088D144-649E-4E95-8141-F920D752F2EA}"/>
    <cellStyle name="Input 2 9 2 3" xfId="22984" xr:uid="{6028824C-102D-400A-AA4D-1F8EAB3EACD1}"/>
    <cellStyle name="Input 2 9 2 3 2" xfId="25636" xr:uid="{96B4B365-6F2C-464D-9A0B-0A8944515AC8}"/>
    <cellStyle name="Input 2 9 2 3 3" xfId="21610" xr:uid="{C8347843-B417-47F4-820B-2B487EB66499}"/>
    <cellStyle name="Input 2 9 2 3 4" xfId="29066" xr:uid="{C8A08DCA-9FEE-42B5-A13D-3032D902EA5E}"/>
    <cellStyle name="Input 2 9 2 3 5" xfId="32895" xr:uid="{8B29B16B-9F59-48C4-B62E-E030023C20BF}"/>
    <cellStyle name="Input 2 9 2 3 6" xfId="31762" xr:uid="{BB566EDE-7104-446D-B9D9-022A62AA4E8B}"/>
    <cellStyle name="Input 2 9 2 3 7" xfId="31672" xr:uid="{44B2AB43-0726-4948-9733-5FECD4E4E67E}"/>
    <cellStyle name="Input 2 9 2 4" xfId="23969" xr:uid="{47147C77-2BC0-4372-84EA-51A4283F51F9}"/>
    <cellStyle name="Input 2 9 2 4 2" xfId="26620" xr:uid="{BBF1385D-59E1-46D4-B2DB-849F8159B980}"/>
    <cellStyle name="Input 2 9 2 4 3" xfId="21151" xr:uid="{0C7EB0AF-67F1-42E6-A4D2-F09B75889FC9}"/>
    <cellStyle name="Input 2 9 2 4 4" xfId="29454" xr:uid="{63F5E12C-0474-4617-85F2-725A62BBB97D}"/>
    <cellStyle name="Input 2 9 2 4 5" xfId="30333" xr:uid="{AB9C7A31-BB49-4DCA-B62C-E7BC709BD8B1}"/>
    <cellStyle name="Input 2 9 2 4 6" xfId="32106" xr:uid="{64917065-7C66-4E41-8A3B-2532F9E408AF}"/>
    <cellStyle name="Input 2 9 2 4 7" xfId="35455" xr:uid="{BD56B59C-3F32-4EB8-9522-6F4BEE016EFB}"/>
    <cellStyle name="Input 2 9 2 4 8" xfId="36290" xr:uid="{2F310DF4-9C1A-45A7-8FFE-A93B6DF3967D}"/>
    <cellStyle name="Input 2 9 2 4 9" xfId="37205" xr:uid="{D2414736-9BD2-40F5-B515-D73A598FA6E7}"/>
    <cellStyle name="Input 2 9 2 5" xfId="24003" xr:uid="{2AB5F4DA-8A4A-4F84-83B4-67024A3CAAA2}"/>
    <cellStyle name="Input 2 9 2 5 2" xfId="26654" xr:uid="{289CA665-B573-47CA-BA60-18D86E4E6019}"/>
    <cellStyle name="Input 2 9 2 5 3" xfId="21118" xr:uid="{58CF4BDD-6583-4BB1-94BC-F92D57F03ABF}"/>
    <cellStyle name="Input 2 9 2 5 4" xfId="29487" xr:uid="{374585FE-D4F3-427B-8388-6FDFA81E9F92}"/>
    <cellStyle name="Input 2 9 2 5 5" xfId="30367" xr:uid="{9DF69F44-05C1-4748-A664-A77DA50FC36B}"/>
    <cellStyle name="Input 2 9 2 5 6" xfId="32141" xr:uid="{DD4B782D-41CE-4740-95AD-77BA2C5FE977}"/>
    <cellStyle name="Input 2 9 2 5 7" xfId="35488" xr:uid="{5F44BCDC-C605-4EB8-A5AD-CF845FAFCB8A}"/>
    <cellStyle name="Input 2 9 2 5 8" xfId="36323" xr:uid="{BEFDCE80-858C-4354-9B4D-2199B5798263}"/>
    <cellStyle name="Input 2 9 2 5 9" xfId="37239" xr:uid="{0E71521F-2F16-4729-AC81-884BE6D4F524}"/>
    <cellStyle name="Input 2 9 2 6" xfId="21790" xr:uid="{8133CB90-9DC8-481A-BAC2-BF7804C37422}"/>
    <cellStyle name="Input 2 9 2 7" xfId="21829" xr:uid="{9A4CECC9-C319-43BF-8777-9FF9DC26D208}"/>
    <cellStyle name="Input 2 9 3" xfId="9409" xr:uid="{00000000-0005-0000-0000-0000B6240000}"/>
    <cellStyle name="Input 2 9 3 2" xfId="22640" xr:uid="{F2136A5F-277C-4C99-9648-DFB4221CCF14}"/>
    <cellStyle name="Input 2 9 3 2 2" xfId="23540" xr:uid="{6B965DE2-CE84-4D26-9815-D1028749863A}"/>
    <cellStyle name="Input 2 9 3 2 2 2" xfId="26192" xr:uid="{18E6FDF7-CE9A-498D-94FD-A9414F5A279D}"/>
    <cellStyle name="Input 2 9 3 2 2 3" xfId="27597" xr:uid="{D98D02CE-EEAA-404D-A643-FD4E4213F266}"/>
    <cellStyle name="Input 2 9 3 2 2 4" xfId="27243" xr:uid="{5D027358-23D7-4BD5-8977-31AD20A06C8A}"/>
    <cellStyle name="Input 2 9 3 2 2 5" xfId="33437" xr:uid="{38B78B3C-8ED5-4E59-8DB4-B66E9A5F947B}"/>
    <cellStyle name="Input 2 9 3 2 2 6" xfId="33625" xr:uid="{1070173C-AD1A-4DE2-982B-23546CAF9D80}"/>
    <cellStyle name="Input 2 9 3 2 2 7" xfId="33697" xr:uid="{6D59932D-F6CC-4497-98DF-A9FB00D69AE7}"/>
    <cellStyle name="Input 2 9 3 2 3" xfId="25294" xr:uid="{52CDD394-2806-4694-AD76-B6B4CE3D903F}"/>
    <cellStyle name="Input 2 9 3 2 4" xfId="32553" xr:uid="{334CCE88-BCA2-4AF5-98DE-CB794AC42EA1}"/>
    <cellStyle name="Input 2 9 3 3" xfId="22985" xr:uid="{848A1622-5CF3-4CAA-B875-16B6713D6B35}"/>
    <cellStyle name="Input 2 9 3 3 2" xfId="25637" xr:uid="{21B14E44-05E3-4542-ADE2-C0BC340856E6}"/>
    <cellStyle name="Input 2 9 3 3 3" xfId="27299" xr:uid="{65864834-BE19-471D-99EE-DFDDDE00F1DE}"/>
    <cellStyle name="Input 2 9 3 3 4" xfId="28924" xr:uid="{2C43774A-CF71-4F19-BA14-E8FFD7A6BCAD}"/>
    <cellStyle name="Input 2 9 3 3 5" xfId="32896" xr:uid="{05222C3A-062F-42B7-92CE-69EE9EF7A4B2}"/>
    <cellStyle name="Input 2 9 3 3 6" xfId="33386" xr:uid="{882EC45B-6384-437D-8711-9B7C65A40910}"/>
    <cellStyle name="Input 2 9 3 3 7" xfId="34611" xr:uid="{4F2BD122-EA68-402B-BA2D-E254396F4A2F}"/>
    <cellStyle name="Input 2 9 3 4" xfId="23970" xr:uid="{7B2A60F3-B679-40AD-BE8A-FA4550E285D2}"/>
    <cellStyle name="Input 2 9 3 4 2" xfId="26621" xr:uid="{B9A590B8-C3B5-4D85-AC0D-835B0FD113EA}"/>
    <cellStyle name="Input 2 9 3 4 3" xfId="21150" xr:uid="{409B1B7D-7C13-41CD-BC40-1F7D6D249FA6}"/>
    <cellStyle name="Input 2 9 3 4 4" xfId="29455" xr:uid="{DCBB059A-265B-461E-9023-E808F701505E}"/>
    <cellStyle name="Input 2 9 3 4 5" xfId="30334" xr:uid="{B35806A2-27BF-45E4-AFCE-A6033ECC11D0}"/>
    <cellStyle name="Input 2 9 3 4 6" xfId="32107" xr:uid="{000BE504-D455-4EB5-9D83-3DD6E4669ED8}"/>
    <cellStyle name="Input 2 9 3 4 7" xfId="35456" xr:uid="{248D52C3-0437-4FEC-9CA8-F7B64F4D01C0}"/>
    <cellStyle name="Input 2 9 3 4 8" xfId="36291" xr:uid="{1A1151D7-A662-47F3-A44F-4D8D07C8CD1F}"/>
    <cellStyle name="Input 2 9 3 4 9" xfId="37206" xr:uid="{33C81E60-8D10-41C8-82EC-4698C8063455}"/>
    <cellStyle name="Input 2 9 3 5" xfId="24002" xr:uid="{3120A2A8-4548-4712-BC95-B43C30E3DADF}"/>
    <cellStyle name="Input 2 9 3 5 2" xfId="26653" xr:uid="{6C917D88-111E-4F15-ABA8-E08D315A5D03}"/>
    <cellStyle name="Input 2 9 3 5 3" xfId="21119" xr:uid="{A7881F6D-1658-4AB0-BA86-51A3F9F753E7}"/>
    <cellStyle name="Input 2 9 3 5 4" xfId="29486" xr:uid="{EDEF38EA-046A-4085-89B9-50EC0C1EE6D4}"/>
    <cellStyle name="Input 2 9 3 5 5" xfId="30366" xr:uid="{189E218A-8379-4995-9B36-356297E92924}"/>
    <cellStyle name="Input 2 9 3 5 6" xfId="32140" xr:uid="{8F526D9A-F311-4362-9079-13804DD0AECE}"/>
    <cellStyle name="Input 2 9 3 5 7" xfId="35487" xr:uid="{65B88A4E-DC63-4C09-9381-54700FBDD80E}"/>
    <cellStyle name="Input 2 9 3 5 8" xfId="36322" xr:uid="{A3B44F5A-47FC-4975-B1D5-4C1A6059031B}"/>
    <cellStyle name="Input 2 9 3 5 9" xfId="37238" xr:uid="{7D34B4BE-6786-4D1F-AC83-E0D5F1D73F82}"/>
    <cellStyle name="Input 2 9 3 6" xfId="21791" xr:uid="{B6C3FE1E-9BFE-4974-86F4-7991A8E037A0}"/>
    <cellStyle name="Input 2 9 3 7" xfId="21828" xr:uid="{13814680-9CF9-4EAE-9446-7C00D353A998}"/>
    <cellStyle name="Input 2 9 4" xfId="9410" xr:uid="{00000000-0005-0000-0000-0000B7240000}"/>
    <cellStyle name="Input 2 9 4 2" xfId="22639" xr:uid="{65151303-442D-483B-8BC9-1CC0FB990939}"/>
    <cellStyle name="Input 2 9 4 2 2" xfId="23539" xr:uid="{A9FF758B-B8BE-46C3-A40D-2FED4A09B622}"/>
    <cellStyle name="Input 2 9 4 2 2 2" xfId="26191" xr:uid="{4C50CD4A-3EF1-4987-BFAC-AFB7BF65FE4D}"/>
    <cellStyle name="Input 2 9 4 2 2 3" xfId="27538" xr:uid="{E5B42AF0-798C-4E8B-B2DD-880B54B17127}"/>
    <cellStyle name="Input 2 9 4 2 2 4" xfId="27830" xr:uid="{255A350F-21ED-4A2C-B65D-A31AF258842D}"/>
    <cellStyle name="Input 2 9 4 2 2 5" xfId="33436" xr:uid="{2FFA5574-409A-4350-A69B-A1842410B81E}"/>
    <cellStyle name="Input 2 9 4 2 2 6" xfId="31183" xr:uid="{D2D9A2B9-E45F-4A3C-8F3B-3E049F2EC583}"/>
    <cellStyle name="Input 2 9 4 2 2 7" xfId="31344" xr:uid="{FD223A6F-8135-4D3E-8D26-F48E800C1425}"/>
    <cellStyle name="Input 2 9 4 2 3" xfId="25293" xr:uid="{1F793F6B-63DC-4B24-A936-64995960F056}"/>
    <cellStyle name="Input 2 9 4 2 4" xfId="32552" xr:uid="{741D7349-F94D-4BC2-84B4-F90F115CAA4E}"/>
    <cellStyle name="Input 2 9 4 3" xfId="22986" xr:uid="{D41E885A-7305-4932-9075-B1069F9A8ACE}"/>
    <cellStyle name="Input 2 9 4 3 2" xfId="25638" xr:uid="{DC6DAE8A-99E7-4BCD-9311-A2DDCCF5CD3C}"/>
    <cellStyle name="Input 2 9 4 3 3" xfId="21585" xr:uid="{B7ED5BA2-733E-47BE-B95B-B2AC4C057F98}"/>
    <cellStyle name="Input 2 9 4 3 4" xfId="29213" xr:uid="{57D09409-B774-42B9-9E97-5127D165F822}"/>
    <cellStyle name="Input 2 9 4 3 5" xfId="32897" xr:uid="{5F1F32C0-EEC0-4034-81F4-A03012C77003}"/>
    <cellStyle name="Input 2 9 4 3 6" xfId="32946" xr:uid="{91884B70-5B30-44A9-8474-130886730387}"/>
    <cellStyle name="Input 2 9 4 3 7" xfId="35181" xr:uid="{D7C4D754-143D-4B88-BD59-5BB91FD1C675}"/>
    <cellStyle name="Input 2 9 4 4" xfId="23971" xr:uid="{A1A94F6B-38D7-4A0E-BB43-3D614777191A}"/>
    <cellStyle name="Input 2 9 4 4 2" xfId="26622" xr:uid="{03D391A8-EDB0-47D9-BF1B-4E460BC26F43}"/>
    <cellStyle name="Input 2 9 4 4 3" xfId="21149" xr:uid="{9ED1C325-B7E2-4065-A410-91412A9E9F35}"/>
    <cellStyle name="Input 2 9 4 4 4" xfId="29456" xr:uid="{F215EB9E-D70D-404C-8530-3548D0C31D91}"/>
    <cellStyle name="Input 2 9 4 4 5" xfId="30335" xr:uid="{AE4F5851-9148-4D03-BC00-D3F44DD9BE9C}"/>
    <cellStyle name="Input 2 9 4 4 6" xfId="32108" xr:uid="{951F2410-C22D-4AEB-937A-251FBB88C89D}"/>
    <cellStyle name="Input 2 9 4 4 7" xfId="35457" xr:uid="{4BE6FCB8-2780-42EE-B0FA-1CF8D06140FF}"/>
    <cellStyle name="Input 2 9 4 4 8" xfId="36292" xr:uid="{D2ABC81E-0962-40E0-A580-0AEDBAA3718B}"/>
    <cellStyle name="Input 2 9 4 4 9" xfId="37207" xr:uid="{5950A424-0C24-405C-BB9B-6DC28568D754}"/>
    <cellStyle name="Input 2 9 4 5" xfId="24001" xr:uid="{D62953CE-A841-483E-9F88-388EC2240040}"/>
    <cellStyle name="Input 2 9 4 5 2" xfId="26652" xr:uid="{8616F631-6C85-4647-85CD-0C2FCDF4D55B}"/>
    <cellStyle name="Input 2 9 4 5 3" xfId="21120" xr:uid="{4052DF5E-EE89-49D5-AC95-333559CEFC26}"/>
    <cellStyle name="Input 2 9 4 5 4" xfId="29485" xr:uid="{EA580413-5A14-41B7-A071-CD0CC2DE09D0}"/>
    <cellStyle name="Input 2 9 4 5 5" xfId="30365" xr:uid="{6C20716E-A051-4BE5-BDDB-AAB68364F18C}"/>
    <cellStyle name="Input 2 9 4 5 6" xfId="32139" xr:uid="{361CC25E-A518-4E2B-9798-426C542E21FE}"/>
    <cellStyle name="Input 2 9 4 5 7" xfId="35486" xr:uid="{4C08F491-1E82-411D-B8DA-D942B8F8C86E}"/>
    <cellStyle name="Input 2 9 4 5 8" xfId="36321" xr:uid="{5DD3BE6F-0776-4AA3-9762-5873B68E432D}"/>
    <cellStyle name="Input 2 9 4 5 9" xfId="37237" xr:uid="{F1B73D18-976C-4EDD-8E36-3D9A3AAFDFB6}"/>
    <cellStyle name="Input 2 9 4 6" xfId="21792" xr:uid="{356937B3-C37A-4EDD-BE16-A4468AA8228B}"/>
    <cellStyle name="Input 2 9 4 7" xfId="21827" xr:uid="{1A628A15-E7EB-47C5-A51F-4867BA5F0ED2}"/>
    <cellStyle name="Input 2 9 5" xfId="9411" xr:uid="{00000000-0005-0000-0000-0000B8240000}"/>
    <cellStyle name="Input 2 9 5 2" xfId="22638" xr:uid="{78D7F370-C864-4C31-931F-3034170D4CA8}"/>
    <cellStyle name="Input 2 9 5 2 2" xfId="23538" xr:uid="{C3451EE6-CDD6-4886-9F80-5328DAAEA4FF}"/>
    <cellStyle name="Input 2 9 5 2 2 2" xfId="26190" xr:uid="{770AD3AB-08C5-4E27-898A-48D4DACC1E38}"/>
    <cellStyle name="Input 2 9 5 2 2 3" xfId="28591" xr:uid="{3D30F1EB-0093-416D-8264-83BB0EC66C14}"/>
    <cellStyle name="Input 2 9 5 2 2 4" xfId="29149" xr:uid="{98E9A427-E181-4704-9347-D9B75681DFDB}"/>
    <cellStyle name="Input 2 9 5 2 2 5" xfId="33435" xr:uid="{B1954129-6F9F-4E32-91CB-4972ABD1C106}"/>
    <cellStyle name="Input 2 9 5 2 2 6" xfId="34376" xr:uid="{2B432903-9111-4960-ADF8-703BB746D221}"/>
    <cellStyle name="Input 2 9 5 2 2 7" xfId="31345" xr:uid="{D549D987-4FCF-4E20-A4AB-1703AFE50B62}"/>
    <cellStyle name="Input 2 9 5 2 3" xfId="25292" xr:uid="{45C6FA80-F8CC-4B2D-A1E4-1203E240B1A9}"/>
    <cellStyle name="Input 2 9 5 2 4" xfId="32551" xr:uid="{84295BA8-0AED-4F5E-A8DC-2FA6531B4563}"/>
    <cellStyle name="Input 2 9 5 3" xfId="22987" xr:uid="{2E23E330-321C-437F-AB0E-2FFDF7F69D51}"/>
    <cellStyle name="Input 2 9 5 3 2" xfId="25639" xr:uid="{093631D8-3327-44D8-ADE4-05AD5D85627C}"/>
    <cellStyle name="Input 2 9 5 3 3" xfId="21403" xr:uid="{00FB0A80-0F27-4521-A56A-4FCA9C55640B}"/>
    <cellStyle name="Input 2 9 5 3 4" xfId="28889" xr:uid="{7054D8BE-9320-4663-9934-080B25A2620E}"/>
    <cellStyle name="Input 2 9 5 3 5" xfId="32898" xr:uid="{3A402D84-A52C-435A-A6A1-7DC694A87347}"/>
    <cellStyle name="Input 2 9 5 3 6" xfId="33783" xr:uid="{312BB097-458E-48D7-9582-E36093F97F8B}"/>
    <cellStyle name="Input 2 9 5 3 7" xfId="34974" xr:uid="{F5AD5295-AEA9-4CA8-B836-E5FEEB038AE4}"/>
    <cellStyle name="Input 2 9 5 4" xfId="23972" xr:uid="{C130A2F4-F3B1-432F-A1EA-F0960BBF560F}"/>
    <cellStyle name="Input 2 9 5 4 2" xfId="26623" xr:uid="{A2683E29-EEB3-4ED0-893C-AB5A514B8311}"/>
    <cellStyle name="Input 2 9 5 4 3" xfId="21148" xr:uid="{F543F0AA-3AFB-4BA4-A894-F3C2493DE408}"/>
    <cellStyle name="Input 2 9 5 4 4" xfId="29457" xr:uid="{AFA6265F-A204-4F19-96D7-826D1248ED9C}"/>
    <cellStyle name="Input 2 9 5 4 5" xfId="30336" xr:uid="{831AC8F8-5FCB-47D7-B618-DBF2438E254C}"/>
    <cellStyle name="Input 2 9 5 4 6" xfId="32109" xr:uid="{E9C011E3-65FD-4A64-8815-6C5F14034E73}"/>
    <cellStyle name="Input 2 9 5 4 7" xfId="35458" xr:uid="{8977B6D2-EF95-427D-A2AA-1DA35E4B1D1C}"/>
    <cellStyle name="Input 2 9 5 4 8" xfId="36293" xr:uid="{50D5EB25-AB87-4041-8540-66E1FFF0DAFB}"/>
    <cellStyle name="Input 2 9 5 4 9" xfId="37208" xr:uid="{2C7DF5C2-EB13-4922-9EBC-02D721FE7A90}"/>
    <cellStyle name="Input 2 9 5 5" xfId="24000" xr:uid="{DA8E0CE9-6792-436E-B83E-CCD25467BF4B}"/>
    <cellStyle name="Input 2 9 5 5 2" xfId="26651" xr:uid="{C2DA0479-9B5E-44BF-A36B-194BE6F0A22E}"/>
    <cellStyle name="Input 2 9 5 5 3" xfId="21121" xr:uid="{F1C29258-1655-45EC-BEC5-DA5A8F61D2E3}"/>
    <cellStyle name="Input 2 9 5 5 4" xfId="29484" xr:uid="{504CC439-0464-4122-8803-B70F63BC6571}"/>
    <cellStyle name="Input 2 9 5 5 5" xfId="30364" xr:uid="{D63C0CDB-F76D-4662-9C0D-EAE7EEE08A2E}"/>
    <cellStyle name="Input 2 9 5 5 6" xfId="32138" xr:uid="{FFD19F8E-8CD9-45BF-9CCD-281FE4E1B496}"/>
    <cellStyle name="Input 2 9 5 5 7" xfId="35485" xr:uid="{2E5BB30F-8AA6-4F2D-B0F6-544D962B4966}"/>
    <cellStyle name="Input 2 9 5 5 8" xfId="36320" xr:uid="{BE0EFF0A-D1C3-493E-B6C6-9534F561E7E7}"/>
    <cellStyle name="Input 2 9 5 5 9" xfId="37236" xr:uid="{5E50618C-6B02-42C6-BD8A-F75CA82BC50B}"/>
    <cellStyle name="Input 2 9 5 6" xfId="21793" xr:uid="{CB41FB65-5922-416D-AC0F-99AB3E11C56E}"/>
    <cellStyle name="Input 2 9 5 7" xfId="21826" xr:uid="{4851623D-95C0-42A0-877C-558ECE6AABBD}"/>
    <cellStyle name="Input 3" xfId="9412" xr:uid="{00000000-0005-0000-0000-0000B9240000}"/>
    <cellStyle name="Input 3 2" xfId="9413" xr:uid="{00000000-0005-0000-0000-0000BA240000}"/>
    <cellStyle name="Input 3 2 2" xfId="22636" xr:uid="{E281A70B-B3D3-4F4F-AEA5-7B47F06F969E}"/>
    <cellStyle name="Input 3 2 2 2" xfId="23536" xr:uid="{A8EF80DB-D760-47A9-A6AC-A2B240588E1A}"/>
    <cellStyle name="Input 3 2 2 2 2" xfId="26188" xr:uid="{9B16F218-7852-448A-9F65-BCB3FB694592}"/>
    <cellStyle name="Input 3 2 2 2 3" xfId="27986" xr:uid="{AD79CF1D-736D-4631-BEBD-15277450E2DE}"/>
    <cellStyle name="Input 3 2 2 2 4" xfId="27244" xr:uid="{6DAE6F7E-177A-4466-BA7C-C3FF8653CABC}"/>
    <cellStyle name="Input 3 2 2 2 5" xfId="33433" xr:uid="{7B05BDAA-E6D3-4281-87BF-6C1A1E6FB34C}"/>
    <cellStyle name="Input 3 2 2 2 6" xfId="34399" xr:uid="{6D883B37-DFFE-43D3-9350-CAE3C6347A1E}"/>
    <cellStyle name="Input 3 2 2 2 7" xfId="35099" xr:uid="{5F80B3C5-9C76-4119-B253-2529E255F02C}"/>
    <cellStyle name="Input 3 2 2 3" xfId="25290" xr:uid="{8611A80F-06C2-4DA3-8529-22FCE91C325A}"/>
    <cellStyle name="Input 3 2 2 4" xfId="32549" xr:uid="{57EB747B-68E0-4A5D-8DB6-950A81CA09C2}"/>
    <cellStyle name="Input 3 2 3" xfId="22989" xr:uid="{65F7F41D-3D1F-4999-A475-748ECD0B9A5F}"/>
    <cellStyle name="Input 3 2 3 2" xfId="25641" xr:uid="{74EDF4B7-EA12-48FD-BBEF-0DF5626CFDAD}"/>
    <cellStyle name="Input 3 2 3 3" xfId="27300" xr:uid="{6E7B716C-9762-4A9F-A729-1BE7D5528ACB}"/>
    <cellStyle name="Input 3 2 3 4" xfId="21661" xr:uid="{1296FF8D-95F5-4685-8533-516E74174D1A}"/>
    <cellStyle name="Input 3 2 3 5" xfId="32900" xr:uid="{14E9DF7D-B7A3-4533-90E4-41363A80CD56}"/>
    <cellStyle name="Input 3 2 3 6" xfId="31763" xr:uid="{5C8E05A2-F645-42FC-9451-D36F1952C71A}"/>
    <cellStyle name="Input 3 2 3 7" xfId="30958" xr:uid="{8D8DE3E3-D921-4FC6-9DB4-1BB7B3FD9A57}"/>
    <cellStyle name="Input 3 2 4" xfId="23974" xr:uid="{B88F2877-9D8C-4E1E-B1DB-4BB516E54689}"/>
    <cellStyle name="Input 3 2 4 2" xfId="26625" xr:uid="{31E46FC4-7F29-4FB4-8DB3-7E7D61864DBF}"/>
    <cellStyle name="Input 3 2 4 3" xfId="21146" xr:uid="{425918D7-2C07-4524-991B-09D16E09FABE}"/>
    <cellStyle name="Input 3 2 4 4" xfId="29459" xr:uid="{24633F5D-BB87-46C3-9461-2EEA1CE897D1}"/>
    <cellStyle name="Input 3 2 4 5" xfId="30338" xr:uid="{A5A4A9D9-6949-49BF-8000-475A66DBE23F}"/>
    <cellStyle name="Input 3 2 4 6" xfId="32111" xr:uid="{7CA0C5D3-ED85-4154-B189-F357CEB933FB}"/>
    <cellStyle name="Input 3 2 4 7" xfId="35460" xr:uid="{5D7B91DD-823E-4351-8628-8A232443646B}"/>
    <cellStyle name="Input 3 2 4 8" xfId="36295" xr:uid="{CEF1B293-BC85-4D4B-967D-F79E7F02B5DB}"/>
    <cellStyle name="Input 3 2 4 9" xfId="37210" xr:uid="{EE4A06C5-22D8-4CE9-B713-8CF1C6011298}"/>
    <cellStyle name="Input 3 2 5" xfId="23998" xr:uid="{C904F00A-8A18-478D-A486-005C279AFB11}"/>
    <cellStyle name="Input 3 2 5 2" xfId="26649" xr:uid="{4E34A1C7-B03B-44C5-83E7-E0C2BAB09A02}"/>
    <cellStyle name="Input 3 2 5 3" xfId="21123" xr:uid="{A30CDF8A-F123-4084-BCDA-5E52C4E42775}"/>
    <cellStyle name="Input 3 2 5 4" xfId="29482" xr:uid="{C68AC598-9356-4ADC-B830-0FE5DA3AE462}"/>
    <cellStyle name="Input 3 2 5 5" xfId="30362" xr:uid="{222DFEB9-EA38-429F-8A56-9F52B7003654}"/>
    <cellStyle name="Input 3 2 5 6" xfId="32136" xr:uid="{3AA97EA6-2452-4C73-BF3F-810986B14ADF}"/>
    <cellStyle name="Input 3 2 5 7" xfId="35483" xr:uid="{9414F171-A34F-45FA-B755-3D0096E8F4CC}"/>
    <cellStyle name="Input 3 2 5 8" xfId="36318" xr:uid="{A0D34DF9-0BA1-4BD9-96E2-7D34A0B9F906}"/>
    <cellStyle name="Input 3 2 5 9" xfId="37234" xr:uid="{F30F2A8B-8EEA-4FC9-B842-BB1B9C33CF47}"/>
    <cellStyle name="Input 3 2 6" xfId="21795" xr:uid="{4B514A01-B1F4-48AD-AB5F-1C084F8E3B2C}"/>
    <cellStyle name="Input 3 2 7" xfId="21824" xr:uid="{9B511408-DBF4-4A2B-9B2A-B81EA84F9E3E}"/>
    <cellStyle name="Input 3 3" xfId="9414" xr:uid="{00000000-0005-0000-0000-0000BB240000}"/>
    <cellStyle name="Input 3 3 2" xfId="22635" xr:uid="{48A0BE14-A5DF-40DF-97BB-E4EFF3C6D662}"/>
    <cellStyle name="Input 3 3 2 2" xfId="23535" xr:uid="{3809D525-29AD-4BEF-ADB6-E8A5835F0CF1}"/>
    <cellStyle name="Input 3 3 2 2 2" xfId="26187" xr:uid="{68E0DA51-5A8E-45EF-B719-DA0DADBB4FF1}"/>
    <cellStyle name="Input 3 3 2 2 3" xfId="28043" xr:uid="{884836EB-7787-4041-945F-A015F477CDBE}"/>
    <cellStyle name="Input 3 3 2 2 4" xfId="28199" xr:uid="{2E5808C1-78F8-4055-8CAB-7B3A2F654EE9}"/>
    <cellStyle name="Input 3 3 2 2 5" xfId="33432" xr:uid="{153BC4BB-3E22-4E3E-9D2F-678622A9F938}"/>
    <cellStyle name="Input 3 3 2 2 6" xfId="34562" xr:uid="{C8B438EA-C1E3-48EB-9990-291D62177598}"/>
    <cellStyle name="Input 3 3 2 2 7" xfId="34188" xr:uid="{391A0901-B2C1-4D5C-8F8D-18DEEDC71387}"/>
    <cellStyle name="Input 3 3 2 3" xfId="25289" xr:uid="{493EF002-47B8-4AC0-80CE-C004FA6B1CB7}"/>
    <cellStyle name="Input 3 3 2 4" xfId="32548" xr:uid="{0FD068B2-958D-4953-9B50-130B54C69CA5}"/>
    <cellStyle name="Input 3 3 3" xfId="22990" xr:uid="{7BEB1478-A063-4F6B-81D7-1FECFFA94405}"/>
    <cellStyle name="Input 3 3 3 2" xfId="25642" xr:uid="{45BF2D8E-64F4-497C-ADA5-5706CF5492D2}"/>
    <cellStyle name="Input 3 3 3 3" xfId="22813" xr:uid="{64464CD8-DC79-48F5-BD92-EAED36916573}"/>
    <cellStyle name="Input 3 3 3 4" xfId="29214" xr:uid="{BEDC9836-0190-455B-8A9A-CFE82A64209C}"/>
    <cellStyle name="Input 3 3 3 5" xfId="32901" xr:uid="{A141B887-5303-4ECB-A328-D43DC460ED32}"/>
    <cellStyle name="Input 3 3 3 6" xfId="33385" xr:uid="{F24E12E8-F830-4CE2-B59E-6EEFD93EF6A4}"/>
    <cellStyle name="Input 3 3 3 7" xfId="35180" xr:uid="{9CC1F3A9-E65F-4A7A-A437-C8066E0069FC}"/>
    <cellStyle name="Input 3 3 4" xfId="23975" xr:uid="{9BA2DA0E-A699-4699-8534-F61FBB9FC197}"/>
    <cellStyle name="Input 3 3 4 2" xfId="26626" xr:uid="{7CC1C9A8-D5A9-428F-AE7F-C40DFCA65E7E}"/>
    <cellStyle name="Input 3 3 4 3" xfId="21145" xr:uid="{6CAB6B0C-3C61-4089-9496-C84063BCC55B}"/>
    <cellStyle name="Input 3 3 4 4" xfId="29460" xr:uid="{6971A126-D750-4D69-BD7A-CDFE1726F104}"/>
    <cellStyle name="Input 3 3 4 5" xfId="30339" xr:uid="{E8F6D37A-831C-4929-B600-D4384D7CD849}"/>
    <cellStyle name="Input 3 3 4 6" xfId="32112" xr:uid="{859CB93E-D432-46A5-A281-987A329D83B6}"/>
    <cellStyle name="Input 3 3 4 7" xfId="35461" xr:uid="{8DA055AC-9C4E-410E-9A4D-EFF40B3F3100}"/>
    <cellStyle name="Input 3 3 4 8" xfId="36296" xr:uid="{34B51675-D80E-464C-8FE1-81339A97DAC8}"/>
    <cellStyle name="Input 3 3 4 9" xfId="37211" xr:uid="{138037A0-DAC6-45E6-89F8-2D46919A4FEE}"/>
    <cellStyle name="Input 3 3 5" xfId="23997" xr:uid="{84D046E8-F058-4290-B1AE-8B71A64B64B4}"/>
    <cellStyle name="Input 3 3 5 2" xfId="26648" xr:uid="{E774A89F-1C87-4D90-8B06-77E6A4823674}"/>
    <cellStyle name="Input 3 3 5 3" xfId="21124" xr:uid="{E9882DE4-D006-4650-8DDD-D751A1B36659}"/>
    <cellStyle name="Input 3 3 5 4" xfId="29481" xr:uid="{36946A15-DA6E-4179-B4DE-12CCDE1B7DB3}"/>
    <cellStyle name="Input 3 3 5 5" xfId="30361" xr:uid="{77F87615-A5A6-40C1-AE1E-19BB1DD36A45}"/>
    <cellStyle name="Input 3 3 5 6" xfId="32135" xr:uid="{F7A9F63C-5816-481F-AFDA-1BF57E4CEC59}"/>
    <cellStyle name="Input 3 3 5 7" xfId="35482" xr:uid="{D627DC66-CC7C-4DDF-B65B-EBD430147537}"/>
    <cellStyle name="Input 3 3 5 8" xfId="36317" xr:uid="{00D73D01-0FE8-426F-9C6C-8B8A1772FFAE}"/>
    <cellStyle name="Input 3 3 5 9" xfId="37233" xr:uid="{EC34499D-4D2B-4F34-A6D1-D17A7B3DCF68}"/>
    <cellStyle name="Input 3 3 6" xfId="21796" xr:uid="{43A200DB-70A2-4222-9C69-A4EC6CD5FFE5}"/>
    <cellStyle name="Input 3 3 7" xfId="21823" xr:uid="{EE830685-8157-4BE0-8129-CB67ABEDA59B}"/>
    <cellStyle name="Input 3 4" xfId="22637" xr:uid="{ABD098F3-20AB-4B93-B71A-1DCE7D09D159}"/>
    <cellStyle name="Input 3 4 2" xfId="23537" xr:uid="{F95BD1AD-0B06-41E2-A7AB-401FBC7FEC12}"/>
    <cellStyle name="Input 3 4 2 2" xfId="26189" xr:uid="{904CD237-B661-4B4F-864E-67AED28C3CF4}"/>
    <cellStyle name="Input 3 4 2 3" xfId="28477" xr:uid="{2EBCD17D-BA30-4673-8D5B-8D88518D5354}"/>
    <cellStyle name="Input 3 4 2 4" xfId="29031" xr:uid="{4C8E3891-88F7-4EE4-962A-DADF84C8894E}"/>
    <cellStyle name="Input 3 4 2 5" xfId="33434" xr:uid="{72DECFEE-736D-4B26-BD1A-7F740C4F9DC0}"/>
    <cellStyle name="Input 3 4 2 6" xfId="31157" xr:uid="{2942F26B-2BDE-4196-A360-F3B7AEDBA720}"/>
    <cellStyle name="Input 3 4 2 7" xfId="35057" xr:uid="{B521ACD9-5D62-4700-827A-59FFA1EB23A8}"/>
    <cellStyle name="Input 3 4 3" xfId="25291" xr:uid="{75F197A0-A4D9-41E0-AB8E-AF4AED67A8DC}"/>
    <cellStyle name="Input 3 4 4" xfId="32550" xr:uid="{ABD2B6CD-E849-4B5D-A834-609DB6965B91}"/>
    <cellStyle name="Input 3 5" xfId="22988" xr:uid="{A2F97D2F-84FE-4864-855A-466A506D2C31}"/>
    <cellStyle name="Input 3 5 2" xfId="25640" xr:uid="{DD1428B7-E690-4DBF-9AB5-49514A392E28}"/>
    <cellStyle name="Input 3 5 3" xfId="21609" xr:uid="{9208CC8F-278F-47DB-B567-CE86F4F95719}"/>
    <cellStyle name="Input 3 5 4" xfId="27787" xr:uid="{AAF86E7D-96EB-4058-9C82-A788A747176F}"/>
    <cellStyle name="Input 3 5 5" xfId="32899" xr:uid="{7EFEBB16-9B53-4617-8A2C-A915B2F0C334}"/>
    <cellStyle name="Input 3 5 6" xfId="33654" xr:uid="{9F1F35A7-1AA8-4231-B0DA-9A795A48E04C}"/>
    <cellStyle name="Input 3 5 7" xfId="34577" xr:uid="{5117C326-74EC-465C-9525-F5DF7EA33605}"/>
    <cellStyle name="Input 3 6" xfId="23973" xr:uid="{97E94113-763D-4F90-8F80-583917334B21}"/>
    <cellStyle name="Input 3 6 2" xfId="26624" xr:uid="{6073ED9D-D921-4896-9959-40B22B0D4A63}"/>
    <cellStyle name="Input 3 6 3" xfId="21147" xr:uid="{C36457D3-9B01-4E77-8371-532F30AB6C4F}"/>
    <cellStyle name="Input 3 6 4" xfId="29458" xr:uid="{A7ADC479-864F-4122-9AA0-23D7F89A6981}"/>
    <cellStyle name="Input 3 6 5" xfId="30337" xr:uid="{214DFF08-83B3-4596-B3BE-E6E9D7FBE11D}"/>
    <cellStyle name="Input 3 6 6" xfId="32110" xr:uid="{0515CAAC-31EF-417E-BB44-CC6304BA7CAF}"/>
    <cellStyle name="Input 3 6 7" xfId="35459" xr:uid="{EDA65AC5-9600-4137-BA21-F565CB7AB3BA}"/>
    <cellStyle name="Input 3 6 8" xfId="36294" xr:uid="{9E44D275-1CC6-415A-BD56-A4A2C064ED05}"/>
    <cellStyle name="Input 3 6 9" xfId="37209" xr:uid="{B9F538F3-ADB6-4686-9F56-D4C70D431560}"/>
    <cellStyle name="Input 3 7" xfId="23999" xr:uid="{C8316EA9-5169-43B3-824C-D157D2122749}"/>
    <cellStyle name="Input 3 7 2" xfId="26650" xr:uid="{1A875346-8A77-4E8E-8577-D36C38869CA0}"/>
    <cellStyle name="Input 3 7 3" xfId="21122" xr:uid="{D54D4A1D-36CE-45BC-BB87-062B5F7FA7FF}"/>
    <cellStyle name="Input 3 7 4" xfId="29483" xr:uid="{9C0C341D-CC00-44CC-8E56-BCF0848C6D8F}"/>
    <cellStyle name="Input 3 7 5" xfId="30363" xr:uid="{4E6AF701-EF3F-4886-8F02-68748749FBCB}"/>
    <cellStyle name="Input 3 7 6" xfId="32137" xr:uid="{DB27FF6B-7D25-4655-B876-BE848CEB0AE5}"/>
    <cellStyle name="Input 3 7 7" xfId="35484" xr:uid="{52F3EE85-B5C1-43A5-8423-E0F07CFB981A}"/>
    <cellStyle name="Input 3 7 8" xfId="36319" xr:uid="{B83720EB-0B55-4460-814C-AECB1A4B58B5}"/>
    <cellStyle name="Input 3 7 9" xfId="37235" xr:uid="{27D1919D-A2F2-4B41-8631-F7DBBF251ADF}"/>
    <cellStyle name="Input 3 8" xfId="21794" xr:uid="{519F505E-BACB-4E33-A360-4A5F510E5F3F}"/>
    <cellStyle name="Input 3 9" xfId="21825" xr:uid="{FB8E88FF-2146-4943-8958-53BA678329BB}"/>
    <cellStyle name="Input 4" xfId="9415" xr:uid="{00000000-0005-0000-0000-0000BC240000}"/>
    <cellStyle name="Input 4 2" xfId="9416" xr:uid="{00000000-0005-0000-0000-0000BD240000}"/>
    <cellStyle name="Input 4 2 2" xfId="22633" xr:uid="{88089CFA-EE86-4D02-BBBB-7DD4AEFCA5DA}"/>
    <cellStyle name="Input 4 2 2 2" xfId="23533" xr:uid="{5E6612C1-9375-44E7-9424-BC799984094C}"/>
    <cellStyle name="Input 4 2 2 2 2" xfId="26185" xr:uid="{7B958C40-4213-4368-A635-01F29C311768}"/>
    <cellStyle name="Input 4 2 2 2 3" xfId="27537" xr:uid="{6C372184-2265-4EFA-B438-9EDFA5CBEE90}"/>
    <cellStyle name="Input 4 2 2 2 4" xfId="29148" xr:uid="{CFDCAFC1-A5B5-4C2A-A593-05F45D0DFAAF}"/>
    <cellStyle name="Input 4 2 2 2 5" xfId="33430" xr:uid="{84EBFC4E-3694-4F7B-A4B7-35B4FA536DB7}"/>
    <cellStyle name="Input 4 2 2 2 6" xfId="31184" xr:uid="{58CE4C4F-BDA2-46AA-AFE3-38968EE7C41A}"/>
    <cellStyle name="Input 4 2 2 2 7" xfId="35056" xr:uid="{6049FA7E-99D2-420B-89F0-C204A1D2EBEB}"/>
    <cellStyle name="Input 4 2 2 3" xfId="25287" xr:uid="{1E172ECB-0DD2-44D4-97BC-61F440D8770C}"/>
    <cellStyle name="Input 4 2 2 4" xfId="32546" xr:uid="{FAB70B1F-9093-4D49-8F32-705324C435C8}"/>
    <cellStyle name="Input 4 2 3" xfId="22992" xr:uid="{107D6F4C-A917-4C62-8F7D-B07038C7811C}"/>
    <cellStyle name="Input 4 2 3 2" xfId="25644" xr:uid="{0ADFE007-2A4B-4438-B9FD-0B8511444EB2}"/>
    <cellStyle name="Input 4 2 3 3" xfId="21608" xr:uid="{13CB0879-B6BD-4883-9F9C-17EB4C271D1A}"/>
    <cellStyle name="Input 4 2 3 4" xfId="28410" xr:uid="{4ECC5D02-A388-4A18-BCF3-92E747957E66}"/>
    <cellStyle name="Input 4 2 3 5" xfId="32903" xr:uid="{0584C366-2561-4818-B485-7A157C3DB756}"/>
    <cellStyle name="Input 4 2 3 6" xfId="33784" xr:uid="{4306E9EC-1CF4-423F-82BD-8312590DE7FA}"/>
    <cellStyle name="Input 4 2 3 7" xfId="34620" xr:uid="{951624D7-3ABE-4147-B965-4E62FF801E07}"/>
    <cellStyle name="Input 4 2 4" xfId="23977" xr:uid="{4E80B5E1-882D-41F6-B218-1287531C3E53}"/>
    <cellStyle name="Input 4 2 4 2" xfId="26628" xr:uid="{87E27166-006F-4EE5-A202-157E7F0AEF2C}"/>
    <cellStyle name="Input 4 2 4 3" xfId="21143" xr:uid="{E479B119-7590-42F7-8FCB-045C0AA4ADDA}"/>
    <cellStyle name="Input 4 2 4 4" xfId="29462" xr:uid="{422E6A56-7B34-4906-B0D9-A96E8CC775B6}"/>
    <cellStyle name="Input 4 2 4 5" xfId="30341" xr:uid="{0695D0EB-841B-4E77-825E-D289806E6C10}"/>
    <cellStyle name="Input 4 2 4 6" xfId="32114" xr:uid="{BC0BF9C2-60E0-4940-977A-45D4CE1C1A92}"/>
    <cellStyle name="Input 4 2 4 7" xfId="35463" xr:uid="{1780DB42-4D01-48BF-AB40-318781C23722}"/>
    <cellStyle name="Input 4 2 4 8" xfId="36298" xr:uid="{1BD4D05F-EF77-468C-824F-0AB3C0271F49}"/>
    <cellStyle name="Input 4 2 4 9" xfId="37213" xr:uid="{3F37A798-D23B-4794-9512-99BC52333265}"/>
    <cellStyle name="Input 4 2 5" xfId="23995" xr:uid="{E30F3C30-7F1B-4635-B689-A235704797D9}"/>
    <cellStyle name="Input 4 2 5 2" xfId="26646" xr:uid="{213D3BC3-D45E-427F-B2D5-F8B1F3AB3F4C}"/>
    <cellStyle name="Input 4 2 5 3" xfId="21126" xr:uid="{CB1CFCB5-3DA7-4B72-8824-5BA7B0AC3B88}"/>
    <cellStyle name="Input 4 2 5 4" xfId="29479" xr:uid="{F9F8B7E0-C0BD-4486-AC89-921319AC5E7A}"/>
    <cellStyle name="Input 4 2 5 5" xfId="30359" xr:uid="{FF917C01-8BE7-4714-8F0C-DC89F7733AFB}"/>
    <cellStyle name="Input 4 2 5 6" xfId="32133" xr:uid="{231484D6-E236-4B35-8768-F9A69A238FA5}"/>
    <cellStyle name="Input 4 2 5 7" xfId="35480" xr:uid="{D692FE42-2F37-450F-A085-1783A23DCD19}"/>
    <cellStyle name="Input 4 2 5 8" xfId="36315" xr:uid="{0E77E397-CC2A-4304-9509-65C5372B8AD7}"/>
    <cellStyle name="Input 4 2 5 9" xfId="37231" xr:uid="{4E90BFB9-8436-477D-9B38-8297CD495922}"/>
    <cellStyle name="Input 4 2 6" xfId="21798" xr:uid="{0C4DF8D4-E84F-47AB-9C27-BAA7E141652D}"/>
    <cellStyle name="Input 4 2 7" xfId="21821" xr:uid="{5E23AAFC-376C-49B9-9826-4822771DE0B6}"/>
    <cellStyle name="Input 4 3" xfId="9417" xr:uid="{00000000-0005-0000-0000-0000BE240000}"/>
    <cellStyle name="Input 4 3 2" xfId="22632" xr:uid="{88DCDCDC-205B-4A39-A836-79C3B36E31C1}"/>
    <cellStyle name="Input 4 3 2 2" xfId="23532" xr:uid="{6197DB6E-BFDB-4710-BE53-C7C4114E08ED}"/>
    <cellStyle name="Input 4 3 2 2 2" xfId="26184" xr:uid="{DF7C68A6-03B3-4CDD-A7D4-682AD0C75A84}"/>
    <cellStyle name="Input 4 3 2 2 3" xfId="27536" xr:uid="{DDECE3B6-8AEF-4B70-BD0E-14D406D209FE}"/>
    <cellStyle name="Input 4 3 2 2 4" xfId="29030" xr:uid="{8CD7DDE6-A331-4226-9E97-0186ECA529D1}"/>
    <cellStyle name="Input 4 3 2 2 5" xfId="33429" xr:uid="{106FEF49-0CAC-495E-B067-4D59B0920C33}"/>
    <cellStyle name="Input 4 3 2 2 6" xfId="34375" xr:uid="{B3C1E8B1-262D-42EF-93C0-1F89DC90315D}"/>
    <cellStyle name="Input 4 3 2 2 7" xfId="35100" xr:uid="{711246BD-C723-4AEF-A6A1-6DA4435F78E5}"/>
    <cellStyle name="Input 4 3 2 3" xfId="25286" xr:uid="{A0138F8A-6F3D-4ACF-9ECA-22E474F77EBD}"/>
    <cellStyle name="Input 4 3 2 4" xfId="32545" xr:uid="{EC33842E-4875-4F45-88BA-263BB9C46C71}"/>
    <cellStyle name="Input 4 3 3" xfId="22993" xr:uid="{C53C6DB1-D8D9-4D7E-B95C-A5A52EA16B4C}"/>
    <cellStyle name="Input 4 3 3 2" xfId="25645" xr:uid="{6FC2694B-63B1-4D12-8365-8EE8046F83DC}"/>
    <cellStyle name="Input 4 3 3 3" xfId="27301" xr:uid="{BE8BA581-34E4-47DE-B421-478226AE833D}"/>
    <cellStyle name="Input 4 3 3 4" xfId="28950" xr:uid="{3FEF9AF4-2E6F-4F04-9C33-573BD0B4FEB5}"/>
    <cellStyle name="Input 4 3 3 5" xfId="32904" xr:uid="{3700D37A-83D3-450A-AB37-68B39A1C0B3A}"/>
    <cellStyle name="Input 4 3 3 6" xfId="33653" xr:uid="{5EA1E4C3-51FA-4022-8D70-F48725757A5B}"/>
    <cellStyle name="Input 4 3 3 7" xfId="34176" xr:uid="{C922C14A-3B72-45BC-8F76-0627E2BCBDE6}"/>
    <cellStyle name="Input 4 3 4" xfId="23978" xr:uid="{0E9F6CC4-B1B9-42EC-975F-4021106A5678}"/>
    <cellStyle name="Input 4 3 4 2" xfId="26629" xr:uid="{A5C0EF6C-554C-464C-ABE1-78709D539CBB}"/>
    <cellStyle name="Input 4 3 4 3" xfId="21142" xr:uid="{2E3FB966-E135-4236-B496-DB6AB351F494}"/>
    <cellStyle name="Input 4 3 4 4" xfId="29463" xr:uid="{3A1C185C-C9F7-4B66-B5DB-AB7A1B47E024}"/>
    <cellStyle name="Input 4 3 4 5" xfId="30342" xr:uid="{9F17D9C0-78FE-491C-804C-98183C59A98E}"/>
    <cellStyle name="Input 4 3 4 6" xfId="32117" xr:uid="{CD03333D-6DBC-4C48-8EAD-14FA8E51A3C7}"/>
    <cellStyle name="Input 4 3 4 7" xfId="35464" xr:uid="{13DB9E9E-0E48-4A9F-8382-12F5DA1A3439}"/>
    <cellStyle name="Input 4 3 4 8" xfId="36299" xr:uid="{FA4345A0-2E99-4469-9818-713889C08C43}"/>
    <cellStyle name="Input 4 3 4 9" xfId="37214" xr:uid="{D10A5066-16D6-4E8F-BB83-5051C026FFC7}"/>
    <cellStyle name="Input 4 3 5" xfId="23994" xr:uid="{DC13FAA3-353E-4614-BBA6-C0DE6F3E8C27}"/>
    <cellStyle name="Input 4 3 5 2" xfId="26645" xr:uid="{C7E52264-EE11-40E4-8CBB-13F423D8CB4D}"/>
    <cellStyle name="Input 4 3 5 3" xfId="21127" xr:uid="{C4B19C19-D85C-449E-89EB-A02576B728FE}"/>
    <cellStyle name="Input 4 3 5 4" xfId="29478" xr:uid="{D08FB880-18C3-41AC-8DAF-CFE26E8D14E1}"/>
    <cellStyle name="Input 4 3 5 5" xfId="30358" xr:uid="{13C89A4C-078E-4DF4-B762-3559F7EC9DEF}"/>
    <cellStyle name="Input 4 3 5 6" xfId="32132" xr:uid="{50451DC4-8131-4A66-AB45-5E14554877AB}"/>
    <cellStyle name="Input 4 3 5 7" xfId="35479" xr:uid="{4CC3936D-4685-400E-899C-1879ED06A73A}"/>
    <cellStyle name="Input 4 3 5 8" xfId="36314" xr:uid="{A83EAA1D-9770-4486-9B30-E9012373C907}"/>
    <cellStyle name="Input 4 3 5 9" xfId="37230" xr:uid="{D54A4FAB-C6A1-48AC-983B-EC8C99F555F1}"/>
    <cellStyle name="Input 4 3 6" xfId="21799" xr:uid="{85236322-AEB1-46A3-889D-0668526476F8}"/>
    <cellStyle name="Input 4 3 7" xfId="21820" xr:uid="{F94CA9A1-7302-40E5-8696-59ADF11BD8DB}"/>
    <cellStyle name="Input 4 4" xfId="22634" xr:uid="{2B745462-83E9-4722-9501-E3FA2477A656}"/>
    <cellStyle name="Input 4 4 2" xfId="23534" xr:uid="{5E51E9B4-6A9B-4C28-A34B-9759BB2323F2}"/>
    <cellStyle name="Input 4 4 2 2" xfId="26186" xr:uid="{3E8B070D-66B2-4749-8F49-3D6C4B169875}"/>
    <cellStyle name="Input 4 4 2 3" xfId="27598" xr:uid="{9EEA502D-4239-4FF4-990F-599F42111D37}"/>
    <cellStyle name="Input 4 4 2 4" xfId="27696" xr:uid="{AEEB59CC-4057-4343-B8BF-58A52E815C1C}"/>
    <cellStyle name="Input 4 4 2 5" xfId="33431" xr:uid="{60C51F8D-B940-4722-801C-59231A14A5DF}"/>
    <cellStyle name="Input 4 4 2 6" xfId="33812" xr:uid="{F15F9B85-AC02-45D4-AC29-FF70B5E854C4}"/>
    <cellStyle name="Input 4 4 2 7" xfId="31346" xr:uid="{236F8746-9CF3-48E5-A160-DDA037365E41}"/>
    <cellStyle name="Input 4 4 3" xfId="25288" xr:uid="{146FAEFD-7A64-4B02-ABA5-D72531108494}"/>
    <cellStyle name="Input 4 4 4" xfId="32547" xr:uid="{DD9D5212-E2A1-4356-AD3C-1C8478411FA0}"/>
    <cellStyle name="Input 4 5" xfId="22991" xr:uid="{074827F1-4CF5-4A1B-BC9F-ABEEF4D35983}"/>
    <cellStyle name="Input 4 5 2" xfId="25643" xr:uid="{5C1EF1D1-E2F0-449F-A89F-BE10BFAD56E9}"/>
    <cellStyle name="Input 4 5 3" xfId="21402" xr:uid="{29E81EB4-2C92-4410-8362-72B0CB65DCE9}"/>
    <cellStyle name="Input 4 5 4" xfId="21542" xr:uid="{608244FE-1DFD-40B1-908F-BE516F7E225C}"/>
    <cellStyle name="Input 4 5 5" xfId="32902" xr:uid="{BCDE7B2F-1CCD-47B2-9F49-EECEAE60131E}"/>
    <cellStyle name="Input 4 5 6" xfId="32947" xr:uid="{6556A8C1-EC1C-4933-8E94-86A5B6B0DD64}"/>
    <cellStyle name="Input 4 5 7" xfId="34975" xr:uid="{BEB48085-48AE-4780-BC85-0E539F99EA7D}"/>
    <cellStyle name="Input 4 6" xfId="23976" xr:uid="{D5B6866B-2B42-4FC9-806D-A64FD56E7C88}"/>
    <cellStyle name="Input 4 6 2" xfId="26627" xr:uid="{3299281C-196B-46F8-871C-90D12003E0A5}"/>
    <cellStyle name="Input 4 6 3" xfId="21144" xr:uid="{D436E599-E80C-4B48-9433-0ED42104F9C6}"/>
    <cellStyle name="Input 4 6 4" xfId="29461" xr:uid="{95407960-F06E-4CFE-8C88-1A5B87D2570E}"/>
    <cellStyle name="Input 4 6 5" xfId="30340" xr:uid="{C4DE09D0-DD2E-4BEB-8619-CA36FF580E76}"/>
    <cellStyle name="Input 4 6 6" xfId="32113" xr:uid="{EED000AC-CA6C-4303-B3DC-8C29303C60BB}"/>
    <cellStyle name="Input 4 6 7" xfId="35462" xr:uid="{049A62CD-9279-4B25-BB4B-0D48318DBC1E}"/>
    <cellStyle name="Input 4 6 8" xfId="36297" xr:uid="{47FEAA07-1A87-416F-8670-EA5ACD46AAD2}"/>
    <cellStyle name="Input 4 6 9" xfId="37212" xr:uid="{597C0C78-F589-4F11-9B0A-024AABB1F6FF}"/>
    <cellStyle name="Input 4 7" xfId="23996" xr:uid="{9C44F890-338D-499F-815F-08BA31F57082}"/>
    <cellStyle name="Input 4 7 2" xfId="26647" xr:uid="{2CB823B4-0D01-4BBB-9EBB-E483EBC2D6B9}"/>
    <cellStyle name="Input 4 7 3" xfId="21125" xr:uid="{80EC8140-FF74-49C8-91AA-7B35B9A24A43}"/>
    <cellStyle name="Input 4 7 4" xfId="29480" xr:uid="{5B3F78DD-395A-46FB-B3BE-CCDC6B5D12CD}"/>
    <cellStyle name="Input 4 7 5" xfId="30360" xr:uid="{83209A35-6540-4463-89A9-45F3E7A8E487}"/>
    <cellStyle name="Input 4 7 6" xfId="32134" xr:uid="{6D705E4F-C28D-4B5D-AEC6-AA8E8C94EC29}"/>
    <cellStyle name="Input 4 7 7" xfId="35481" xr:uid="{E1B20729-C1F1-49D6-BEA4-B9C61B00065D}"/>
    <cellStyle name="Input 4 7 8" xfId="36316" xr:uid="{E77A9AD7-2708-4D1E-B0B5-82DDA787FF00}"/>
    <cellStyle name="Input 4 7 9" xfId="37232" xr:uid="{B55EB8BC-0040-41AD-824E-0036C1A1B6E0}"/>
    <cellStyle name="Input 4 8" xfId="21797" xr:uid="{30146F3F-C814-4A6D-9691-A0511A4DD0B6}"/>
    <cellStyle name="Input 4 9" xfId="21822" xr:uid="{7D5370BA-81C4-4482-BC47-4098ACE943AC}"/>
    <cellStyle name="Input 5" xfId="9418" xr:uid="{00000000-0005-0000-0000-0000BF240000}"/>
    <cellStyle name="Input 5 2" xfId="9419" xr:uid="{00000000-0005-0000-0000-0000C0240000}"/>
    <cellStyle name="Input 5 2 2" xfId="22630" xr:uid="{5940889D-652B-43B3-AE2D-7AB6111FE5A1}"/>
    <cellStyle name="Input 5 2 2 2" xfId="23530" xr:uid="{58F3A466-2F06-4485-8292-1DFE31C49C2F}"/>
    <cellStyle name="Input 5 2 2 2 2" xfId="26182" xr:uid="{F0EB9C42-9F86-41A6-A3A5-F647F45CBED0}"/>
    <cellStyle name="Input 5 2 2 2 3" xfId="28476" xr:uid="{4C99D10B-77FD-4C7D-A75A-B8C441378B5D}"/>
    <cellStyle name="Input 5 2 2 2 4" xfId="22309" xr:uid="{D0728258-37B7-433C-9386-C0F3D89779AB}"/>
    <cellStyle name="Input 5 2 2 2 5" xfId="33427" xr:uid="{CE6AE02F-098A-4DAD-ADDB-0F8E1FF68701}"/>
    <cellStyle name="Input 5 2 2 2 6" xfId="34400" xr:uid="{4DC406C2-0C77-4F7D-9806-F2E726C01D25}"/>
    <cellStyle name="Input 5 2 2 2 7" xfId="31349" xr:uid="{91F97A31-2ABC-4049-84EE-710F04ECDA0F}"/>
    <cellStyle name="Input 5 2 2 3" xfId="25284" xr:uid="{1905343A-FEC3-465D-87B3-EE4FDADDF7AF}"/>
    <cellStyle name="Input 5 2 2 4" xfId="32543" xr:uid="{EDFE2DC6-D5AC-4C73-B702-907419B4B4C9}"/>
    <cellStyle name="Input 5 2 3" xfId="22995" xr:uid="{36F4F1FD-E479-40B3-9277-6FE0CF6175B4}"/>
    <cellStyle name="Input 5 2 3 2" xfId="25647" xr:uid="{C7653555-06BD-4D93-AFC9-0AA5AF89D0AF}"/>
    <cellStyle name="Input 5 2 3 3" xfId="21591" xr:uid="{FB9F3F1F-E0E1-4E0C-B5EB-9FA710D68960}"/>
    <cellStyle name="Input 5 2 3 4" xfId="28334" xr:uid="{F7412E68-FDA6-4D56-8FAC-4E37FFF53AFC}"/>
    <cellStyle name="Input 5 2 3 5" xfId="32906" xr:uid="{E82512B0-F82B-46C4-BEB8-3CCF7F5E8B4D}"/>
    <cellStyle name="Input 5 2 3 6" xfId="33384" xr:uid="{E39C2805-3777-41B4-8431-78E2E299F0D4}"/>
    <cellStyle name="Input 5 2 3 7" xfId="34976" xr:uid="{FA86E985-94EC-4F6C-956F-7E86CC09EA4B}"/>
    <cellStyle name="Input 5 2 4" xfId="23980" xr:uid="{3C346243-85D9-4CF5-BEEA-A7881D199D51}"/>
    <cellStyle name="Input 5 2 4 2" xfId="26631" xr:uid="{5C9488E9-1D02-40E3-AB5F-AAC30A09BD10}"/>
    <cellStyle name="Input 5 2 4 3" xfId="21140" xr:uid="{9F122A16-33EA-49A0-BA73-1528099C82CB}"/>
    <cellStyle name="Input 5 2 4 4" xfId="29465" xr:uid="{9AF405DD-0CC8-443B-AF06-A4FF52A7882F}"/>
    <cellStyle name="Input 5 2 4 5" xfId="30344" xr:uid="{BE3F5912-3376-4F10-A2D4-802C4F3CC1A1}"/>
    <cellStyle name="Input 5 2 4 6" xfId="32119" xr:uid="{FDC1927F-253F-4C96-BB98-18ECE25FFA5C}"/>
    <cellStyle name="Input 5 2 4 7" xfId="35466" xr:uid="{5EE43744-2CD0-4FEF-912F-E0B01414D93A}"/>
    <cellStyle name="Input 5 2 4 8" xfId="36301" xr:uid="{C97919C4-E736-4F59-9CCF-F579A5AA71F4}"/>
    <cellStyle name="Input 5 2 4 9" xfId="37216" xr:uid="{B71A94C7-A7EF-49F2-9B9A-081A701E9EB8}"/>
    <cellStyle name="Input 5 2 5" xfId="23992" xr:uid="{E0723497-463B-47F7-B436-8381AAB12084}"/>
    <cellStyle name="Input 5 2 5 2" xfId="26643" xr:uid="{55C670F3-3D7A-4DC5-B212-F4A88BA847F2}"/>
    <cellStyle name="Input 5 2 5 3" xfId="21129" xr:uid="{D44E16AB-3351-41C0-B69B-BDF2F2007911}"/>
    <cellStyle name="Input 5 2 5 4" xfId="29476" xr:uid="{F414A462-4A97-493D-BFE9-388E4BF609AC}"/>
    <cellStyle name="Input 5 2 5 5" xfId="30356" xr:uid="{A5BB84E0-027B-45E6-8433-4850F5116E64}"/>
    <cellStyle name="Input 5 2 5 6" xfId="32130" xr:uid="{88F85B0E-6C95-4218-A23D-5177209FF652}"/>
    <cellStyle name="Input 5 2 5 7" xfId="35477" xr:uid="{1B1992F6-11E2-4A94-B8BD-B97D1653B7C0}"/>
    <cellStyle name="Input 5 2 5 8" xfId="36312" xr:uid="{FB0B16C2-C103-44AB-AEE2-1BEE985808BD}"/>
    <cellStyle name="Input 5 2 5 9" xfId="37228" xr:uid="{2CA2A9D5-C668-4231-8613-F9FF13B204AC}"/>
    <cellStyle name="Input 5 2 6" xfId="21801" xr:uid="{FDB9ED8C-DC43-4D8D-83A7-62330D107D22}"/>
    <cellStyle name="Input 5 2 7" xfId="21818" xr:uid="{3EF0C748-E221-4AAF-AF5A-4C4DCD91DC1C}"/>
    <cellStyle name="Input 5 3" xfId="9420" xr:uid="{00000000-0005-0000-0000-0000C1240000}"/>
    <cellStyle name="Input 5 3 2" xfId="22629" xr:uid="{405DC4D8-E5B4-422E-B3F8-095B2FF77F0A}"/>
    <cellStyle name="Input 5 3 2 2" xfId="23529" xr:uid="{D623FAF7-A388-446C-9CEF-C78E189A7339}"/>
    <cellStyle name="Input 5 3 2 2 2" xfId="26181" xr:uid="{1EEBB254-56F0-4FF2-B040-BACB00C8303D}"/>
    <cellStyle name="Input 5 3 2 2 3" xfId="27985" xr:uid="{C0626D08-8236-4106-B9AE-C5CEAC29C769}"/>
    <cellStyle name="Input 5 3 2 2 4" xfId="29147" xr:uid="{D5CEFFDB-D01B-4628-9C28-58E7B9CC2319}"/>
    <cellStyle name="Input 5 3 2 2 5" xfId="33426" xr:uid="{F492445C-0C77-41D1-B697-17880B371934}"/>
    <cellStyle name="Input 5 3 2 2 6" xfId="34561" xr:uid="{2E54D927-892D-406E-BA41-29F72B0534AF}"/>
    <cellStyle name="Input 5 3 2 2 7" xfId="35055" xr:uid="{59194044-7308-4EC2-B00D-AA6F52764130}"/>
    <cellStyle name="Input 5 3 2 3" xfId="25283" xr:uid="{18969415-65D7-4836-9403-267C7FFEB6EA}"/>
    <cellStyle name="Input 5 3 2 4" xfId="32542" xr:uid="{633CCBA3-6E9C-4446-A267-12468C314EF1}"/>
    <cellStyle name="Input 5 3 3" xfId="22996" xr:uid="{DFC2B03F-0045-47CF-A7B8-11E146C06120}"/>
    <cellStyle name="Input 5 3 3 2" xfId="25648" xr:uid="{6E23152F-9697-449B-B863-E4E700D71CE5}"/>
    <cellStyle name="Input 5 3 3 3" xfId="21396" xr:uid="{7672EC43-7AB9-45C6-B467-A24EE4788F1F}"/>
    <cellStyle name="Input 5 3 3 4" xfId="27662" xr:uid="{5EFE633D-511A-40E0-B294-90A4F82E1F18}"/>
    <cellStyle name="Input 5 3 3 5" xfId="32907" xr:uid="{7360911D-87BD-4081-8EB6-F4A77BFA245B}"/>
    <cellStyle name="Input 5 3 3 6" xfId="32948" xr:uid="{4D7BF243-71BB-4DA5-925A-CB0915FD8B31}"/>
    <cellStyle name="Input 5 3 3 7" xfId="31676" xr:uid="{F44701D8-7B3A-4C9C-B5ED-D046EEAFA100}"/>
    <cellStyle name="Input 5 3 4" xfId="23981" xr:uid="{E9044FB0-F9A9-41A7-BB0C-625FD2ED7F99}"/>
    <cellStyle name="Input 5 3 4 2" xfId="26632" xr:uid="{9DFEE99C-4F3E-46BE-BBCE-1E9349E07DD6}"/>
    <cellStyle name="Input 5 3 4 3" xfId="21139" xr:uid="{F4692180-B57D-41E5-83CC-242C72C89614}"/>
    <cellStyle name="Input 5 3 4 4" xfId="29466" xr:uid="{90268EB2-E65A-4BBE-ADE0-2C16AB5AE0E4}"/>
    <cellStyle name="Input 5 3 4 5" xfId="30345" xr:uid="{5598C75D-9927-41C9-B620-FE0D6AD8B71C}"/>
    <cellStyle name="Input 5 3 4 6" xfId="32120" xr:uid="{7DF3CA2A-55C6-48B7-A6B2-AEF2ABD5AFFB}"/>
    <cellStyle name="Input 5 3 4 7" xfId="35467" xr:uid="{83FC2832-F5E5-49DE-B59F-8421B00C6441}"/>
    <cellStyle name="Input 5 3 4 8" xfId="36302" xr:uid="{07FE05A5-AD15-479F-8E54-F67C8EE5DBEF}"/>
    <cellStyle name="Input 5 3 4 9" xfId="37217" xr:uid="{6B27B1D0-2D85-48D7-B1E5-D236CF27930A}"/>
    <cellStyle name="Input 5 3 5" xfId="23991" xr:uid="{83C9D754-DDE4-4342-A742-3350BFFD4B86}"/>
    <cellStyle name="Input 5 3 5 2" xfId="26642" xr:uid="{F6110508-2282-425C-AE70-2A7A8C32B55B}"/>
    <cellStyle name="Input 5 3 5 3" xfId="21130" xr:uid="{7587D345-98EF-4A1F-A20A-95AE05A20660}"/>
    <cellStyle name="Input 5 3 5 4" xfId="29475" xr:uid="{760FEA6F-FF8C-4A65-B877-DAE8549E6CB4}"/>
    <cellStyle name="Input 5 3 5 5" xfId="30355" xr:uid="{F16BA864-9538-4E6D-950F-5B5B38AD6A40}"/>
    <cellStyle name="Input 5 3 5 6" xfId="32724" xr:uid="{E941CD66-F306-4A1F-B97F-E9F3B9EC351D}"/>
    <cellStyle name="Input 5 3 5 7" xfId="35476" xr:uid="{03EE217B-B4F5-4EDA-B942-9C30B35E6A1D}"/>
    <cellStyle name="Input 5 3 5 8" xfId="36311" xr:uid="{39FEEECC-7CBB-4F43-9DA3-641196541148}"/>
    <cellStyle name="Input 5 3 5 9" xfId="37227" xr:uid="{80042690-F62F-4BBA-9AFC-F32A4018891A}"/>
    <cellStyle name="Input 5 3 6" xfId="21802" xr:uid="{2C2048BD-D8DC-417F-97DA-8A38769E0064}"/>
    <cellStyle name="Input 5 3 7" xfId="21817" xr:uid="{EBD5FFAD-6643-49A9-B25E-F1377FC6AE6F}"/>
    <cellStyle name="Input 5 4" xfId="22631" xr:uid="{1EE32E3A-DADA-4812-94BA-DC567AABA991}"/>
    <cellStyle name="Input 5 4 2" xfId="23531" xr:uid="{C98ECE30-3CF6-4961-9218-36D80BDD97D3}"/>
    <cellStyle name="Input 5 4 2 2" xfId="26183" xr:uid="{E755E20B-BF0B-41A4-9964-74A4CEC562EE}"/>
    <cellStyle name="Input 5 4 2 3" xfId="28590" xr:uid="{32BA8B60-3D04-4361-9D83-B059BC172AEA}"/>
    <cellStyle name="Input 5 4 2 4" xfId="27245" xr:uid="{D9726D2C-6072-487F-8B07-4BEF9E49FA4B}"/>
    <cellStyle name="Input 5 4 2 5" xfId="33428" xr:uid="{85A0C173-AE15-420D-BF05-E54F0D57214F}"/>
    <cellStyle name="Input 5 4 2 6" xfId="31156" xr:uid="{009B5749-7B74-4AF7-A21E-EC4B74B75BFF}"/>
    <cellStyle name="Input 5 4 2 7" xfId="30971" xr:uid="{229E4E5B-3226-441D-91ED-CEB1E928C948}"/>
    <cellStyle name="Input 5 4 3" xfId="25285" xr:uid="{2B8B1EE4-7146-4595-943C-8ECC4BF8B645}"/>
    <cellStyle name="Input 5 4 4" xfId="32544" xr:uid="{6E317EB7-702F-4ED9-9444-E30A7482B3DF}"/>
    <cellStyle name="Input 5 5" xfId="22994" xr:uid="{7B9E1DF2-2A52-4CC3-A60A-9A371E965EC6}"/>
    <cellStyle name="Input 5 5 2" xfId="25646" xr:uid="{93A46531-C7AE-4A9F-8CB2-8AF5F34DA31C}"/>
    <cellStyle name="Input 5 5 3" xfId="27302" xr:uid="{32D01461-56AD-4BC4-8E14-E2DC3425EF9A}"/>
    <cellStyle name="Input 5 5 4" xfId="29067" xr:uid="{FAF60C7D-DCE3-419B-8E65-5E1317D4DA00}"/>
    <cellStyle name="Input 5 5 5" xfId="32905" xr:uid="{89FB8509-711D-4ED1-B9CC-47843CFFC7C4}"/>
    <cellStyle name="Input 5 5 6" xfId="31764" xr:uid="{DDD5B69B-D04E-40EB-BCC2-45E7C5346DCF}"/>
    <cellStyle name="Input 5 5 7" xfId="35179" xr:uid="{9D8E256B-F6F1-4CAD-B433-081AC4CB007B}"/>
    <cellStyle name="Input 5 6" xfId="23979" xr:uid="{8690BA5F-76CC-49D1-8DA6-B008095C7598}"/>
    <cellStyle name="Input 5 6 2" xfId="26630" xr:uid="{BE10F390-8594-4264-B9E5-778FFC3CE4AC}"/>
    <cellStyle name="Input 5 6 3" xfId="21141" xr:uid="{005EFC97-3C8B-4C74-8624-603999538BD2}"/>
    <cellStyle name="Input 5 6 4" xfId="29464" xr:uid="{0D5EB59E-EFC2-408D-BD13-811AD2877B73}"/>
    <cellStyle name="Input 5 6 5" xfId="30343" xr:uid="{88BC1049-8C98-4D6C-AA7E-8B498AB6C069}"/>
    <cellStyle name="Input 5 6 6" xfId="32118" xr:uid="{72F9DDAA-FFD9-4E53-AD6F-E037069D5F3D}"/>
    <cellStyle name="Input 5 6 7" xfId="35465" xr:uid="{1E3F19A9-7AE7-4947-8CA1-14073E4E7EA8}"/>
    <cellStyle name="Input 5 6 8" xfId="36300" xr:uid="{7A293A32-1664-42FC-92AE-FC6D35D19A2F}"/>
    <cellStyle name="Input 5 6 9" xfId="37215" xr:uid="{AB986B58-D2E6-48F7-8BF5-F2651410C573}"/>
    <cellStyle name="Input 5 7" xfId="23993" xr:uid="{42FADF27-F674-4621-8B26-755F79F544F0}"/>
    <cellStyle name="Input 5 7 2" xfId="26644" xr:uid="{EFA5C652-B1C1-4D94-9EDF-E31E3314B969}"/>
    <cellStyle name="Input 5 7 3" xfId="21128" xr:uid="{D9CB5E52-8E17-48C4-B270-37121161A43B}"/>
    <cellStyle name="Input 5 7 4" xfId="29477" xr:uid="{645EB120-303A-4912-8CC4-0899F2F27463}"/>
    <cellStyle name="Input 5 7 5" xfId="30357" xr:uid="{2E7CE512-97F3-4058-A75C-40879B5A03EF}"/>
    <cellStyle name="Input 5 7 6" xfId="32131" xr:uid="{0DDE775E-285D-41B3-ADBF-0C9ED894657D}"/>
    <cellStyle name="Input 5 7 7" xfId="35478" xr:uid="{BF9EA9CE-3DAB-4609-96A1-6226FADFE0B5}"/>
    <cellStyle name="Input 5 7 8" xfId="36313" xr:uid="{7FDFD1A5-2841-4BC7-88A1-2DA5E4BCB5C9}"/>
    <cellStyle name="Input 5 7 9" xfId="37229" xr:uid="{FF2900A7-114F-4C17-A47D-6B610E914CEA}"/>
    <cellStyle name="Input 5 8" xfId="21800" xr:uid="{55E20FB6-749D-4177-B878-01D6791F798C}"/>
    <cellStyle name="Input 5 9" xfId="21819" xr:uid="{9C767BA9-587D-4344-8668-C8984F3AF1D0}"/>
    <cellStyle name="Input 6" xfId="9421" xr:uid="{00000000-0005-0000-0000-0000C2240000}"/>
    <cellStyle name="Input 6 2" xfId="9422" xr:uid="{00000000-0005-0000-0000-0000C3240000}"/>
    <cellStyle name="Input 6 2 2" xfId="22627" xr:uid="{FA23F351-3E58-4A84-B999-FD2569037D26}"/>
    <cellStyle name="Input 6 2 2 2" xfId="23527" xr:uid="{24957B10-02C5-4647-8461-3510C3EEAC50}"/>
    <cellStyle name="Input 6 2 2 2 2" xfId="26179" xr:uid="{1B4C2124-32B6-4513-ABD5-5B416EB1DA1A}"/>
    <cellStyle name="Input 6 2 2 2 3" xfId="27599" xr:uid="{EE769613-18FB-428C-A7BF-5E55445AA263}"/>
    <cellStyle name="Input 6 2 2 2 4" xfId="27682" xr:uid="{F7A860F0-679F-4558-89BB-C557C19A92BC}"/>
    <cellStyle name="Input 6 2 2 2 5" xfId="33424" xr:uid="{C52E27D6-42C0-4768-888E-772B9DEAC774}"/>
    <cellStyle name="Input 6 2 2 2 6" xfId="31185" xr:uid="{D1619100-5F1C-4EB0-B9FD-77C2DF520A65}"/>
    <cellStyle name="Input 6 2 2 2 7" xfId="34598" xr:uid="{D750212F-19EC-4CB0-B220-59D08FAEF443}"/>
    <cellStyle name="Input 6 2 2 3" xfId="25281" xr:uid="{66595B68-670A-4480-A7AE-D4CDBAC48760}"/>
    <cellStyle name="Input 6 2 2 4" xfId="32540" xr:uid="{BA7B1F4A-8E48-4B80-A0E1-C03A89115C9F}"/>
    <cellStyle name="Input 6 2 3" xfId="22998" xr:uid="{2B65AE31-B7EE-4388-A734-3B631060A6AF}"/>
    <cellStyle name="Input 6 2 3 2" xfId="25650" xr:uid="{9933355F-A018-4B94-B510-B350CBAA9F3A}"/>
    <cellStyle name="Input 6 2 3 3" xfId="21587" xr:uid="{1B38EF24-7188-4900-A0C8-D31EB5A8BD01}"/>
    <cellStyle name="Input 6 2 3 4" xfId="29068" xr:uid="{F3BB03E9-5137-450F-83B9-2FA4B29FAEA8}"/>
    <cellStyle name="Input 6 2 3 5" xfId="32909" xr:uid="{F4B29BD6-C50D-45E5-B536-9A7D84289651}"/>
    <cellStyle name="Input 6 2 3 6" xfId="33652" xr:uid="{901ED78C-602D-49B3-915B-E58A6D2C2C11}"/>
    <cellStyle name="Input 6 2 3 7" xfId="33737" xr:uid="{F151C0F2-3FA9-4E3F-AF9B-9E4BA2C1DA51}"/>
    <cellStyle name="Input 6 2 4" xfId="23983" xr:uid="{71CB85F0-4493-42FF-B06C-A7E1602B660B}"/>
    <cellStyle name="Input 6 2 4 2" xfId="26634" xr:uid="{C2F8C6A9-806B-4AE8-8B26-D4A9D8B71916}"/>
    <cellStyle name="Input 6 2 4 3" xfId="21137" xr:uid="{DD42A333-F401-4A89-BB50-81A6472F7B7D}"/>
    <cellStyle name="Input 6 2 4 4" xfId="29468" xr:uid="{638EF7AD-3843-4AF3-B16A-5BBEBA95702D}"/>
    <cellStyle name="Input 6 2 4 5" xfId="30347" xr:uid="{EC20AADA-1338-4FBB-A619-718405C52698}"/>
    <cellStyle name="Input 6 2 4 6" xfId="32122" xr:uid="{FD8FAA37-5C43-4AA5-B179-5114D94C0CD6}"/>
    <cellStyle name="Input 6 2 4 7" xfId="35469" xr:uid="{0A3120F1-BE2A-4E8C-B1E0-1AE94EBA6400}"/>
    <cellStyle name="Input 6 2 4 8" xfId="36304" xr:uid="{662FED02-FCBD-46C0-B7EE-0A9551D171F1}"/>
    <cellStyle name="Input 6 2 4 9" xfId="37219" xr:uid="{4B29AEC2-378B-4505-A769-D5FFB97BF686}"/>
    <cellStyle name="Input 6 2 5" xfId="23989" xr:uid="{36B46311-1ABF-42F6-806F-76E97A47E02B}"/>
    <cellStyle name="Input 6 2 5 2" xfId="26640" xr:uid="{68CE6472-09A3-4B05-BFC5-1731B3FE58AE}"/>
    <cellStyle name="Input 6 2 5 3" xfId="21132" xr:uid="{B6E2CB82-9DE2-4C3D-A14A-1BB0EA4CD077}"/>
    <cellStyle name="Input 6 2 5 4" xfId="29473" xr:uid="{CC953C14-7D19-45AA-BCC4-5C221279E9B5}"/>
    <cellStyle name="Input 6 2 5 5" xfId="30353" xr:uid="{26F3CCFC-5293-4F76-9454-F0E546937AB3}"/>
    <cellStyle name="Input 6 2 5 6" xfId="32128" xr:uid="{96857001-45AE-4F9C-B053-A8259F4B8C19}"/>
    <cellStyle name="Input 6 2 5 7" xfId="35474" xr:uid="{18F14119-F13C-481A-A317-F2F26E31A286}"/>
    <cellStyle name="Input 6 2 5 8" xfId="36309" xr:uid="{E70B5573-07D6-42FE-98AA-42B7CB86D504}"/>
    <cellStyle name="Input 6 2 5 9" xfId="37225" xr:uid="{8F68FBB7-4266-4C34-8387-1B7DD2865D0F}"/>
    <cellStyle name="Input 6 2 6" xfId="21804" xr:uid="{AD35E334-4EB7-4AB2-96FB-307D3B9DF455}"/>
    <cellStyle name="Input 6 2 7" xfId="21815" xr:uid="{789D4EB7-4CCC-499A-B60B-77E88B1EE748}"/>
    <cellStyle name="Input 6 3" xfId="9423" xr:uid="{00000000-0005-0000-0000-0000C4240000}"/>
    <cellStyle name="Input 6 3 2" xfId="22626" xr:uid="{EE20229D-01C1-45DE-B6C0-EC14993ABBC0}"/>
    <cellStyle name="Input 6 3 2 2" xfId="23526" xr:uid="{AFA76597-609E-4130-A753-4C489A5A54D6}"/>
    <cellStyle name="Input 6 3 2 2 2" xfId="26178" xr:uid="{2FDC0007-51CF-4B72-9D3D-CB82C940C010}"/>
    <cellStyle name="Input 6 3 2 2 3" xfId="27535" xr:uid="{AC1EC3F0-2452-422E-A7AB-F1B59E79A201}"/>
    <cellStyle name="Input 6 3 2 2 4" xfId="28271" xr:uid="{78B48ADC-AE91-4642-8439-CB3CAECB0A8E}"/>
    <cellStyle name="Input 6 3 2 2 5" xfId="33423" xr:uid="{29D2E7B3-8FB7-48A6-9C8E-174222BFBD45}"/>
    <cellStyle name="Input 6 3 2 2 6" xfId="34374" xr:uid="{F9F64EED-A1F0-4FED-9A9D-281667F99623}"/>
    <cellStyle name="Input 6 3 2 2 7" xfId="31350" xr:uid="{C306AA51-1749-41AB-BC0F-6041CDC947A3}"/>
    <cellStyle name="Input 6 3 2 3" xfId="25280" xr:uid="{6D275C4F-53C5-4932-BBA1-89F486923B58}"/>
    <cellStyle name="Input 6 3 2 4" xfId="32539" xr:uid="{A097215D-5D74-4AD0-82EC-CE4C9F249E9F}"/>
    <cellStyle name="Input 6 3 3" xfId="22999" xr:uid="{18671984-837C-4C9C-8197-8EB6A9BAF132}"/>
    <cellStyle name="Input 6 3 3 2" xfId="25651" xr:uid="{D1F00946-A210-421C-971E-157A484ACE4E}"/>
    <cellStyle name="Input 6 3 3 3" xfId="21400" xr:uid="{2A0AD79A-EA38-4849-B9CA-55DE4B2861C1}"/>
    <cellStyle name="Input 6 3 3 4" xfId="28315" xr:uid="{7342126D-FF53-4D24-94F1-FDEFFAFEEBEE}"/>
    <cellStyle name="Input 6 3 3 5" xfId="32910" xr:uid="{85E61ADC-2007-4F4F-9615-FEB25012A78F}"/>
    <cellStyle name="Input 6 3 3 6" xfId="33387" xr:uid="{CB7F044C-3727-4E1A-B457-B640E56917B1}"/>
    <cellStyle name="Input 6 3 3 7" xfId="35178" xr:uid="{BD133AB6-51D6-4B35-977A-0EA4C948FE0F}"/>
    <cellStyle name="Input 6 3 4" xfId="23984" xr:uid="{B92FD6A6-04B9-45DE-A8E5-32FF7116DAB8}"/>
    <cellStyle name="Input 6 3 4 2" xfId="26635" xr:uid="{A32DC161-0C3B-4003-BF35-ADBB0074D64A}"/>
    <cellStyle name="Input 6 3 4 3" xfId="21136" xr:uid="{E2444A38-2777-4220-B0BF-852D1EFC15E3}"/>
    <cellStyle name="Input 6 3 4 4" xfId="29469" xr:uid="{D2991F84-54E1-4767-958A-8438839FBF4D}"/>
    <cellStyle name="Input 6 3 4 5" xfId="30348" xr:uid="{1D639893-719A-44B4-A991-E51E2FDF3AD5}"/>
    <cellStyle name="Input 6 3 4 6" xfId="32123" xr:uid="{A468F692-AB6A-4958-9125-913869B31FB5}"/>
    <cellStyle name="Input 6 3 4 7" xfId="35470" xr:uid="{4A68DCA8-1B6F-46F4-A9BD-71B1411873DB}"/>
    <cellStyle name="Input 6 3 4 8" xfId="36305" xr:uid="{66B05EB4-B93F-4157-9715-AE124FF91500}"/>
    <cellStyle name="Input 6 3 4 9" xfId="37220" xr:uid="{8A6D0875-3619-44EC-A838-8F9D29D391C0}"/>
    <cellStyle name="Input 6 3 5" xfId="23988" xr:uid="{EB7F2586-F4A3-42CA-A8FF-0826E97D6C1F}"/>
    <cellStyle name="Input 6 3 5 2" xfId="26639" xr:uid="{769CF844-D427-4A50-A79C-556C0B2557A8}"/>
    <cellStyle name="Input 6 3 5 3" xfId="21133" xr:uid="{671F26C5-00C1-43EF-8360-F542403D9578}"/>
    <cellStyle name="Input 6 3 5 4" xfId="29472" xr:uid="{5AD320FB-38A5-408A-95DB-8D8156DE4183}"/>
    <cellStyle name="Input 6 3 5 5" xfId="30352" xr:uid="{E9DF880D-E3FB-4676-BA7E-4BE8C180898C}"/>
    <cellStyle name="Input 6 3 5 6" xfId="32127" xr:uid="{B9164173-FD80-48C5-B989-2713CA7AC13C}"/>
    <cellStyle name="Input 6 3 5 7" xfId="35473" xr:uid="{2521295C-D90B-415F-A9B7-B515BE5D02CD}"/>
    <cellStyle name="Input 6 3 5 8" xfId="36308" xr:uid="{F136B890-EF0C-4E09-A659-5648C25F91E4}"/>
    <cellStyle name="Input 6 3 5 9" xfId="37224" xr:uid="{AAE62D85-DB30-4D86-B15E-F1CB65B6EADC}"/>
    <cellStyle name="Input 6 3 6" xfId="21805" xr:uid="{CEEC1C63-4D3E-413D-B2EB-2BE92A6A3A30}"/>
    <cellStyle name="Input 6 3 7" xfId="21814" xr:uid="{62E9A29D-1587-4CD1-BD8D-180E0ED35C19}"/>
    <cellStyle name="Input 6 4" xfId="22628" xr:uid="{041E78AC-B579-455A-9578-C3AEF11E8807}"/>
    <cellStyle name="Input 6 4 2" xfId="23528" xr:uid="{1C2BEE37-6847-4295-9C2D-6FCEE22209C1}"/>
    <cellStyle name="Input 6 4 2 2" xfId="26180" xr:uid="{90D96D91-0D7F-4286-9B01-E4D270507408}"/>
    <cellStyle name="Input 6 4 2 3" xfId="28044" xr:uid="{75D44F31-FA73-4ECE-91FA-B2F6C9B49D63}"/>
    <cellStyle name="Input 6 4 2 4" xfId="29029" xr:uid="{BDDFF328-F20B-4FAC-ACF9-406A653D4AEE}"/>
    <cellStyle name="Input 6 4 2 5" xfId="33425" xr:uid="{C48CB63D-291D-4D38-822E-3A808ED62DD5}"/>
    <cellStyle name="Input 6 4 2 6" xfId="32975" xr:uid="{D594A749-6803-4FB0-A7CF-1FE0FD2A68B7}"/>
    <cellStyle name="Input 6 4 2 7" xfId="35101" xr:uid="{6C78E323-44A1-4717-B481-FBE7C6E85205}"/>
    <cellStyle name="Input 6 4 3" xfId="25282" xr:uid="{E1312DF4-4445-4206-90F0-DC77FA27F2A0}"/>
    <cellStyle name="Input 6 4 4" xfId="32541" xr:uid="{BC4D06EF-6D29-4C06-B93C-0E1865342D3C}"/>
    <cellStyle name="Input 6 5" xfId="22997" xr:uid="{D12444E5-4507-421C-8E40-C4A700D272BE}"/>
    <cellStyle name="Input 6 5 2" xfId="25649" xr:uid="{735422AC-8D27-4ABE-B2D1-BD88D973CABF}"/>
    <cellStyle name="Input 6 5 3" xfId="21602" xr:uid="{BD88216A-978E-4655-90A2-D98464B233F0}"/>
    <cellStyle name="Input 6 5 4" xfId="28951" xr:uid="{55C2385C-5833-44D0-A7C2-39A9733C94A3}"/>
    <cellStyle name="Input 6 5 5" xfId="32908" xr:uid="{9F4B2628-F986-4E72-87FF-2410315E3142}"/>
    <cellStyle name="Input 6 5 6" xfId="33785" xr:uid="{20F3B75C-0E87-449B-9705-1758ADBDC57C}"/>
    <cellStyle name="Input 6 5 7" xfId="31674" xr:uid="{641F2622-DB46-4C42-98DB-01A90C95BFA4}"/>
    <cellStyle name="Input 6 6" xfId="23982" xr:uid="{C7010DC9-8336-401F-A739-F5B014541CB9}"/>
    <cellStyle name="Input 6 6 2" xfId="26633" xr:uid="{68F091E7-1996-4A68-8EA0-34D0EEC80A34}"/>
    <cellStyle name="Input 6 6 3" xfId="21138" xr:uid="{83692BD5-4C1A-424C-9A99-C72B23B3F883}"/>
    <cellStyle name="Input 6 6 4" xfId="29467" xr:uid="{0CF52E79-3212-4377-9195-B4F4DDCB5508}"/>
    <cellStyle name="Input 6 6 5" xfId="30346" xr:uid="{E5311E4F-289B-4AA0-931E-3A93B23558B2}"/>
    <cellStyle name="Input 6 6 6" xfId="32121" xr:uid="{4B6E2940-DA24-4982-B692-594FA579543B}"/>
    <cellStyle name="Input 6 6 7" xfId="35468" xr:uid="{71DEDDB0-7650-4D2A-9300-F394DE9EDC37}"/>
    <cellStyle name="Input 6 6 8" xfId="36303" xr:uid="{8C26145D-455B-4463-9FF1-F50DF6336243}"/>
    <cellStyle name="Input 6 6 9" xfId="37218" xr:uid="{FAE38E56-F6C7-451B-BBAF-DCD07C14E1D5}"/>
    <cellStyle name="Input 6 7" xfId="23990" xr:uid="{3ABECE3D-02F8-4506-B81E-88579740DC27}"/>
    <cellStyle name="Input 6 7 2" xfId="26641" xr:uid="{EA2B50D2-2606-4621-A132-7E529809A805}"/>
    <cellStyle name="Input 6 7 3" xfId="21131" xr:uid="{723FF63A-DC44-485C-8A5E-7FE38A5E386F}"/>
    <cellStyle name="Input 6 7 4" xfId="29474" xr:uid="{4F1E741D-8806-4E94-BC1E-1FF7232EBCDB}"/>
    <cellStyle name="Input 6 7 5" xfId="30354" xr:uid="{9F400B6B-DCCB-414C-889B-66623E01814E}"/>
    <cellStyle name="Input 6 7 6" xfId="32129" xr:uid="{06B90A08-4FFF-4D88-870A-CF721A8791A9}"/>
    <cellStyle name="Input 6 7 7" xfId="35475" xr:uid="{F04DBB1C-C108-40B8-ADE8-EDED1BAA6CE8}"/>
    <cellStyle name="Input 6 7 8" xfId="36310" xr:uid="{E5446899-360C-4889-B8BE-3EA9FC70E10C}"/>
    <cellStyle name="Input 6 7 9" xfId="37226" xr:uid="{0B5BD74A-46AA-4961-B416-8F15FA2BC8C6}"/>
    <cellStyle name="Input 6 8" xfId="21803" xr:uid="{7B4E3EC6-5B1F-4FDD-B3EB-D1E38A676314}"/>
    <cellStyle name="Input 6 9" xfId="21816" xr:uid="{A7AA6361-73BF-4A5E-9BD2-EF70D98D605B}"/>
    <cellStyle name="Input 7" xfId="9424" xr:uid="{00000000-0005-0000-0000-0000C5240000}"/>
    <cellStyle name="Input 7 2" xfId="22625" xr:uid="{353084F7-EDAD-42F7-95B4-059B5275C098}"/>
    <cellStyle name="Input 7 2 2" xfId="23525" xr:uid="{2D28EC6A-1C64-4CDB-85AF-A5895C8E1AFE}"/>
    <cellStyle name="Input 7 2 2 2" xfId="26177" xr:uid="{290B09C9-14EA-4064-B136-FC4688175319}"/>
    <cellStyle name="Input 7 2 2 3" xfId="28589" xr:uid="{901E6BFC-BB5B-421F-BB4B-FAFF835252CE}"/>
    <cellStyle name="Input 7 2 2 4" xfId="29146" xr:uid="{DEB0015F-F99B-46AF-B427-847F6CD664EB}"/>
    <cellStyle name="Input 7 2 2 5" xfId="33422" xr:uid="{5223C82E-0F2D-4953-A256-A46C4BE185D3}"/>
    <cellStyle name="Input 7 2 2 6" xfId="31155" xr:uid="{D94182E0-4728-4A20-AFDF-C185A8FEB5D6}"/>
    <cellStyle name="Input 7 2 2 7" xfId="35054" xr:uid="{19FBF19B-4680-4688-AE7E-8D2DB6EF4403}"/>
    <cellStyle name="Input 7 2 3" xfId="25279" xr:uid="{CD957BAA-494F-4885-8DE9-2B914D1144DB}"/>
    <cellStyle name="Input 7 2 4" xfId="32538" xr:uid="{C57BE46C-3773-4640-906B-BFCDDD3488FB}"/>
    <cellStyle name="Input 7 3" xfId="23000" xr:uid="{CD7BACB7-7053-4F97-A426-740ECDB2448C}"/>
    <cellStyle name="Input 7 3 2" xfId="25652" xr:uid="{83DB5956-46B6-4BE0-A396-A84B10DA55CB}"/>
    <cellStyle name="Input 7 3 3" xfId="21606" xr:uid="{9B510336-77E2-4D56-B209-74F60DEA305E}"/>
    <cellStyle name="Input 7 3 4" xfId="22177" xr:uid="{68DD9168-FE02-419A-A1EB-D8011E4EEACB}"/>
    <cellStyle name="Input 7 3 5" xfId="32911" xr:uid="{3A6E3695-47B2-4E5B-A10F-BC7A05A8E0C7}"/>
    <cellStyle name="Input 7 3 6" xfId="32945" xr:uid="{8D323360-10BE-4D9C-8E1A-8CA55E4BC598}"/>
    <cellStyle name="Input 7 3 7" xfId="34977" xr:uid="{032D96BE-3324-466B-8226-A4541676FAEA}"/>
    <cellStyle name="Input 7 4" xfId="23985" xr:uid="{1CEAB398-465C-4AB9-B902-F92D23D3644E}"/>
    <cellStyle name="Input 7 4 2" xfId="26636" xr:uid="{09F5E83E-10D6-4966-A5A3-23ABBAD67520}"/>
    <cellStyle name="Input 7 4 3" xfId="21135" xr:uid="{00B07DF6-F5CE-4BF3-AC52-C031412EB0A0}"/>
    <cellStyle name="Input 7 4 4" xfId="29470" xr:uid="{408DF740-5C15-4E06-BF27-163DFAB02702}"/>
    <cellStyle name="Input 7 4 5" xfId="30349" xr:uid="{FF9FFF4B-9A7D-435F-BE4F-18A9688AE520}"/>
    <cellStyle name="Input 7 4 6" xfId="32124" xr:uid="{B3C14B18-BB8F-479C-8AD9-F9C1653484A9}"/>
    <cellStyle name="Input 7 4 7" xfId="35471" xr:uid="{F84087D7-1931-433F-B2D3-53389A834AA6}"/>
    <cellStyle name="Input 7 4 8" xfId="36306" xr:uid="{8DC4F1BC-3FB0-4AA9-A4BD-7AD13F787D8F}"/>
    <cellStyle name="Input 7 4 9" xfId="37221" xr:uid="{278C6F24-2A9E-4256-BF0D-7DBB03F8FA04}"/>
    <cellStyle name="Input 7 5" xfId="23987" xr:uid="{78141010-C7FD-4220-9C09-1484D1E9B521}"/>
    <cellStyle name="Input 7 5 2" xfId="26638" xr:uid="{793B55AB-4CF6-4A9A-A82B-04EFED5D22EA}"/>
    <cellStyle name="Input 7 5 3" xfId="21134" xr:uid="{21BACB63-8024-4FA7-B942-DD7EF56947CC}"/>
    <cellStyle name="Input 7 5 4" xfId="29471" xr:uid="{1A4EFE53-5E70-4D5A-BE6C-A4BC0769A38E}"/>
    <cellStyle name="Input 7 5 5" xfId="30351" xr:uid="{7F6FE797-8438-487A-AD05-541CDC0E5B2D}"/>
    <cellStyle name="Input 7 5 6" xfId="32126" xr:uid="{10BEADEA-6EBD-42B5-93D2-172B2CF59B6F}"/>
    <cellStyle name="Input 7 5 7" xfId="35472" xr:uid="{D2122D3C-CCA9-437B-B1EE-B3704E9D1414}"/>
    <cellStyle name="Input 7 5 8" xfId="36307" xr:uid="{CF46E228-5FB9-4C1F-89EB-1B72E1C671F4}"/>
    <cellStyle name="Input 7 5 9" xfId="37223" xr:uid="{F7BC6953-DF94-4F43-AA5E-3590A8660A05}"/>
    <cellStyle name="Input 7 6" xfId="21806" xr:uid="{CB46E6AA-893A-46F2-B7E4-5D8047C2D78E}"/>
    <cellStyle name="Input 7 7" xfId="21813" xr:uid="{60A5757B-28F8-4FCB-A22D-8B6E86E3216A}"/>
    <cellStyle name="inputExposure" xfId="9425" xr:uid="{00000000-0005-0000-0000-0000C6240000}"/>
    <cellStyle name="inputExposure 2" xfId="22624" xr:uid="{146F7A72-809C-4262-B20F-0D7C2BE80A9B}"/>
    <cellStyle name="inputExposure 2 2" xfId="23524" xr:uid="{5CB7FD01-CC7F-4E06-B5DA-E982800BA5D7}"/>
    <cellStyle name="inputExposure 2 2 2" xfId="26176" xr:uid="{E36C1AB1-69A0-4C62-86C6-F725211ECBE8}"/>
    <cellStyle name="inputExposure 2 2 3" xfId="28243" xr:uid="{BC70B780-1592-4A67-B9A2-9044EFD2D6BC}"/>
    <cellStyle name="inputExposure 2 2 4" xfId="28475" xr:uid="{71B50BC9-7BA5-4050-8796-4ECC888FB5EB}"/>
    <cellStyle name="inputExposure 2 2 5" xfId="21665" xr:uid="{6936B524-4B54-435D-B8A2-9250D3CD36B5}"/>
    <cellStyle name="inputExposure 2 2 6" xfId="33421" xr:uid="{15F85C7D-49B4-42A6-A8F4-B3290D4ADA29}"/>
    <cellStyle name="inputExposure 2 2 7" xfId="34285" xr:uid="{4D2D2293-43EE-48F3-9096-1B8BFF6EAB18}"/>
    <cellStyle name="inputExposure 2 2 8" xfId="31579" xr:uid="{12A46790-AB95-407F-9AD5-CADEFF983DE2}"/>
    <cellStyle name="inputExposure 2 3" xfId="25278" xr:uid="{4881E47F-91F0-4EC1-A8F9-2726A755720D}"/>
    <cellStyle name="inputExposure 2 4" xfId="27738" xr:uid="{E59BD2D5-EBE0-4569-82F5-AD8D3E056A0A}"/>
    <cellStyle name="inputExposure 2 5" xfId="32537" xr:uid="{00BD9859-9894-4A7D-8F38-3677D49E3F72}"/>
    <cellStyle name="inputExposure 2 6" xfId="31273" xr:uid="{51AA9D98-C0CF-4A7F-87B3-C869D1AF873D}"/>
    <cellStyle name="inputExposure 3" xfId="23001" xr:uid="{BEB17714-4EE6-4C08-BD1B-74261830A22D}"/>
    <cellStyle name="inputExposure 3 2" xfId="25653" xr:uid="{EDB22DFF-4068-48FF-BF0C-D9893D24AF09}"/>
    <cellStyle name="inputExposure 3 3" xfId="27785" xr:uid="{22FD4F10-7685-43D1-8442-987A3F7FF7FF}"/>
    <cellStyle name="inputExposure 3 4" xfId="27303" xr:uid="{7D835065-AD83-470A-AC96-ABE65F6524DE}"/>
    <cellStyle name="inputExposure 3 5" xfId="21452" xr:uid="{C9ED7335-2A17-47D1-9AC5-281BBFD107B5}"/>
    <cellStyle name="inputExposure 3 6" xfId="32912" xr:uid="{4507145D-4581-409F-89D8-2EADB342A97C}"/>
    <cellStyle name="inputExposure 3 7" xfId="31068" xr:uid="{3968D09E-A476-48F7-9BE2-5A3D9534EBCF}"/>
    <cellStyle name="inputExposure 3 8" xfId="34173" xr:uid="{F5A31672-A429-43CA-8050-F0EA2D977515}"/>
    <cellStyle name="inputExposure 4" xfId="23986" xr:uid="{95BCA7E2-3CCF-45E3-A837-2B87F6B75E34}"/>
    <cellStyle name="inputExposure 4 2" xfId="26637" xr:uid="{1108D0BB-F4B0-4C5B-8E3C-BBCC543524D3}"/>
    <cellStyle name="inputExposure 4 3" xfId="28913" xr:uid="{23D80758-6BF0-414D-966B-37967F417B1C}"/>
    <cellStyle name="inputExposure 4 4" xfId="30350" xr:uid="{DDCE5370-E9CC-4C1E-9EF0-3C3C18046533}"/>
    <cellStyle name="inputExposure 4 5" xfId="33727" xr:uid="{86F31C30-1F02-47A8-BB28-49621A536B09}"/>
    <cellStyle name="inputExposure 4 6" xfId="34487" xr:uid="{AF69AAC9-1B2E-4079-960A-88CBB6CE5250}"/>
    <cellStyle name="inputExposure 4 7" xfId="32125" xr:uid="{A222022C-4FE9-42B8-B414-CDBC7916A5F4}"/>
    <cellStyle name="inputExposure 4 8" xfId="37222" xr:uid="{1C07D706-C21A-44B3-A43D-0363B113CA77}"/>
    <cellStyle name="inputExposure 5" xfId="21807" xr:uid="{012B73E7-5FF5-4889-BFDD-80D96F4D0387}"/>
    <cellStyle name="inputExposure 6" xfId="21812" xr:uid="{C57C448D-EF2A-4FC9-A893-6F15BDF20FAA}"/>
    <cellStyle name="inputExposure 7" xfId="21808" xr:uid="{03B28E94-619B-4972-A4F4-5FE21EED4E1C}"/>
    <cellStyle name="inputExposure 8" xfId="31542" xr:uid="{6F9199C4-371F-468F-AAAB-3CD198CF6BDF}"/>
    <cellStyle name="inputExposure 9" xfId="31543" xr:uid="{7DC024A8-D526-4677-8411-11DC9FC284D9}"/>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23 2" xfId="23711" xr:uid="{F8D48B26-A4EC-47F8-ADC5-A82619D52936}"/>
    <cellStyle name="Normal 123 3" xfId="22814" xr:uid="{8B111F45-1A78-48E9-BB58-B90AD3D8D92C}"/>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2 2" xfId="22622" xr:uid="{F10C095A-4381-4E0F-A644-C733B2C7FF7F}"/>
    <cellStyle name="Note 2 10 2 2 2" xfId="23522" xr:uid="{29BB5DC1-FF08-4CA4-B39C-533E7638E763}"/>
    <cellStyle name="Note 2 10 2 2 2 2" xfId="26174" xr:uid="{EF8FB378-6D0E-4064-9DC8-48B04A16041D}"/>
    <cellStyle name="Note 2 10 2 2 2 3" xfId="28045" xr:uid="{DC6011DD-0D8B-40A1-9F68-4702E83B6587}"/>
    <cellStyle name="Note 2 10 2 2 2 4" xfId="28378" xr:uid="{39BFD2AC-353C-4053-ABAA-EE38E76EA2C4}"/>
    <cellStyle name="Note 2 10 2 2 2 5" xfId="33357" xr:uid="{11917C1A-71F6-44FD-80CD-C9FA176F2AFE}"/>
    <cellStyle name="Note 2 10 2 2 2 6" xfId="31351" xr:uid="{6EF09CCD-1DDF-4BCC-A9BD-1D70FFDF872A}"/>
    <cellStyle name="Note 2 10 2 2 3" xfId="25276" xr:uid="{68F0621D-2177-493C-96BB-6823F40575A1}"/>
    <cellStyle name="Note 2 10 2 2 4" xfId="32535" xr:uid="{CDC8A733-425B-44AE-B181-6D05BF65982B}"/>
    <cellStyle name="Note 2 10 2 3" xfId="23003" xr:uid="{8EBA42DD-FAD9-4F36-A2FA-04C70DE9CD0E}"/>
    <cellStyle name="Note 2 10 2 3 2" xfId="25655" xr:uid="{3DED8EF5-3C9E-4912-A1AF-FEB2E102C6F8}"/>
    <cellStyle name="Note 2 10 2 3 3" xfId="21399" xr:uid="{5C128A15-A9BC-43A8-A659-71D66453E2EE}"/>
    <cellStyle name="Note 2 10 2 3 4" xfId="29069" xr:uid="{E6448F0F-507D-40CB-B77E-7B2DB86771A2}"/>
    <cellStyle name="Note 2 10 2 3 5" xfId="31765" xr:uid="{77EBD276-3A2B-4462-992F-AAA6E4E4EA69}"/>
    <cellStyle name="Note 2 10 2 3 6" xfId="35177" xr:uid="{A4040ED8-2870-442C-AABE-3916F0AAFF47}"/>
    <cellStyle name="Note 2 10 2 4" xfId="24159" xr:uid="{45CE8BAB-1981-42F0-9DB1-BCB5355F10DA}"/>
    <cellStyle name="Note 2 10 2 4 2" xfId="26807" xr:uid="{C0828E90-8E9E-4CCC-A610-08BF4A5AAF7C}"/>
    <cellStyle name="Note 2 10 2 4 3" xfId="24759" xr:uid="{E8199805-E476-4050-8576-14A2084072A1}"/>
    <cellStyle name="Note 2 10 2 4 4" xfId="29640" xr:uid="{D807E73A-9108-442F-A317-CEF6DC0D50D8}"/>
    <cellStyle name="Note 2 10 2 4 5" xfId="30520" xr:uid="{C397C313-5F13-40AF-B841-088966943CBF}"/>
    <cellStyle name="Note 2 10 2 4 6" xfId="33966" xr:uid="{4B524023-040C-4D4F-BEA8-D8DD7B6B8F29}"/>
    <cellStyle name="Note 2 10 2 4 7" xfId="35644" xr:uid="{2BC03C28-14FC-4940-B578-89A58DE7FB39}"/>
    <cellStyle name="Note 2 10 2 4 8" xfId="36479" xr:uid="{B47186C5-804F-4B1C-A842-89071699BCD2}"/>
    <cellStyle name="Note 2 10 2 4 9" xfId="37395" xr:uid="{24970B6A-3C6E-48FE-8FAC-7D95D660C670}"/>
    <cellStyle name="Note 2 10 2 5" xfId="23798" xr:uid="{42739F69-E72D-4495-8510-C889B08DA84E}"/>
    <cellStyle name="Note 2 10 2 5 2" xfId="26449" xr:uid="{A14872CB-9AEA-4118-B060-CBAE8661D18D}"/>
    <cellStyle name="Note 2 10 2 5 3" xfId="21304" xr:uid="{FB0BE37A-C28A-45D1-823F-BA0AA9F6D938}"/>
    <cellStyle name="Note 2 10 2 5 4" xfId="29301" xr:uid="{BE9E5B8B-EC06-4F11-8574-6DF4B3A80D30}"/>
    <cellStyle name="Note 2 10 2 5 5" xfId="30165" xr:uid="{44324CF7-9054-4ADD-AD1F-B20612354191}"/>
    <cellStyle name="Note 2 10 2 5 6" xfId="31938" xr:uid="{A1E3EF6C-1597-430F-8FBB-5432682102FA}"/>
    <cellStyle name="Note 2 10 2 5 7" xfId="35302" xr:uid="{B48C7E5C-7F44-4776-8623-50B468AF29D8}"/>
    <cellStyle name="Note 2 10 2 5 8" xfId="36137" xr:uid="{AC74C3E1-ED51-4D16-93B3-2FC35D9E5626}"/>
    <cellStyle name="Note 2 10 2 5 9" xfId="37034" xr:uid="{164C3203-B491-40C7-BEF2-E6AF1A5963DA}"/>
    <cellStyle name="Note 2 10 2 6" xfId="22000" xr:uid="{F9360CB3-0744-4D8B-B86B-B218B828C0A4}"/>
    <cellStyle name="Note 2 10 2 7" xfId="21094" xr:uid="{B06E045B-B4E2-47EE-B755-E417A62AB75C}"/>
    <cellStyle name="Note 2 10 3" xfId="20386" xr:uid="{00000000-0005-0000-0000-0000A64F0000}"/>
    <cellStyle name="Note 2 10 3 2" xfId="22621" xr:uid="{88D51628-5C67-464A-B3B6-6AFB74848254}"/>
    <cellStyle name="Note 2 10 3 2 2" xfId="23521" xr:uid="{D79C62F4-9A90-46BC-B3DC-45353D3DC813}"/>
    <cellStyle name="Note 2 10 3 2 2 2" xfId="26173" xr:uid="{AE483346-B142-48FB-A572-DC826692416A}"/>
    <cellStyle name="Note 2 10 3 2 2 3" xfId="27600" xr:uid="{C97DE985-193D-49D6-B393-7010097BD4AC}"/>
    <cellStyle name="Note 2 10 3 2 2 4" xfId="29145" xr:uid="{D3C022E6-D73A-4DEA-8836-64182CC37E13}"/>
    <cellStyle name="Note 2 10 3 2 2 5" xfId="31186" xr:uid="{F5AEBD5A-41E1-47CF-B1AA-1E96C480DD76}"/>
    <cellStyle name="Note 2 10 3 2 2 6" xfId="31352" xr:uid="{A217C4C5-5A65-43D6-B0F7-075E42A051FA}"/>
    <cellStyle name="Note 2 10 3 2 3" xfId="25275" xr:uid="{952A11A8-86A6-45B2-A277-6138B7EA372B}"/>
    <cellStyle name="Note 2 10 3 2 4" xfId="32534" xr:uid="{AACA26C7-4A3A-4935-B92D-469CEB948748}"/>
    <cellStyle name="Note 2 10 3 3" xfId="23004" xr:uid="{19FB8583-A016-4DB3-920F-6C51E8713598}"/>
    <cellStyle name="Note 2 10 3 3 2" xfId="25656" xr:uid="{D79985C2-7895-496F-BDCB-BE309590B1FF}"/>
    <cellStyle name="Note 2 10 3 3 3" xfId="21605" xr:uid="{CA037208-C4CC-423D-8AB5-BD61AA8EDDC6}"/>
    <cellStyle name="Note 2 10 3 3 4" xfId="27735" xr:uid="{89BBE60E-B04E-4C62-AE6A-3D4638A0DC71}"/>
    <cellStyle name="Note 2 10 3 3 5" xfId="33383" xr:uid="{39D7CCA1-5778-4157-8E72-0E399852F9F3}"/>
    <cellStyle name="Note 2 10 3 3 6" xfId="34978" xr:uid="{34F99530-2DB9-49CA-AAD8-6F1ED871D3CF}"/>
    <cellStyle name="Note 2 10 3 4" xfId="24160" xr:uid="{622B6802-8A79-49AD-A8D3-F3C2D05EAECC}"/>
    <cellStyle name="Note 2 10 3 4 2" xfId="26808" xr:uid="{004AE1D9-4FC0-464A-8FC5-9918D2EDB5CD}"/>
    <cellStyle name="Note 2 10 3 4 3" xfId="24760" xr:uid="{A881A2E6-9A58-4078-A84C-80F46E82922D}"/>
    <cellStyle name="Note 2 10 3 4 4" xfId="29641" xr:uid="{B4D79862-16D1-445B-8321-7D5049F53F43}"/>
    <cellStyle name="Note 2 10 3 4 5" xfId="30521" xr:uid="{470F26D2-761A-45B2-A752-F4DF725E0B40}"/>
    <cellStyle name="Note 2 10 3 4 6" xfId="34136" xr:uid="{7404EF76-38AC-4FC4-B3C7-1DC25E92F8C4}"/>
    <cellStyle name="Note 2 10 3 4 7" xfId="35645" xr:uid="{CDC829B9-55E2-4A17-904A-816668B0001C}"/>
    <cellStyle name="Note 2 10 3 4 8" xfId="36480" xr:uid="{1A23FCBF-F2F0-4B4C-AA1F-CF6BD2FA50FD}"/>
    <cellStyle name="Note 2 10 3 4 9" xfId="37396" xr:uid="{DDCAEA92-E0C0-4081-A7B4-1E67B9D9903A}"/>
    <cellStyle name="Note 2 10 3 5" xfId="23797" xr:uid="{879EF2FE-E34F-47C5-AF94-A5C41678B77B}"/>
    <cellStyle name="Note 2 10 3 5 2" xfId="26448" xr:uid="{5C63C355-9FBE-448C-B7C7-ACB8A7F6DB85}"/>
    <cellStyle name="Note 2 10 3 5 3" xfId="21305" xr:uid="{0FFCD978-B34F-47F5-82B5-03C694AB2FE7}"/>
    <cellStyle name="Note 2 10 3 5 4" xfId="29300" xr:uid="{950FFC40-7E64-407D-8129-F640E88272F0}"/>
    <cellStyle name="Note 2 10 3 5 5" xfId="30164" xr:uid="{7B2F1BD9-106C-411C-977B-078CF2BCFB57}"/>
    <cellStyle name="Note 2 10 3 5 6" xfId="31937" xr:uid="{B310ACF5-3655-4858-A6FC-1C42C46BA878}"/>
    <cellStyle name="Note 2 10 3 5 7" xfId="35301" xr:uid="{87CB4275-E697-4B5C-B693-37334E81AB0D}"/>
    <cellStyle name="Note 2 10 3 5 8" xfId="36136" xr:uid="{C627B090-47F4-4106-BB46-009C20C11C59}"/>
    <cellStyle name="Note 2 10 3 5 9" xfId="37033" xr:uid="{FAF6E0B9-0DAA-4DA4-B403-052491CE8C4C}"/>
    <cellStyle name="Note 2 10 3 6" xfId="22001" xr:uid="{D047E17D-C61C-4A2D-8C26-39640F4D0ABD}"/>
    <cellStyle name="Note 2 10 3 7" xfId="21093" xr:uid="{521177AD-7D2C-4E3F-84F0-2E2AB155C702}"/>
    <cellStyle name="Note 2 10 4" xfId="20387" xr:uid="{00000000-0005-0000-0000-0000A74F0000}"/>
    <cellStyle name="Note 2 10 4 2" xfId="22620" xr:uid="{854F21A0-25EB-483C-ADF5-F6A8AB12EF9E}"/>
    <cellStyle name="Note 2 10 4 2 2" xfId="23520" xr:uid="{6E0B5033-3283-4272-A814-41E06CCC4C9B}"/>
    <cellStyle name="Note 2 10 4 2 2 2" xfId="26172" xr:uid="{788CD10A-A8F2-4FFF-986A-AE5D0D3C69C6}"/>
    <cellStyle name="Note 2 10 4 2 2 3" xfId="27534" xr:uid="{6383FE19-77B5-4D76-885E-C31E6B9FC9D7}"/>
    <cellStyle name="Note 2 10 4 2 2 4" xfId="29028" xr:uid="{EC871C2E-7EED-42D1-8303-46AEF2F1D37C}"/>
    <cellStyle name="Note 2 10 4 2 2 5" xfId="34373" xr:uid="{C70330E1-AEEA-4E2D-8C81-5B2A8287D42F}"/>
    <cellStyle name="Note 2 10 4 2 2 6" xfId="35053" xr:uid="{AF3C52AC-D4CA-4265-977C-FC459B49CE7B}"/>
    <cellStyle name="Note 2 10 4 2 3" xfId="25274" xr:uid="{F3BD7F86-C5BA-4DFA-9CD2-B8D04AB1173D}"/>
    <cellStyle name="Note 2 10 4 2 4" xfId="32533" xr:uid="{AF013F43-2BC7-49A7-A80B-08EA51ED3142}"/>
    <cellStyle name="Note 2 10 4 3" xfId="23005" xr:uid="{8123812D-B8ED-49B6-8DFD-3C449F7D47F4}"/>
    <cellStyle name="Note 2 10 4 3 2" xfId="25657" xr:uid="{199D7150-D431-438E-84F6-8AD6678BA85F}"/>
    <cellStyle name="Note 2 10 4 3 3" xfId="27304" xr:uid="{E536E664-6148-4D6D-BC66-01B141B785BF}"/>
    <cellStyle name="Note 2 10 4 3 4" xfId="28526" xr:uid="{04C0934A-C9F9-4006-A3AD-AFBD3244DA0F}"/>
    <cellStyle name="Note 2 10 4 3 5" xfId="32949" xr:uid="{7DE0FB3B-811E-4673-ADF7-7B2D2FC9CAC2}"/>
    <cellStyle name="Note 2 10 4 3 6" xfId="31675" xr:uid="{FDA348E4-A7B0-4D17-B348-500E1A74FD82}"/>
    <cellStyle name="Note 2 10 4 4" xfId="24161" xr:uid="{C2A5D91E-6FC3-4ADF-A792-6029CA32FBED}"/>
    <cellStyle name="Note 2 10 4 4 2" xfId="26809" xr:uid="{4AD0E683-35F4-45AD-A30A-AA485CE45062}"/>
    <cellStyle name="Note 2 10 4 4 3" xfId="24761" xr:uid="{5EC2125C-C500-4525-88AE-5E21B4ECC746}"/>
    <cellStyle name="Note 2 10 4 4 4" xfId="29642" xr:uid="{59CF5CBC-CB2E-4186-B0CC-539DCB3E2860}"/>
    <cellStyle name="Note 2 10 4 4 5" xfId="30522" xr:uid="{390BC550-E66D-4D72-A92D-7A1BA8C8171E}"/>
    <cellStyle name="Note 2 10 4 4 6" xfId="32203" xr:uid="{9C9B680F-6BA0-4DBE-A330-53904F4E87A1}"/>
    <cellStyle name="Note 2 10 4 4 7" xfId="35646" xr:uid="{ECA32A07-A3A7-435E-9B3D-799454226A73}"/>
    <cellStyle name="Note 2 10 4 4 8" xfId="36481" xr:uid="{DE80872A-5C69-4958-ACCB-439061AA7F77}"/>
    <cellStyle name="Note 2 10 4 4 9" xfId="37397" xr:uid="{0F5829C7-1C17-423A-99A2-4F8FA769D8B4}"/>
    <cellStyle name="Note 2 10 4 5" xfId="23796" xr:uid="{AA02D888-E225-46C8-8A26-B4FB28F90DF3}"/>
    <cellStyle name="Note 2 10 4 5 2" xfId="26447" xr:uid="{24ACCBE9-6D86-4715-A2F4-C7040DE67985}"/>
    <cellStyle name="Note 2 10 4 5 3" xfId="21306" xr:uid="{161A8758-F5C0-400D-80BA-3C2C558F9F78}"/>
    <cellStyle name="Note 2 10 4 5 4" xfId="29299" xr:uid="{ED6E09C0-EF50-44DE-90DE-6392002D8EE6}"/>
    <cellStyle name="Note 2 10 4 5 5" xfId="30163" xr:uid="{E45291B0-A79E-4620-8BC1-D5447F38AC18}"/>
    <cellStyle name="Note 2 10 4 5 6" xfId="31936" xr:uid="{A4BA79C6-9786-46C5-BFF8-BD438FFB6797}"/>
    <cellStyle name="Note 2 10 4 5 7" xfId="35300" xr:uid="{065F035A-881F-49A8-9517-5DB841A954AF}"/>
    <cellStyle name="Note 2 10 4 5 8" xfId="36135" xr:uid="{5AAEDFD4-2371-42DF-9955-ECC819796B94}"/>
    <cellStyle name="Note 2 10 4 5 9" xfId="37032" xr:uid="{BA30C9C7-C10D-4631-9F85-F7D326022651}"/>
    <cellStyle name="Note 2 10 4 6" xfId="22002" xr:uid="{59437FE7-C947-457F-B490-6C35FB2B3C4B}"/>
    <cellStyle name="Note 2 10 4 7" xfId="21092" xr:uid="{B9EF8D8B-58F3-4DF5-A091-CA9293247A21}"/>
    <cellStyle name="Note 2 10 5" xfId="20388" xr:uid="{00000000-0005-0000-0000-0000A84F0000}"/>
    <cellStyle name="Note 2 10 5 2" xfId="22619" xr:uid="{E51DB873-415D-4E72-841B-B7993A7F1BCB}"/>
    <cellStyle name="Note 2 10 5 2 2" xfId="23519" xr:uid="{6125ECF7-AAF7-4964-9619-3E9B284EE967}"/>
    <cellStyle name="Note 2 10 5 2 2 2" xfId="26171" xr:uid="{CCEA76E9-A673-4462-8F90-8E27ED1209BF}"/>
    <cellStyle name="Note 2 10 5 2 2 3" xfId="28588" xr:uid="{0FDFC759-3F3E-491D-907A-580B4BBE7971}"/>
    <cellStyle name="Note 2 10 5 2 2 4" xfId="28507" xr:uid="{7482E22E-A582-4E95-95EA-122CB8F25112}"/>
    <cellStyle name="Note 2 10 5 2 2 5" xfId="31154" xr:uid="{441EF0FA-BC8A-430C-A107-FEFCE110BCA5}"/>
    <cellStyle name="Note 2 10 5 2 2 6" xfId="35102" xr:uid="{BC0753E9-7B09-4748-906E-49E321DEC8D5}"/>
    <cellStyle name="Note 2 10 5 2 3" xfId="25273" xr:uid="{2E6EB1BE-D3E1-4D12-B353-41E000C7980F}"/>
    <cellStyle name="Note 2 10 5 2 4" xfId="32532" xr:uid="{242F2763-2A98-4BAC-BC58-77E13E723B62}"/>
    <cellStyle name="Note 2 10 5 3" xfId="23006" xr:uid="{974AAED0-E822-4C52-87B4-37CD7EF157C5}"/>
    <cellStyle name="Note 2 10 5 3 2" xfId="25658" xr:uid="{4015E8ED-92F9-4BEB-A347-A25A7D498A6D}"/>
    <cellStyle name="Note 2 10 5 3 3" xfId="21589" xr:uid="{51165FBB-7788-4AD8-8C54-E8834BDC6082}"/>
    <cellStyle name="Note 2 10 5 3 4" xfId="28953" xr:uid="{E600F6F0-2BFA-4FC3-BBB1-27069CE0D617}"/>
    <cellStyle name="Note 2 10 5 3 5" xfId="33786" xr:uid="{BF6A29B7-288F-4236-894C-E71126D6DCCA}"/>
    <cellStyle name="Note 2 10 5 3 6" xfId="34651" xr:uid="{47C16832-C857-4283-96AA-2BCF4FB400C3}"/>
    <cellStyle name="Note 2 10 5 4" xfId="24162" xr:uid="{54DC2FDF-3E03-47BB-8B34-92D608C167E9}"/>
    <cellStyle name="Note 2 10 5 4 2" xfId="26810" xr:uid="{629E4930-3980-4F6B-A766-63C0D7657EAC}"/>
    <cellStyle name="Note 2 10 5 4 3" xfId="22359" xr:uid="{BF4E0F7D-DBB4-4B87-9DEC-C8006DC26318}"/>
    <cellStyle name="Note 2 10 5 4 4" xfId="29643" xr:uid="{A50629C4-AA11-487D-B277-E5EDD53326A6}"/>
    <cellStyle name="Note 2 10 5 4 5" xfId="30523" xr:uid="{3B53B720-BFB1-46DE-AE95-AAA32A780DEA}"/>
    <cellStyle name="Note 2 10 5 4 6" xfId="33967" xr:uid="{CF7A0A49-1BF0-47EA-BAB9-98005AA59A60}"/>
    <cellStyle name="Note 2 10 5 4 7" xfId="35647" xr:uid="{0CEED132-66CA-4BBF-B204-779112F9AD3E}"/>
    <cellStyle name="Note 2 10 5 4 8" xfId="36482" xr:uid="{DBC6B59F-9FCB-4523-B16A-9811A1D22027}"/>
    <cellStyle name="Note 2 10 5 4 9" xfId="37398" xr:uid="{8445BD05-58F4-4D66-ACB4-6605894F6071}"/>
    <cellStyle name="Note 2 10 5 5" xfId="23795" xr:uid="{481E95D7-8936-497D-A698-BEAEE580183E}"/>
    <cellStyle name="Note 2 10 5 5 2" xfId="26446" xr:uid="{4F11FFC2-FE66-4ACB-B242-F74BFD91E0AF}"/>
    <cellStyle name="Note 2 10 5 5 3" xfId="21307" xr:uid="{999ED860-7FB8-4443-A03D-BF5AE50ABD9A}"/>
    <cellStyle name="Note 2 10 5 5 4" xfId="29298" xr:uid="{868FCE10-E49C-42E7-880B-4EFD14FC29D2}"/>
    <cellStyle name="Note 2 10 5 5 5" xfId="30162" xr:uid="{3D349218-0A52-45B7-889E-ABE86A9E5FE3}"/>
    <cellStyle name="Note 2 10 5 5 6" xfId="31935" xr:uid="{DB785A8C-4949-4966-A9AF-9B18AAD169B5}"/>
    <cellStyle name="Note 2 10 5 5 7" xfId="35299" xr:uid="{FAD26657-7770-4474-81DE-70630846272D}"/>
    <cellStyle name="Note 2 10 5 5 8" xfId="36134" xr:uid="{D76FD760-C1F2-4D24-9B47-D8EB9700A0D9}"/>
    <cellStyle name="Note 2 10 5 5 9" xfId="37031" xr:uid="{E622BD98-3108-4138-B6A5-2954FF7212CF}"/>
    <cellStyle name="Note 2 10 5 6" xfId="22003" xr:uid="{A5E2B111-6EB6-4E23-BE15-36BF9BE92D13}"/>
    <cellStyle name="Note 2 10 5 7" xfId="21091" xr:uid="{A38CC0E4-F488-4E10-98D4-3C77DFE92D2C}"/>
    <cellStyle name="Note 2 11" xfId="20389" xr:uid="{00000000-0005-0000-0000-0000A94F0000}"/>
    <cellStyle name="Note 2 11 2" xfId="20390" xr:uid="{00000000-0005-0000-0000-0000AA4F0000}"/>
    <cellStyle name="Note 2 11 2 2" xfId="22618" xr:uid="{2D751215-2449-4D55-B53E-0AD160AF1164}"/>
    <cellStyle name="Note 2 11 2 2 2" xfId="23518" xr:uid="{F950AA8E-49B5-4D99-A7ED-4596C09777E0}"/>
    <cellStyle name="Note 2 11 2 2 2 2" xfId="26170" xr:uid="{4BBD64AD-9538-4C5A-B0AE-9D97C8015BAA}"/>
    <cellStyle name="Note 2 11 2 2 2 3" xfId="28474" xr:uid="{78CEEE14-9108-4893-B067-D2344043AE98}"/>
    <cellStyle name="Note 2 11 2 2 2 4" xfId="27831" xr:uid="{ECFAEBAD-F0D2-4694-94E6-A2ABB9D1A251}"/>
    <cellStyle name="Note 2 11 2 2 2 5" xfId="34401" xr:uid="{45E187B8-BB5F-4CDE-9933-24956716FB02}"/>
    <cellStyle name="Note 2 11 2 2 2 6" xfId="31304" xr:uid="{BB1B937F-CE78-47FC-A628-16297F39143B}"/>
    <cellStyle name="Note 2 11 2 2 3" xfId="25272" xr:uid="{82CA4361-E20C-475A-9BD2-4A97AD176776}"/>
    <cellStyle name="Note 2 11 2 2 4" xfId="32531" xr:uid="{2EB1974D-C807-4189-80DA-4E2887FD7E79}"/>
    <cellStyle name="Note 2 11 2 3" xfId="23007" xr:uid="{89277CE6-22BD-4C73-A2BA-6BAD5D253A65}"/>
    <cellStyle name="Note 2 11 2 3 2" xfId="25659" xr:uid="{301F264E-8C76-4D29-8E9F-421B22D2D2B1}"/>
    <cellStyle name="Note 2 11 2 3 3" xfId="21398" xr:uid="{7E663C2C-6F4C-48CF-AC72-2B241180CA96}"/>
    <cellStyle name="Note 2 11 2 3 4" xfId="29070" xr:uid="{65E6FAD6-06BF-4A0C-A2C5-73BDE4CCCE07}"/>
    <cellStyle name="Note 2 11 2 3 5" xfId="33651" xr:uid="{4781D280-0868-4279-BA1C-456E923382E4}"/>
    <cellStyle name="Note 2 11 2 3 6" xfId="35176" xr:uid="{AE7DDAB0-3319-47F4-A380-6BBF25E9F209}"/>
    <cellStyle name="Note 2 11 2 4" xfId="24163" xr:uid="{6287E668-7641-4E26-A729-9A0A4C807342}"/>
    <cellStyle name="Note 2 11 2 4 2" xfId="26811" xr:uid="{33B0F1EE-4E5F-46A6-BB21-1CF6E0C4284E}"/>
    <cellStyle name="Note 2 11 2 4 3" xfId="24762" xr:uid="{97A17A99-8812-44CA-BC77-B69E577BACB8}"/>
    <cellStyle name="Note 2 11 2 4 4" xfId="29644" xr:uid="{1F8C3CB8-6D12-4878-BD19-BC4CF492F113}"/>
    <cellStyle name="Note 2 11 2 4 5" xfId="30524" xr:uid="{EA5768C2-F1FB-4F31-B46C-0C93DF5C0FC0}"/>
    <cellStyle name="Note 2 11 2 4 6" xfId="34137" xr:uid="{AC7F6560-8C16-4D41-89E5-A62DF56F29A6}"/>
    <cellStyle name="Note 2 11 2 4 7" xfId="35648" xr:uid="{1E4B9475-0016-40D6-B3EF-5CEF12B95BB8}"/>
    <cellStyle name="Note 2 11 2 4 8" xfId="36483" xr:uid="{B0BB516C-C6BB-4FCB-A981-662B5CFDC2FC}"/>
    <cellStyle name="Note 2 11 2 4 9" xfId="37399" xr:uid="{EDF8BDCB-FEC8-431B-BAC3-84E151DFDA8F}"/>
    <cellStyle name="Note 2 11 2 5" xfId="23794" xr:uid="{02ABAA61-1109-43F1-BB6C-467A18811C0F}"/>
    <cellStyle name="Note 2 11 2 5 2" xfId="26445" xr:uid="{4652136E-FABC-413D-BC11-F7306D909447}"/>
    <cellStyle name="Note 2 11 2 5 3" xfId="21308" xr:uid="{AA300A75-07D7-4791-8AD3-ACE5C4AD23C6}"/>
    <cellStyle name="Note 2 11 2 5 4" xfId="29297" xr:uid="{5373D8EB-8D3A-4320-955B-426A2D6ED789}"/>
    <cellStyle name="Note 2 11 2 5 5" xfId="30161" xr:uid="{8E5CAFF7-2143-48C1-9900-CFE17E6D7148}"/>
    <cellStyle name="Note 2 11 2 5 6" xfId="31934" xr:uid="{12CBA32E-AC74-4B53-AB87-D708E2F246A4}"/>
    <cellStyle name="Note 2 11 2 5 7" xfId="35298" xr:uid="{446F51C2-D811-4DC0-80D3-351C3D3EAFB6}"/>
    <cellStyle name="Note 2 11 2 5 8" xfId="36133" xr:uid="{D26F5A7F-A282-4404-994B-73BF80211E4B}"/>
    <cellStyle name="Note 2 11 2 5 9" xfId="37030" xr:uid="{54460191-D727-439E-9ECA-EC15CD8E5522}"/>
    <cellStyle name="Note 2 11 2 6" xfId="22004" xr:uid="{58C816A3-3895-4CA1-A348-FCC6AD8080A0}"/>
    <cellStyle name="Note 2 11 2 7" xfId="21089" xr:uid="{392B497E-59C6-4BC0-A614-3F1468480151}"/>
    <cellStyle name="Note 2 11 3" xfId="20391" xr:uid="{00000000-0005-0000-0000-0000AB4F0000}"/>
    <cellStyle name="Note 2 11 3 2" xfId="22617" xr:uid="{EF198AD2-1CC0-46A6-BF4F-CA5F90D12E2A}"/>
    <cellStyle name="Note 2 11 3 2 2" xfId="23517" xr:uid="{2F1A382F-A827-4A9F-846A-EED53C52F2EE}"/>
    <cellStyle name="Note 2 11 3 2 2 2" xfId="26169" xr:uid="{07BFC0BD-9820-4F35-A034-78DE5F6C4C40}"/>
    <cellStyle name="Note 2 11 3 2 2 3" xfId="27983" xr:uid="{4990CA69-E721-4414-9D6C-34BFE1FD2AB2}"/>
    <cellStyle name="Note 2 11 3 2 2 4" xfId="28198" xr:uid="{459237E2-891A-419B-9EE0-91C1AD393AB3}"/>
    <cellStyle name="Note 2 11 3 2 2 5" xfId="34559" xr:uid="{0F745EB4-4F13-45E3-A917-7B1A1E2F600C}"/>
    <cellStyle name="Note 2 11 3 2 2 6" xfId="31353" xr:uid="{A9122D03-7E49-44ED-A492-026BACFB9D62}"/>
    <cellStyle name="Note 2 11 3 2 3" xfId="25271" xr:uid="{3D194F4D-7FA4-4D6F-B898-175E10A541BB}"/>
    <cellStyle name="Note 2 11 3 2 4" xfId="32530" xr:uid="{0A6DAEC1-C424-47FF-B8BE-6AA1B26322B2}"/>
    <cellStyle name="Note 2 11 3 3" xfId="23008" xr:uid="{01E67A9E-70A1-46A4-9A91-4A15172BFB33}"/>
    <cellStyle name="Note 2 11 3 3 2" xfId="25660" xr:uid="{6FF5CEA4-3583-4B68-A2AC-1A11C4DDD54F}"/>
    <cellStyle name="Note 2 11 3 3 3" xfId="21604" xr:uid="{17B38FC2-2B73-456E-A226-DE9506E7166A}"/>
    <cellStyle name="Note 2 11 3 3 4" xfId="28240" xr:uid="{985BAA47-6D0E-4FDC-9BB2-14E2DE1CF272}"/>
    <cellStyle name="Note 2 11 3 3 5" xfId="31766" xr:uid="{8BE10DBF-902F-445D-8B01-24049808F6AB}"/>
    <cellStyle name="Note 2 11 3 3 6" xfId="34979" xr:uid="{174CD7F6-5AAA-4DBF-B937-CF2BABC733CA}"/>
    <cellStyle name="Note 2 11 3 4" xfId="24164" xr:uid="{DE0513A6-6973-470D-B0CD-5D6EA0F9F495}"/>
    <cellStyle name="Note 2 11 3 4 2" xfId="26812" xr:uid="{975C7F79-6C9D-4076-826E-ED1479BA598B}"/>
    <cellStyle name="Note 2 11 3 4 3" xfId="24763" xr:uid="{245A2F28-B337-480E-9016-A3CD8E5DC5D9}"/>
    <cellStyle name="Note 2 11 3 4 4" xfId="29645" xr:uid="{BFD28FFD-0B74-4A14-B830-694FD492ECC4}"/>
    <cellStyle name="Note 2 11 3 4 5" xfId="30525" xr:uid="{0D2E9044-7763-4641-8E32-200FF8CDA08E}"/>
    <cellStyle name="Note 2 11 3 4 6" xfId="32204" xr:uid="{3DE25552-72DF-402C-A408-5E2EA5E319DD}"/>
    <cellStyle name="Note 2 11 3 4 7" xfId="35649" xr:uid="{0CFF2721-A05C-49F8-B0D5-451710E3F50B}"/>
    <cellStyle name="Note 2 11 3 4 8" xfId="36484" xr:uid="{1D6E1A46-977A-40FD-BD81-E254AED31B49}"/>
    <cellStyle name="Note 2 11 3 4 9" xfId="37400" xr:uid="{2DD7A4B1-BA76-4622-9492-C9D8C28CF024}"/>
    <cellStyle name="Note 2 11 3 5" xfId="23793" xr:uid="{223BF965-90F2-4D4A-A72D-69E884CC4E5D}"/>
    <cellStyle name="Note 2 11 3 5 2" xfId="26444" xr:uid="{7AF2AB8B-F07F-4ED7-A077-3430CD6FEC4D}"/>
    <cellStyle name="Note 2 11 3 5 3" xfId="21309" xr:uid="{B68A955C-FC30-406D-B735-6EAEB16FA4CB}"/>
    <cellStyle name="Note 2 11 3 5 4" xfId="29296" xr:uid="{C30138F9-35DC-46B4-9AB2-AC16FF214BFD}"/>
    <cellStyle name="Note 2 11 3 5 5" xfId="30160" xr:uid="{AAD25A7B-01AE-472D-BDED-CA5A2E9AA1A2}"/>
    <cellStyle name="Note 2 11 3 5 6" xfId="31933" xr:uid="{DA18A32A-64B2-437E-91C1-CF36FA63D611}"/>
    <cellStyle name="Note 2 11 3 5 7" xfId="35297" xr:uid="{902A345C-BC26-499D-B444-1BAE176AF2E1}"/>
    <cellStyle name="Note 2 11 3 5 8" xfId="36132" xr:uid="{FF286951-3751-4460-A0C0-156B6A4EC6D4}"/>
    <cellStyle name="Note 2 11 3 5 9" xfId="37029" xr:uid="{4744F3EF-7830-400A-A254-D08858966653}"/>
    <cellStyle name="Note 2 11 3 6" xfId="22005" xr:uid="{BB28E54C-2DC7-4947-8721-8BF1A8BFBCA9}"/>
    <cellStyle name="Note 2 11 3 7" xfId="21088" xr:uid="{004A6DF8-DFC5-4DED-82DD-E0B64F415D95}"/>
    <cellStyle name="Note 2 11 4" xfId="20392" xr:uid="{00000000-0005-0000-0000-0000AC4F0000}"/>
    <cellStyle name="Note 2 11 4 2" xfId="22616" xr:uid="{942166D1-49BA-45B3-B58D-F82D7391CF4A}"/>
    <cellStyle name="Note 2 11 4 2 2" xfId="23516" xr:uid="{B255FA72-AE8C-4B4F-ACCF-2C4539046F4C}"/>
    <cellStyle name="Note 2 11 4 2 2 2" xfId="26168" xr:uid="{65C18069-1C07-450D-9F95-04F4E5FC3DF2}"/>
    <cellStyle name="Note 2 11 4 2 2 3" xfId="28046" xr:uid="{0B74BFE1-58D5-4ABE-B24D-8D2096A00BA0}"/>
    <cellStyle name="Note 2 11 4 2 2 4" xfId="29144" xr:uid="{64E50520-E1AF-41DC-AE84-570F0F95C774}"/>
    <cellStyle name="Note 2 11 4 2 2 5" xfId="31182" xr:uid="{D961E2E2-17DB-43EC-BD1A-16685D827720}"/>
    <cellStyle name="Note 2 11 4 2 2 6" xfId="35052" xr:uid="{B1954FC5-EE32-4687-84F1-18960353EC7D}"/>
    <cellStyle name="Note 2 11 4 2 3" xfId="25270" xr:uid="{475CCBCC-2517-4CA7-9884-D19BE0231241}"/>
    <cellStyle name="Note 2 11 4 2 4" xfId="32529" xr:uid="{4943A462-B34C-4243-B323-3C46E42C5CF7}"/>
    <cellStyle name="Note 2 11 4 3" xfId="23009" xr:uid="{BFB8CADF-9862-4B5B-9530-0D8759B66BC5}"/>
    <cellStyle name="Note 2 11 4 3 2" xfId="25661" xr:uid="{95D45725-18ED-4210-BEFB-CF5B7D78787C}"/>
    <cellStyle name="Note 2 11 4 3 3" xfId="27305" xr:uid="{9550A1F1-B972-46C9-935C-D3D8DD0E29D5}"/>
    <cellStyle name="Note 2 11 4 3 4" xfId="28409" xr:uid="{2D5DE5DB-CF4B-4E11-9816-DE776C2F6AEC}"/>
    <cellStyle name="Note 2 11 4 3 5" xfId="33382" xr:uid="{88EEC0AC-BE6B-485A-94A1-0BACBEA4A479}"/>
    <cellStyle name="Note 2 11 4 3 6" xfId="33690" xr:uid="{82698112-068B-4B35-922C-EC13E17A2EA0}"/>
    <cellStyle name="Note 2 11 4 4" xfId="24165" xr:uid="{91CD53E0-98EC-48B4-86EB-C1296BD1D850}"/>
    <cellStyle name="Note 2 11 4 4 2" xfId="26813" xr:uid="{A818FADF-5F44-4603-AABE-184217D4ED7E}"/>
    <cellStyle name="Note 2 11 4 4 3" xfId="24764" xr:uid="{7B75D01D-DA33-4C9D-B24C-5E6930B5C470}"/>
    <cellStyle name="Note 2 11 4 4 4" xfId="29646" xr:uid="{81C388BD-FA77-49F3-886F-CB0B70C01288}"/>
    <cellStyle name="Note 2 11 4 4 5" xfId="30526" xr:uid="{389C4E95-887C-4335-A753-6AE041B3C839}"/>
    <cellStyle name="Note 2 11 4 4 6" xfId="33968" xr:uid="{9367030F-3A67-4AD2-A1CF-88D82E951CB4}"/>
    <cellStyle name="Note 2 11 4 4 7" xfId="35650" xr:uid="{4EE2B939-FC44-4AC1-932F-12B03B112FD9}"/>
    <cellStyle name="Note 2 11 4 4 8" xfId="36485" xr:uid="{DDA31534-4212-4CC4-BE02-B38950E75B22}"/>
    <cellStyle name="Note 2 11 4 4 9" xfId="37401" xr:uid="{E85354B2-F57B-4F99-88AE-145E865AB775}"/>
    <cellStyle name="Note 2 11 4 5" xfId="23792" xr:uid="{76F56480-6FD4-426F-BC77-41C9BAA59D20}"/>
    <cellStyle name="Note 2 11 4 5 2" xfId="26443" xr:uid="{4D29ED66-9203-4211-9019-CDD54CFF25A7}"/>
    <cellStyle name="Note 2 11 4 5 3" xfId="21310" xr:uid="{36A24E47-C3E5-4C9B-930D-FBBA407A9F0B}"/>
    <cellStyle name="Note 2 11 4 5 4" xfId="29295" xr:uid="{3A111219-60F1-4323-8518-D700C417D79D}"/>
    <cellStyle name="Note 2 11 4 5 5" xfId="30159" xr:uid="{30F9B050-93E8-4A1F-978F-00CB506658FE}"/>
    <cellStyle name="Note 2 11 4 5 6" xfId="31932" xr:uid="{F8E0DFF0-2928-48B2-869E-83364E8C09DA}"/>
    <cellStyle name="Note 2 11 4 5 7" xfId="35296" xr:uid="{BFFEBE34-1746-402A-9BBC-8EAED4636BB4}"/>
    <cellStyle name="Note 2 11 4 5 8" xfId="36131" xr:uid="{9B4B75FD-1BD5-4A2C-B622-60D7D293B4C5}"/>
    <cellStyle name="Note 2 11 4 5 9" xfId="37028" xr:uid="{D998F89F-F884-470E-BE84-AF44F71DA145}"/>
    <cellStyle name="Note 2 11 4 6" xfId="22006" xr:uid="{97227A6B-3F5E-4289-9D9B-9FAA4E2C1D3D}"/>
    <cellStyle name="Note 2 11 4 7" xfId="21087" xr:uid="{F3B81F1C-23DC-4D59-8CEA-C03BAB0873F5}"/>
    <cellStyle name="Note 2 11 5" xfId="20393" xr:uid="{00000000-0005-0000-0000-0000AD4F0000}"/>
    <cellStyle name="Note 2 11 5 2" xfId="22615" xr:uid="{85F255C7-732F-4690-9540-562105902627}"/>
    <cellStyle name="Note 2 11 5 2 2" xfId="23515" xr:uid="{BCC6CA88-F924-4734-98B8-8A7F42B72706}"/>
    <cellStyle name="Note 2 11 5 2 2 2" xfId="26167" xr:uid="{C934DF61-A23B-419C-BE37-DD07A3B16A1F}"/>
    <cellStyle name="Note 2 11 5 2 2 3" xfId="27601" xr:uid="{E03B597E-5251-49AC-AE7A-E3CBD7F8D284}"/>
    <cellStyle name="Note 2 11 5 2 2 4" xfId="29027" xr:uid="{ACD5C36F-16E7-4DA4-929E-98FDAF6787CC}"/>
    <cellStyle name="Note 2 11 5 2 2 5" xfId="34377" xr:uid="{AB3E9AD5-9D6F-4723-8762-1E980158E694}"/>
    <cellStyle name="Note 2 11 5 2 2 6" xfId="35103" xr:uid="{8CD20960-21C9-4115-BA52-4BAFFAF54E3D}"/>
    <cellStyle name="Note 2 11 5 2 3" xfId="25269" xr:uid="{B29A898C-E64D-4F16-AC52-6E6EFCDB10A5}"/>
    <cellStyle name="Note 2 11 5 2 4" xfId="32528" xr:uid="{78366E09-EE2F-49EC-9AA0-9AC57F43970D}"/>
    <cellStyle name="Note 2 11 5 3" xfId="23010" xr:uid="{4CC6DE87-6A8B-423E-83F9-BA878FC17F29}"/>
    <cellStyle name="Note 2 11 5 3 2" xfId="25662" xr:uid="{225A57E8-CDEF-431E-8ECC-4C06A9EDD493}"/>
    <cellStyle name="Note 2 11 5 3 3" xfId="21590" xr:uid="{19DE5808-8F0A-4115-9202-984400103F27}"/>
    <cellStyle name="Note 2 11 5 3 4" xfId="28954" xr:uid="{3926A671-731B-4F97-A4DB-B91C5979AECC}"/>
    <cellStyle name="Note 2 11 5 3 5" xfId="32950" xr:uid="{B5E4C47D-3B7C-4795-8CA5-73F48A28AA0D}"/>
    <cellStyle name="Note 2 11 5 3 6" xfId="34610" xr:uid="{CDA77E6E-12B7-462E-8CA9-C5BBDDF01B26}"/>
    <cellStyle name="Note 2 11 5 4" xfId="24166" xr:uid="{B46B6249-3E05-4CC5-A905-4A304F9BDFB6}"/>
    <cellStyle name="Note 2 11 5 4 2" xfId="26814" xr:uid="{CAFCB9A1-86F6-47EB-AB2E-3C80F4089B07}"/>
    <cellStyle name="Note 2 11 5 4 3" xfId="24765" xr:uid="{2FFE1F80-13C4-4484-9346-97286B63D124}"/>
    <cellStyle name="Note 2 11 5 4 4" xfId="29647" xr:uid="{8120BD67-1A49-44F2-9DBE-3D7A01AB6F1F}"/>
    <cellStyle name="Note 2 11 5 4 5" xfId="30527" xr:uid="{689254E8-601B-41D8-B41C-83E1B6B41D45}"/>
    <cellStyle name="Note 2 11 5 4 6" xfId="34138" xr:uid="{EB2349B5-4E07-49D1-8E44-D43B1244C272}"/>
    <cellStyle name="Note 2 11 5 4 7" xfId="35651" xr:uid="{30F2B1BC-59B2-4C0C-9BF8-CCC85CEA5234}"/>
    <cellStyle name="Note 2 11 5 4 8" xfId="36486" xr:uid="{E05F58FB-6C93-4021-9F39-3CBD477D5AD0}"/>
    <cellStyle name="Note 2 11 5 4 9" xfId="37402" xr:uid="{1C324915-2D9E-4CF3-A66B-19E128A24C1E}"/>
    <cellStyle name="Note 2 11 5 5" xfId="23791" xr:uid="{E15415F9-AAF3-4B19-B04A-B39783B9C00E}"/>
    <cellStyle name="Note 2 11 5 5 2" xfId="26442" xr:uid="{286BA1FC-E0B6-456E-AD62-FFBA2885F2DC}"/>
    <cellStyle name="Note 2 11 5 5 3" xfId="21311" xr:uid="{EE0E1189-01D8-4E3A-82D8-A901009A9F6F}"/>
    <cellStyle name="Note 2 11 5 5 4" xfId="29294" xr:uid="{EE2AC81E-7A78-43F2-8DF8-CB9DDBC6FC71}"/>
    <cellStyle name="Note 2 11 5 5 5" xfId="30158" xr:uid="{CEA9AA9D-26F6-4762-925B-663BFB03EFC8}"/>
    <cellStyle name="Note 2 11 5 5 6" xfId="31931" xr:uid="{427BDCF3-472F-4045-A7D2-A4C9B453DA30}"/>
    <cellStyle name="Note 2 11 5 5 7" xfId="35295" xr:uid="{44BAC7A2-D8DC-4A5E-AE65-7EC62E332E14}"/>
    <cellStyle name="Note 2 11 5 5 8" xfId="36130" xr:uid="{B9A73AD2-516F-4F8C-85C0-672054A4C5C4}"/>
    <cellStyle name="Note 2 11 5 5 9" xfId="37027" xr:uid="{8E314D76-B6F5-49FA-8703-74C6417D6BBC}"/>
    <cellStyle name="Note 2 11 5 6" xfId="22007" xr:uid="{D8D6834F-09FD-49B3-B87B-2ED0B0B8FBB1}"/>
    <cellStyle name="Note 2 11 5 7" xfId="21086" xr:uid="{54196AE4-4AB2-4123-B1F4-FF3742B01C10}"/>
    <cellStyle name="Note 2 12" xfId="20394" xr:uid="{00000000-0005-0000-0000-0000AE4F0000}"/>
    <cellStyle name="Note 2 12 2" xfId="20395" xr:uid="{00000000-0005-0000-0000-0000AF4F0000}"/>
    <cellStyle name="Note 2 12 2 2" xfId="22614" xr:uid="{627A8789-1267-4944-AE2F-678A8769B0CE}"/>
    <cellStyle name="Note 2 12 2 2 2" xfId="23514" xr:uid="{D5F80B1C-5DC3-410F-A9E6-483EAE06E836}"/>
    <cellStyle name="Note 2 12 2 2 2 2" xfId="26166" xr:uid="{054E5B2F-E319-49FC-ADCB-104EB645DA55}"/>
    <cellStyle name="Note 2 12 2 2 2 3" xfId="27533" xr:uid="{431281F9-DD22-4E0F-BDCA-2258D5BE09F7}"/>
    <cellStyle name="Note 2 12 2 2 2 4" xfId="27246" xr:uid="{0CB3D6ED-0D42-4FAD-82A7-EFEC630BAC50}"/>
    <cellStyle name="Note 2 12 2 2 2 5" xfId="31158" xr:uid="{DE5E3C0B-6765-41FD-8BBA-E8BC0FE91184}"/>
    <cellStyle name="Note 2 12 2 2 2 6" xfId="33740" xr:uid="{B2063634-61DE-4BBD-A804-BF5FFAF39B91}"/>
    <cellStyle name="Note 2 12 2 2 3" xfId="25268" xr:uid="{686D6AF5-E1B5-45EE-886E-5B3E42B71738}"/>
    <cellStyle name="Note 2 12 2 2 4" xfId="32527" xr:uid="{6C1916A1-4A55-401A-9D52-E616CB468216}"/>
    <cellStyle name="Note 2 12 2 3" xfId="23011" xr:uid="{B13E4F11-0CAC-4C77-9020-B5040DB93A96}"/>
    <cellStyle name="Note 2 12 2 3 2" xfId="25663" xr:uid="{8F1A9576-C782-47C9-8739-DCEB092B8168}"/>
    <cellStyle name="Note 2 12 2 3 3" xfId="21397" xr:uid="{CEFCB140-C101-4F2E-A23C-89A6B717ADAC}"/>
    <cellStyle name="Note 2 12 2 3 4" xfId="29071" xr:uid="{2669794F-8BD2-42BA-880D-1B095BD0A605}"/>
    <cellStyle name="Note 2 12 2 3 5" xfId="33787" xr:uid="{88335350-91F3-40ED-AA62-6E95EAAA78EA}"/>
    <cellStyle name="Note 2 12 2 3 6" xfId="35175" xr:uid="{5189BBE7-93A9-4974-96E4-5D1C2C6DDA99}"/>
    <cellStyle name="Note 2 12 2 4" xfId="24167" xr:uid="{7F100A48-4A25-4C54-B7CF-96BE24E53602}"/>
    <cellStyle name="Note 2 12 2 4 2" xfId="26815" xr:uid="{AF89DF54-B44F-45B6-933D-B41AA85F7D73}"/>
    <cellStyle name="Note 2 12 2 4 3" xfId="24766" xr:uid="{5F6BA07E-1D2F-4C3D-8FEF-C40057AF925E}"/>
    <cellStyle name="Note 2 12 2 4 4" xfId="29648" xr:uid="{CE3AB4C2-DA8D-4950-A9EA-04946746D42C}"/>
    <cellStyle name="Note 2 12 2 4 5" xfId="30528" xr:uid="{516B98E4-6058-4666-8B58-97EDDE4CEA20}"/>
    <cellStyle name="Note 2 12 2 4 6" xfId="32205" xr:uid="{D113D3DE-ADD0-40F8-81F3-C6CBF407E455}"/>
    <cellStyle name="Note 2 12 2 4 7" xfId="35652" xr:uid="{132462DE-2622-4D98-89B7-0FA598B19690}"/>
    <cellStyle name="Note 2 12 2 4 8" xfId="36487" xr:uid="{34D44510-32C3-4415-85B4-07D4AE217DB6}"/>
    <cellStyle name="Note 2 12 2 4 9" xfId="37403" xr:uid="{556418DE-ADDE-4759-BB77-33C9C83D8B90}"/>
    <cellStyle name="Note 2 12 2 5" xfId="23790" xr:uid="{3F63CC50-4F44-4DDA-AC4E-B392EDFE82A0}"/>
    <cellStyle name="Note 2 12 2 5 2" xfId="26441" xr:uid="{D21FD14F-303A-439C-A885-42E7048C046D}"/>
    <cellStyle name="Note 2 12 2 5 3" xfId="21312" xr:uid="{8D4D2992-7A7F-4418-94D8-2F8462D3F734}"/>
    <cellStyle name="Note 2 12 2 5 4" xfId="29293" xr:uid="{64F05E49-F5BE-4489-8742-6F411E83CE96}"/>
    <cellStyle name="Note 2 12 2 5 5" xfId="30157" xr:uid="{38128B05-57FA-4837-8411-DF4B616E31FC}"/>
    <cellStyle name="Note 2 12 2 5 6" xfId="31930" xr:uid="{0A1AF8A7-D0EE-4635-A47E-D6160E25D768}"/>
    <cellStyle name="Note 2 12 2 5 7" xfId="35294" xr:uid="{D6EBEC55-CC3B-42B0-A790-65F19CA757DA}"/>
    <cellStyle name="Note 2 12 2 5 8" xfId="36129" xr:uid="{F0BBF6C4-1565-4BA0-B617-408D2A6AA45B}"/>
    <cellStyle name="Note 2 12 2 5 9" xfId="37026" xr:uid="{DDA55B31-017E-473D-9DB6-C0BCD0D2F904}"/>
    <cellStyle name="Note 2 12 2 6" xfId="22008" xr:uid="{D6E9EE35-860D-4216-8B3B-02C8A7743DA9}"/>
    <cellStyle name="Note 2 12 2 7" xfId="21084" xr:uid="{6B3E6B0F-5986-4A12-B6CB-9E8233CCAEE3}"/>
    <cellStyle name="Note 2 12 3" xfId="20396" xr:uid="{00000000-0005-0000-0000-0000B04F0000}"/>
    <cellStyle name="Note 2 12 3 2" xfId="22613" xr:uid="{2063F8B3-B19A-47E8-A4FF-2ED23BA2C023}"/>
    <cellStyle name="Note 2 12 3 2 2" xfId="23513" xr:uid="{A248D577-087F-4329-A908-CCAA8DE7757A}"/>
    <cellStyle name="Note 2 12 3 2 2 2" xfId="26165" xr:uid="{058E157B-2A65-482D-A929-35CD53E6F8F3}"/>
    <cellStyle name="Note 2 12 3 2 2 3" xfId="28587" xr:uid="{CE4DBCE6-CAED-4270-98D9-4B12EFE678C3}"/>
    <cellStyle name="Note 2 12 3 2 2 4" xfId="27695" xr:uid="{F95DE45E-77D6-4CC0-A412-47CEC0520EB8}"/>
    <cellStyle name="Note 2 12 3 2 2 5" xfId="34398" xr:uid="{55087250-0CA6-49A3-A256-5C8AD71AD458}"/>
    <cellStyle name="Note 2 12 3 2 2 6" xfId="31354" xr:uid="{538CB833-4627-4B08-B534-76BDFA7E3AA0}"/>
    <cellStyle name="Note 2 12 3 2 3" xfId="25267" xr:uid="{C4D635BE-609D-4EFA-89BD-EEC2DA5E95CB}"/>
    <cellStyle name="Note 2 12 3 2 4" xfId="32526" xr:uid="{F68F115D-E966-4A1F-AE0A-FB8C516B1F82}"/>
    <cellStyle name="Note 2 12 3 3" xfId="23012" xr:uid="{81AAC993-B108-45EC-89DD-8E236F411909}"/>
    <cellStyle name="Note 2 12 3 3 2" xfId="25664" xr:uid="{CCB050BE-6983-419F-9201-DADBC3B71F1E}"/>
    <cellStyle name="Note 2 12 3 3 3" xfId="21603" xr:uid="{7C87C199-78D0-4292-870D-3F3875593FDF}"/>
    <cellStyle name="Note 2 12 3 3 4" xfId="27788" xr:uid="{B56AEA58-A45F-4330-977A-4DD6D06B8F85}"/>
    <cellStyle name="Note 2 12 3 3 5" xfId="33650" xr:uid="{3DAF7BF3-B04D-4BF2-9079-C0769CB26C64}"/>
    <cellStyle name="Note 2 12 3 3 6" xfId="34980" xr:uid="{B5148918-F5E0-4C75-B190-E64CCF686F87}"/>
    <cellStyle name="Note 2 12 3 4" xfId="24168" xr:uid="{3366129B-20AA-45EA-B949-2D90C72541B8}"/>
    <cellStyle name="Note 2 12 3 4 2" xfId="26816" xr:uid="{51638F8D-9273-4FB3-99E2-2E8170BC7196}"/>
    <cellStyle name="Note 2 12 3 4 3" xfId="24767" xr:uid="{D600D61E-2977-4206-9688-8F4CA1C2F905}"/>
    <cellStyle name="Note 2 12 3 4 4" xfId="29649" xr:uid="{560980CA-01AB-4AB2-95D4-542AAFE0699D}"/>
    <cellStyle name="Note 2 12 3 4 5" xfId="30529" xr:uid="{92EE61A7-52B8-4B52-BE97-21019281F731}"/>
    <cellStyle name="Note 2 12 3 4 6" xfId="33969" xr:uid="{0D342E3B-C738-4916-9BFB-A3971585E450}"/>
    <cellStyle name="Note 2 12 3 4 7" xfId="35653" xr:uid="{0625C69F-DF89-4AE2-822E-820C5B4FA03F}"/>
    <cellStyle name="Note 2 12 3 4 8" xfId="36488" xr:uid="{0C945611-B79C-457C-B8F2-DE7EBB039EA3}"/>
    <cellStyle name="Note 2 12 3 4 9" xfId="37404" xr:uid="{FC61C507-4F0B-442E-875E-FD9148D511F1}"/>
    <cellStyle name="Note 2 12 3 5" xfId="23789" xr:uid="{57914B07-07F7-4B36-BFB1-E3E11B57CC7A}"/>
    <cellStyle name="Note 2 12 3 5 2" xfId="26440" xr:uid="{0FA38997-D476-4551-9198-8ADBE37AEA3C}"/>
    <cellStyle name="Note 2 12 3 5 3" xfId="21313" xr:uid="{4B04179E-3B99-49B9-B980-807083435781}"/>
    <cellStyle name="Note 2 12 3 5 4" xfId="29292" xr:uid="{37B742DB-5AA8-4022-84B2-B697F08CC84F}"/>
    <cellStyle name="Note 2 12 3 5 5" xfId="30156" xr:uid="{DD561709-AD4B-4A38-9BD0-38F12DEAECEA}"/>
    <cellStyle name="Note 2 12 3 5 6" xfId="31929" xr:uid="{2CA07DBC-8A91-444B-B0D6-9FE7A0B56B1B}"/>
    <cellStyle name="Note 2 12 3 5 7" xfId="35293" xr:uid="{ABBA5582-84B1-46DC-85C1-A45FC4A96A46}"/>
    <cellStyle name="Note 2 12 3 5 8" xfId="36128" xr:uid="{F3279CF9-933E-41D0-8C64-E1D1040641A9}"/>
    <cellStyle name="Note 2 12 3 5 9" xfId="37025" xr:uid="{87635C34-0842-47D7-B5F2-E95F0CFB3688}"/>
    <cellStyle name="Note 2 12 3 6" xfId="22009" xr:uid="{D6C821BE-29B9-46EB-8C15-60F44C559C32}"/>
    <cellStyle name="Note 2 12 3 7" xfId="21083" xr:uid="{2E41A78F-8929-4E20-A3BF-E323A49F151D}"/>
    <cellStyle name="Note 2 12 4" xfId="20397" xr:uid="{00000000-0005-0000-0000-0000B14F0000}"/>
    <cellStyle name="Note 2 12 4 2" xfId="22612" xr:uid="{8DE14008-818A-49F2-8AE9-B54C47257B9F}"/>
    <cellStyle name="Note 2 12 4 2 2" xfId="23512" xr:uid="{E7DDA5FE-A96D-44B6-8EF5-1FEC2986A71B}"/>
    <cellStyle name="Note 2 12 4 2 2 2" xfId="26164" xr:uid="{CC1F8070-562E-4D1B-B638-EBC8BD8DE1B6}"/>
    <cellStyle name="Note 2 12 4 2 2 3" xfId="28473" xr:uid="{DECCC4F4-7A10-4FEC-A28E-3D4B475C8756}"/>
    <cellStyle name="Note 2 12 4 2 2 4" xfId="29143" xr:uid="{524826B5-D38A-4C0D-BCA6-9354EA8B4816}"/>
    <cellStyle name="Note 2 12 4 2 2 5" xfId="34563" xr:uid="{1590F115-6C2F-4109-8A28-68F577CB436E}"/>
    <cellStyle name="Note 2 12 4 2 2 6" xfId="35051" xr:uid="{CDF15F52-BA01-4E70-B6F0-31671F5F929C}"/>
    <cellStyle name="Note 2 12 4 2 3" xfId="25266" xr:uid="{06873CBD-84D3-4E27-B6A6-5B10719A4434}"/>
    <cellStyle name="Note 2 12 4 2 4" xfId="32525" xr:uid="{83A1E684-D522-48A7-AF16-5857948D634F}"/>
    <cellStyle name="Note 2 12 4 3" xfId="23013" xr:uid="{A8301A6F-85DB-4A6E-A071-B461A81E58A0}"/>
    <cellStyle name="Note 2 12 4 3 2" xfId="25665" xr:uid="{FC8D43CF-AFFA-43C9-9DB7-A96097928F99}"/>
    <cellStyle name="Note 2 12 4 3 3" xfId="27306" xr:uid="{FEFCD91D-FB39-41A9-AEA3-143061F22B3E}"/>
    <cellStyle name="Note 2 12 4 3 4" xfId="27663" xr:uid="{D901B398-6ABA-4363-A61E-BC32DD921A04}"/>
    <cellStyle name="Note 2 12 4 3 5" xfId="31767" xr:uid="{34174EEF-3944-4831-B94C-656796B08E48}"/>
    <cellStyle name="Note 2 12 4 3 6" xfId="34578" xr:uid="{329EA43F-FDFD-4BC9-8C80-3DD90E3DFD1D}"/>
    <cellStyle name="Note 2 12 4 4" xfId="24169" xr:uid="{1CF9D065-A72C-41AD-815D-193C63655DD8}"/>
    <cellStyle name="Note 2 12 4 4 2" xfId="26817" xr:uid="{FA69FA39-48CE-46CB-9297-6BB1F993910E}"/>
    <cellStyle name="Note 2 12 4 4 3" xfId="24768" xr:uid="{7CDC1686-D7C8-419C-86DF-7B70C47CB8E5}"/>
    <cellStyle name="Note 2 12 4 4 4" xfId="29650" xr:uid="{32729715-14B8-4EE8-A899-1A75D7629E4C}"/>
    <cellStyle name="Note 2 12 4 4 5" xfId="30530" xr:uid="{895099DF-000F-4FDF-8275-0BF9E3032318}"/>
    <cellStyle name="Note 2 12 4 4 6" xfId="34139" xr:uid="{823B7F86-358F-468D-B652-B6DE11954BA3}"/>
    <cellStyle name="Note 2 12 4 4 7" xfId="35654" xr:uid="{D4A816AE-7489-482C-A1BE-EA8597E358E8}"/>
    <cellStyle name="Note 2 12 4 4 8" xfId="36489" xr:uid="{FB012FCE-311F-4887-8622-1552F2CF108D}"/>
    <cellStyle name="Note 2 12 4 4 9" xfId="37405" xr:uid="{0FC305BF-F950-4C63-8746-EA821737C7F4}"/>
    <cellStyle name="Note 2 12 4 5" xfId="23788" xr:uid="{F2A0BDFC-E21A-4B45-909C-F9EB7F822959}"/>
    <cellStyle name="Note 2 12 4 5 2" xfId="26439" xr:uid="{DA91C15E-A435-46B3-9265-86B56994B519}"/>
    <cellStyle name="Note 2 12 4 5 3" xfId="21314" xr:uid="{CE8FBDE1-47A5-4507-BB5A-C3E81A986EB5}"/>
    <cellStyle name="Note 2 12 4 5 4" xfId="29291" xr:uid="{21B46754-A96A-45FF-BF0A-CE5671519C14}"/>
    <cellStyle name="Note 2 12 4 5 5" xfId="30155" xr:uid="{7689B42C-CF55-449F-8A84-B060A71A5D86}"/>
    <cellStyle name="Note 2 12 4 5 6" xfId="31928" xr:uid="{7F046051-A3BC-4E74-B86B-F9D87F283C01}"/>
    <cellStyle name="Note 2 12 4 5 7" xfId="35292" xr:uid="{B5ECB258-AE96-4860-A3FD-9D4B4ECD6A8E}"/>
    <cellStyle name="Note 2 12 4 5 8" xfId="36127" xr:uid="{21456453-491B-4DAA-AAC0-F73A38E8F65B}"/>
    <cellStyle name="Note 2 12 4 5 9" xfId="37024" xr:uid="{F3C9B982-D46F-4B61-B2BD-9032256FCA59}"/>
    <cellStyle name="Note 2 12 4 6" xfId="22010" xr:uid="{366FD328-8653-4144-AF1E-E3B3382BE3C0}"/>
    <cellStyle name="Note 2 12 4 7" xfId="21082" xr:uid="{BFF224ED-EBFE-4D5F-B970-41388F0E8B45}"/>
    <cellStyle name="Note 2 12 5" xfId="20398" xr:uid="{00000000-0005-0000-0000-0000B24F0000}"/>
    <cellStyle name="Note 2 12 5 2" xfId="22611" xr:uid="{CC3AC84C-6119-4E98-A043-662E0A9A0916}"/>
    <cellStyle name="Note 2 12 5 2 2" xfId="23511" xr:uid="{3B9FD390-85E2-4FA1-B45B-7522E8424EDC}"/>
    <cellStyle name="Note 2 12 5 2 2 2" xfId="26163" xr:uid="{C93EE18F-B128-4DC7-8A48-DE0D8FA25DD7}"/>
    <cellStyle name="Note 2 12 5 2 2 3" xfId="27982" xr:uid="{490DC57C-7B1D-48AA-AC15-ACC81B9E2F6C}"/>
    <cellStyle name="Note 2 12 5 2 2 4" xfId="29026" xr:uid="{86F0BF9D-0E73-4ED3-B5AD-3E53D607BBBD}"/>
    <cellStyle name="Note 2 12 5 2 2 5" xfId="31817" xr:uid="{84EBFE30-46CB-48F0-A488-AEC7C3A5FC6D}"/>
    <cellStyle name="Note 2 12 5 2 2 6" xfId="35104" xr:uid="{8B2AD81B-F79D-4176-8E71-D54193D76F52}"/>
    <cellStyle name="Note 2 12 5 2 3" xfId="25265" xr:uid="{F9E4B92D-950F-4A1F-B2ED-F4CDC65D0757}"/>
    <cellStyle name="Note 2 12 5 2 4" xfId="32524" xr:uid="{C31BAB23-BFD4-42CD-A688-71557164B593}"/>
    <cellStyle name="Note 2 12 5 3" xfId="23014" xr:uid="{DC0526E8-3AB3-4F08-91D7-84B2176F6063}"/>
    <cellStyle name="Note 2 12 5 3 2" xfId="25666" xr:uid="{61581FD4-4C4B-41FE-AA39-57372697878A}"/>
    <cellStyle name="Note 2 12 5 3 3" xfId="27307" xr:uid="{A10D5C1A-9870-42FE-A97D-BDCC3DF10665}"/>
    <cellStyle name="Note 2 12 5 3 4" xfId="28955" xr:uid="{1CF0A471-C2B7-49F4-9656-E61A4F531B62}"/>
    <cellStyle name="Note 2 12 5 3 5" xfId="33381" xr:uid="{6E340276-A8E5-4871-BF65-C72DFBFE5B94}"/>
    <cellStyle name="Note 2 12 5 3 6" xfId="31677" xr:uid="{FE6835DC-5FCC-4E89-B8EA-7E9DFF419FEC}"/>
    <cellStyle name="Note 2 12 5 4" xfId="24170" xr:uid="{1F4926B5-E3C5-45BC-A3E1-F6CD3486E57B}"/>
    <cellStyle name="Note 2 12 5 4 2" xfId="26818" xr:uid="{9A1F4A6D-5992-426B-9FCF-1292D6B88896}"/>
    <cellStyle name="Note 2 12 5 4 3" xfId="24769" xr:uid="{40D94B8E-E481-4853-8093-4A88FF067BE0}"/>
    <cellStyle name="Note 2 12 5 4 4" xfId="29651" xr:uid="{0F9F7F2A-5F1C-42DB-93EF-EB70EAA39441}"/>
    <cellStyle name="Note 2 12 5 4 5" xfId="30531" xr:uid="{E332324F-F183-4595-AE5D-ABE4ADF3DDD6}"/>
    <cellStyle name="Note 2 12 5 4 6" xfId="32206" xr:uid="{D63BC02E-58F0-42E5-9CE5-44EF3C7F1147}"/>
    <cellStyle name="Note 2 12 5 4 7" xfId="35655" xr:uid="{068A6B1B-9F47-4EEE-A73D-814C0A9E82A3}"/>
    <cellStyle name="Note 2 12 5 4 8" xfId="36490" xr:uid="{122A3A87-1011-4ED8-8A4C-5AD1E4A1657F}"/>
    <cellStyle name="Note 2 12 5 4 9" xfId="37406" xr:uid="{2F41F791-8A3A-4396-B2F1-17634F88125A}"/>
    <cellStyle name="Note 2 12 5 5" xfId="23787" xr:uid="{7412D61A-DE1F-4EF7-AA89-D45E926A3C81}"/>
    <cellStyle name="Note 2 12 5 5 2" xfId="26438" xr:uid="{0D752460-6A04-47BF-A2C9-DB5E4D30A89B}"/>
    <cellStyle name="Note 2 12 5 5 3" xfId="21315" xr:uid="{4502FC0C-6FD7-41A7-8A15-C54424BE3231}"/>
    <cellStyle name="Note 2 12 5 5 4" xfId="29290" xr:uid="{44DE4851-2816-45F0-80C6-0DEA7D17EF22}"/>
    <cellStyle name="Note 2 12 5 5 5" xfId="30154" xr:uid="{CF5B3020-79D3-4CC9-B7CF-39AEA374DC62}"/>
    <cellStyle name="Note 2 12 5 5 6" xfId="31927" xr:uid="{5E9C7BE4-C92C-4B5A-9231-B859F21FDCA3}"/>
    <cellStyle name="Note 2 12 5 5 7" xfId="35291" xr:uid="{1FF8FC93-E6EC-4B3D-B883-D8EBE3E536FA}"/>
    <cellStyle name="Note 2 12 5 5 8" xfId="36126" xr:uid="{95D91CCD-A18B-4060-9B55-560F331CA72F}"/>
    <cellStyle name="Note 2 12 5 5 9" xfId="37023" xr:uid="{BD248CC0-C556-49EB-9835-51861C4D4770}"/>
    <cellStyle name="Note 2 12 5 6" xfId="22011" xr:uid="{F5C9E36C-C372-4538-B495-D243BD92C283}"/>
    <cellStyle name="Note 2 12 5 7" xfId="21081" xr:uid="{E8153F4D-17A4-4876-ACEF-A63728B9B055}"/>
    <cellStyle name="Note 2 13" xfId="20399" xr:uid="{00000000-0005-0000-0000-0000B34F0000}"/>
    <cellStyle name="Note 2 13 2" xfId="20400" xr:uid="{00000000-0005-0000-0000-0000B44F0000}"/>
    <cellStyle name="Note 2 13 2 2" xfId="22610" xr:uid="{C05A9E0D-3709-4CC2-B5F6-1C05568D70EF}"/>
    <cellStyle name="Note 2 13 2 2 2" xfId="23510" xr:uid="{6DD4CD08-5290-4309-8AAE-60E68EF6928C}"/>
    <cellStyle name="Note 2 13 2 2 2 2" xfId="26162" xr:uid="{F2EF65F7-4B87-4DE6-B923-BDB701B4DA3C}"/>
    <cellStyle name="Note 2 13 2 2 2 3" xfId="28047" xr:uid="{05586396-49A7-4F54-BF14-4CFF1D0BA2BA}"/>
    <cellStyle name="Note 2 13 2 2 2 4" xfId="27681" xr:uid="{0E770CB9-9380-45DC-B8FB-5A74D2831AF0}"/>
    <cellStyle name="Note 2 13 2 2 2 5" xfId="33626" xr:uid="{70949988-1A70-4C49-A7B7-26DDDA48EF05}"/>
    <cellStyle name="Note 2 13 2 2 2 6" xfId="34187" xr:uid="{E79C6739-02D5-48FA-AE82-32E2CEAB464F}"/>
    <cellStyle name="Note 2 13 2 2 3" xfId="25264" xr:uid="{64A06859-4813-4121-B302-B82F0E863865}"/>
    <cellStyle name="Note 2 13 2 2 4" xfId="32523" xr:uid="{52092750-4739-4811-B93C-9A8C0F8E4D08}"/>
    <cellStyle name="Note 2 13 2 3" xfId="23015" xr:uid="{52B2A5FF-F044-4051-A73F-4D6AB381A0E1}"/>
    <cellStyle name="Note 2 13 2 3 2" xfId="25667" xr:uid="{913BFD5F-C0AE-4FA2-BA7E-40D8A4726EE2}"/>
    <cellStyle name="Note 2 13 2 3 3" xfId="21592" xr:uid="{74E5D75F-1838-4B23-BB7F-C3740FA41A8D}"/>
    <cellStyle name="Note 2 13 2 3 4" xfId="29072" xr:uid="{60F23045-D487-4943-8608-0B33CBD2104C}"/>
    <cellStyle name="Note 2 13 2 3 5" xfId="32951" xr:uid="{30EB4F0D-1C40-40CB-9651-07C73AF04A99}"/>
    <cellStyle name="Note 2 13 2 3 6" xfId="30959" xr:uid="{C9697F3D-4E3B-4920-A58E-FAEAE56C2126}"/>
    <cellStyle name="Note 2 13 2 4" xfId="24171" xr:uid="{39C3B9F5-918D-44E6-B522-FCCEF670CC7B}"/>
    <cellStyle name="Note 2 13 2 4 2" xfId="26819" xr:uid="{85DDC13C-689A-4F44-AF68-67BFABB200E2}"/>
    <cellStyle name="Note 2 13 2 4 3" xfId="24770" xr:uid="{38C10B59-FC8E-47C1-95C7-F37053D36C1D}"/>
    <cellStyle name="Note 2 13 2 4 4" xfId="29652" xr:uid="{D4FFB53C-DD55-4A8E-81C6-692C77D951F2}"/>
    <cellStyle name="Note 2 13 2 4 5" xfId="30532" xr:uid="{80B7FDC1-7436-4758-B55D-F4D706174D72}"/>
    <cellStyle name="Note 2 13 2 4 6" xfId="32207" xr:uid="{D2B0B2D7-F5FB-400E-8378-22011339808F}"/>
    <cellStyle name="Note 2 13 2 4 7" xfId="35656" xr:uid="{2A6A2052-414F-4634-A8A9-FC131443B0FD}"/>
    <cellStyle name="Note 2 13 2 4 8" xfId="36491" xr:uid="{72C1719D-C101-4EBE-8888-1C9CD9E7B33C}"/>
    <cellStyle name="Note 2 13 2 4 9" xfId="37407" xr:uid="{5AE2F7F2-1FD5-4B9C-B847-876287951ECA}"/>
    <cellStyle name="Note 2 13 2 5" xfId="23786" xr:uid="{8483296B-33B7-4357-B33E-31604FC2A19C}"/>
    <cellStyle name="Note 2 13 2 5 2" xfId="26437" xr:uid="{C970487C-81B2-447C-9C95-D7B95FAB9BDF}"/>
    <cellStyle name="Note 2 13 2 5 3" xfId="21316" xr:uid="{1254897C-6E03-4010-9E0D-E4432635F484}"/>
    <cellStyle name="Note 2 13 2 5 4" xfId="29289" xr:uid="{3AF22946-F44B-4FB9-9D01-67EEC11482B1}"/>
    <cellStyle name="Note 2 13 2 5 5" xfId="30153" xr:uid="{CE98C58B-C054-42AD-854B-7928CEE098AE}"/>
    <cellStyle name="Note 2 13 2 5 6" xfId="31926" xr:uid="{6D2DDD72-A2DB-4C08-9270-B4E8CE12B103}"/>
    <cellStyle name="Note 2 13 2 5 7" xfId="35290" xr:uid="{5ECC2F3E-28DB-4BCE-8F9A-ABCE625E7BE9}"/>
    <cellStyle name="Note 2 13 2 5 8" xfId="36125" xr:uid="{78543706-A009-4E3B-9033-8DE7F993774E}"/>
    <cellStyle name="Note 2 13 2 5 9" xfId="37022" xr:uid="{8555BC17-8DDD-4AF7-BA1C-57D14BB552BE}"/>
    <cellStyle name="Note 2 13 2 6" xfId="22012" xr:uid="{8C46DAC8-51B0-44C8-BB40-75B94A17CB90}"/>
    <cellStyle name="Note 2 13 2 7" xfId="21079" xr:uid="{F2717A89-FA27-4815-AE9E-AF9C6EADD8DE}"/>
    <cellStyle name="Note 2 13 3" xfId="20401" xr:uid="{00000000-0005-0000-0000-0000B54F0000}"/>
    <cellStyle name="Note 2 13 3 2" xfId="22609" xr:uid="{6CC73BDA-6DD0-4718-8261-DAAC747B8B4F}"/>
    <cellStyle name="Note 2 13 3 2 2" xfId="23509" xr:uid="{2E4062A9-B1F0-4B49-9467-6DFC1FF5845E}"/>
    <cellStyle name="Note 2 13 3 2 2 2" xfId="26161" xr:uid="{AFCAA2DF-3112-493C-B068-F691CDF01B8E}"/>
    <cellStyle name="Note 2 13 3 2 2 3" xfId="27602" xr:uid="{12996933-30D1-40F7-A87E-CC189D86E9F7}"/>
    <cellStyle name="Note 2 13 3 2 2 4" xfId="22304" xr:uid="{AD0762A9-F5A6-40B3-A9AC-FED3143DBFB1}"/>
    <cellStyle name="Note 2 13 3 2 2 5" xfId="31188" xr:uid="{0DFB391A-4FA1-4730-A414-2BF465C7FB71}"/>
    <cellStyle name="Note 2 13 3 2 2 6" xfId="31355" xr:uid="{E474FE3A-1DF7-401F-AF61-1C7317EB2475}"/>
    <cellStyle name="Note 2 13 3 2 3" xfId="25263" xr:uid="{C6FFB788-21EB-4F6D-ABA7-75C7185BBE1D}"/>
    <cellStyle name="Note 2 13 3 2 4" xfId="32522" xr:uid="{7199097C-16BA-4F32-BB3E-037732C602C3}"/>
    <cellStyle name="Note 2 13 3 3" xfId="23016" xr:uid="{B2643555-EFEB-45AC-93BE-22943C01060F}"/>
    <cellStyle name="Note 2 13 3 3 2" xfId="25668" xr:uid="{9E6A7CD3-A161-4F76-A43C-DC69073AC174}"/>
    <cellStyle name="Note 2 13 3 3 3" xfId="21395" xr:uid="{336E876C-409E-43A1-AFF5-B3DC494CD8C5}"/>
    <cellStyle name="Note 2 13 3 3 4" xfId="28335" xr:uid="{7967DE0B-1885-445F-813D-4BEE37B2880C}"/>
    <cellStyle name="Note 2 13 3 3 5" xfId="33788" xr:uid="{C68F323D-2993-4478-BD07-DED0300BEFDF}"/>
    <cellStyle name="Note 2 13 3 3 6" xfId="35174" xr:uid="{4B69D854-755C-484F-ADE8-24A5536F1EFC}"/>
    <cellStyle name="Note 2 13 3 4" xfId="24172" xr:uid="{CB44528E-A559-4F7C-9339-6A0C7FE2F874}"/>
    <cellStyle name="Note 2 13 3 4 2" xfId="26820" xr:uid="{7F4E357F-F6D6-4227-8E9C-61A8A50FAE51}"/>
    <cellStyle name="Note 2 13 3 4 3" xfId="24771" xr:uid="{DBFABB4E-7279-41C8-BC57-C8896591D0ED}"/>
    <cellStyle name="Note 2 13 3 4 4" xfId="29653" xr:uid="{8170C72D-D022-4766-8D7F-CBA38B7D1AD5}"/>
    <cellStyle name="Note 2 13 3 4 5" xfId="30533" xr:uid="{9EE5C544-F7C6-47B3-98C2-E6CE3E951B27}"/>
    <cellStyle name="Note 2 13 3 4 6" xfId="33970" xr:uid="{0A54F300-341A-42B3-A6AA-4697F1351F10}"/>
    <cellStyle name="Note 2 13 3 4 7" xfId="35657" xr:uid="{6C032709-144C-4344-AE4B-DC8B3569866C}"/>
    <cellStyle name="Note 2 13 3 4 8" xfId="36492" xr:uid="{62BC45AD-75E8-4712-998C-B943E28C6957}"/>
    <cellStyle name="Note 2 13 3 4 9" xfId="37408" xr:uid="{4BA551BD-CE11-4E55-84B2-993CAE2A3193}"/>
    <cellStyle name="Note 2 13 3 5" xfId="23785" xr:uid="{20785DB2-E739-4E32-9296-D28B20100BBF}"/>
    <cellStyle name="Note 2 13 3 5 2" xfId="26436" xr:uid="{F3B4A6D3-C477-4F7E-BC52-5EE4AFFF6655}"/>
    <cellStyle name="Note 2 13 3 5 3" xfId="21317" xr:uid="{BEF68528-7BAC-4E8B-81E5-870B9A304144}"/>
    <cellStyle name="Note 2 13 3 5 4" xfId="29288" xr:uid="{9D51E7DD-85BF-4FA1-86F8-E1BD0728B9DA}"/>
    <cellStyle name="Note 2 13 3 5 5" xfId="30152" xr:uid="{87E4E9DA-56BE-4579-B45A-2910B15A07CA}"/>
    <cellStyle name="Note 2 13 3 5 6" xfId="31925" xr:uid="{15A26280-74F7-4252-B740-A185290FCCA3}"/>
    <cellStyle name="Note 2 13 3 5 7" xfId="35289" xr:uid="{548028B3-1719-4E26-8DAD-5D054DCC8465}"/>
    <cellStyle name="Note 2 13 3 5 8" xfId="36124" xr:uid="{B361D41A-77E7-4925-9559-4AED41B0ACF4}"/>
    <cellStyle name="Note 2 13 3 5 9" xfId="37021" xr:uid="{CC9ABF97-8671-44C4-A89F-CC585AAAAF96}"/>
    <cellStyle name="Note 2 13 3 6" xfId="22013" xr:uid="{11DC4666-16A7-4195-8D20-99D5B74F582A}"/>
    <cellStyle name="Note 2 13 3 7" xfId="21078" xr:uid="{5E083DEC-D405-430B-8DE2-426120666C5C}"/>
    <cellStyle name="Note 2 13 4" xfId="20402" xr:uid="{00000000-0005-0000-0000-0000B64F0000}"/>
    <cellStyle name="Note 2 13 4 2" xfId="22608" xr:uid="{14B18ACD-C155-40C3-AC3F-A42E04ED24E4}"/>
    <cellStyle name="Note 2 13 4 2 2" xfId="23508" xr:uid="{BA122481-C026-45C9-87D5-AC3925F33252}"/>
    <cellStyle name="Note 2 13 4 2 2 2" xfId="26160" xr:uid="{5D513000-616A-4FB5-A5A6-923C442C5BA1}"/>
    <cellStyle name="Note 2 13 4 2 2 3" xfId="27532" xr:uid="{2167FA7C-0D28-417F-975B-6BC546E33D9B}"/>
    <cellStyle name="Note 2 13 4 2 2 4" xfId="29142" xr:uid="{27F0BB85-7040-456E-99C9-F862E402D133}"/>
    <cellStyle name="Note 2 13 4 2 2 5" xfId="34371" xr:uid="{431B4A18-937C-4895-AF76-F58773027D3A}"/>
    <cellStyle name="Note 2 13 4 2 2 6" xfId="35050" xr:uid="{E2A3694B-217A-4CD7-81E8-98A624266AE2}"/>
    <cellStyle name="Note 2 13 4 2 3" xfId="25262" xr:uid="{0B531033-B666-46C2-A01A-77CF425BD78D}"/>
    <cellStyle name="Note 2 13 4 2 4" xfId="32521" xr:uid="{6E0A3A60-C3C0-46D2-B9F1-E4ECF0B60625}"/>
    <cellStyle name="Note 2 13 4 3" xfId="23017" xr:uid="{92537DE9-0BBF-40A1-B6AB-77DC8ED354A2}"/>
    <cellStyle name="Note 2 13 4 3 2" xfId="25669" xr:uid="{3B5B1851-F2D5-4E7B-B6AD-46724EC4A0A6}"/>
    <cellStyle name="Note 2 13 4 3 3" xfId="21601" xr:uid="{EEE0C57E-395E-4E83-AC28-47A773385197}"/>
    <cellStyle name="Note 2 13 4 3 4" xfId="28314" xr:uid="{EC02BA31-830A-4B7E-82A4-012EEDC52D70}"/>
    <cellStyle name="Note 2 13 4 3 5" xfId="33649" xr:uid="{C63FD77B-FDCF-4121-83B3-627F4C1B1E65}"/>
    <cellStyle name="Note 2 13 4 3 6" xfId="34981" xr:uid="{DB52F7F5-C35E-451F-8C02-D8B2EA8B6BFB}"/>
    <cellStyle name="Note 2 13 4 4" xfId="24173" xr:uid="{BB02E283-05D3-4EDA-AB3B-9A3FD22658FE}"/>
    <cellStyle name="Note 2 13 4 4 2" xfId="26821" xr:uid="{D556F3FF-EE98-4F87-8E44-8577FC2C06E4}"/>
    <cellStyle name="Note 2 13 4 4 3" xfId="24772" xr:uid="{D3F7C6BE-B121-42A4-819A-01F624D79D4A}"/>
    <cellStyle name="Note 2 13 4 4 4" xfId="29654" xr:uid="{8BAB8F4B-0C6D-48DF-960B-231047280239}"/>
    <cellStyle name="Note 2 13 4 4 5" xfId="30534" xr:uid="{09FBC55B-46C4-4753-AD4B-0DA1CA284D60}"/>
    <cellStyle name="Note 2 13 4 4 6" xfId="34140" xr:uid="{34BBD0F7-443D-4FE7-B0A6-D3F65A8EBCC3}"/>
    <cellStyle name="Note 2 13 4 4 7" xfId="35658" xr:uid="{D63BC6C0-15F5-425D-928C-C251EFC19734}"/>
    <cellStyle name="Note 2 13 4 4 8" xfId="36493" xr:uid="{1157048B-A63F-4F94-B6FA-4EFB2608C0B9}"/>
    <cellStyle name="Note 2 13 4 4 9" xfId="37409" xr:uid="{EB2B445F-8D82-40F6-A111-4EE66D9409DB}"/>
    <cellStyle name="Note 2 13 4 5" xfId="23784" xr:uid="{D4BEE553-465E-4AC8-8BE7-5CE8FDCC31E6}"/>
    <cellStyle name="Note 2 13 4 5 2" xfId="26435" xr:uid="{180FB23F-BED5-439B-ACB1-9F376C3617EC}"/>
    <cellStyle name="Note 2 13 4 5 3" xfId="21318" xr:uid="{CF2211C9-69E2-4EF8-B14D-5A3B7E5F1A01}"/>
    <cellStyle name="Note 2 13 4 5 4" xfId="29287" xr:uid="{BABB2429-7657-47BD-AE00-29C330A3B965}"/>
    <cellStyle name="Note 2 13 4 5 5" xfId="30151" xr:uid="{AC6B6ED9-3744-48DE-BA0F-8C30CDE9008F}"/>
    <cellStyle name="Note 2 13 4 5 6" xfId="31924" xr:uid="{DE950126-EA62-4BB4-B1DD-07CFFCB3CCB6}"/>
    <cellStyle name="Note 2 13 4 5 7" xfId="35288" xr:uid="{50CB5705-FCA1-4C30-AC75-C8F130C78557}"/>
    <cellStyle name="Note 2 13 4 5 8" xfId="36123" xr:uid="{120D0CA8-ED3C-4851-A91E-F8B5839F4B06}"/>
    <cellStyle name="Note 2 13 4 5 9" xfId="37020" xr:uid="{A0580F49-5F73-4B8C-A9F1-A474C50509E2}"/>
    <cellStyle name="Note 2 13 4 6" xfId="22014" xr:uid="{14FBB73D-9132-4538-B198-DA74EEFC9024}"/>
    <cellStyle name="Note 2 13 4 7" xfId="21077" xr:uid="{584D0C00-9CA2-4EE8-A296-07C5AE3E15FB}"/>
    <cellStyle name="Note 2 13 5" xfId="20403" xr:uid="{00000000-0005-0000-0000-0000B74F0000}"/>
    <cellStyle name="Note 2 13 5 2" xfId="22607" xr:uid="{4F381D04-03D6-4A05-B839-BAFCC30A3CF1}"/>
    <cellStyle name="Note 2 13 5 2 2" xfId="23507" xr:uid="{07A14ABB-8819-42C3-B014-13373F7B6E3B}"/>
    <cellStyle name="Note 2 13 5 2 2 2" xfId="26159" xr:uid="{B718B5C4-92A5-408B-875E-75552B456EE5}"/>
    <cellStyle name="Note 2 13 5 2 2 3" xfId="27531" xr:uid="{4BF0AB50-92AB-4D1B-9BA3-6D0E41391078}"/>
    <cellStyle name="Note 2 13 5 2 2 4" xfId="29025" xr:uid="{A1BA6E4D-D0ED-4700-AD7B-BA3865544773}"/>
    <cellStyle name="Note 2 13 5 2 2 5" xfId="31152" xr:uid="{94421A6C-D2B2-4D8D-BAE7-92420E616B54}"/>
    <cellStyle name="Note 2 13 5 2 2 6" xfId="35105" xr:uid="{4683518F-D65E-48DA-A718-5AF4964CA5EA}"/>
    <cellStyle name="Note 2 13 5 2 3" xfId="25261" xr:uid="{FEE91F15-9F6E-4F0D-9D56-3E2583E88608}"/>
    <cellStyle name="Note 2 13 5 2 4" xfId="32520" xr:uid="{F93B5D92-D7E4-45EA-BE5A-C1B469086B44}"/>
    <cellStyle name="Note 2 13 5 3" xfId="23018" xr:uid="{6319F7AB-7907-4C55-8D1A-CE964E687771}"/>
    <cellStyle name="Note 2 13 5 3 2" xfId="25670" xr:uid="{AA96C7F2-81CE-4C61-8107-DCAE9F01131F}"/>
    <cellStyle name="Note 2 13 5 3 3" xfId="27308" xr:uid="{DF497A29-B9A6-4A9C-97F5-7EBEC3351953}"/>
    <cellStyle name="Note 2 13 5 3 4" xfId="27264" xr:uid="{CEFDD30B-78CD-4BB3-BCC6-9585ED633F44}"/>
    <cellStyle name="Note 2 13 5 3 5" xfId="31768" xr:uid="{A7567534-E0C8-4028-92D0-226F65E10096}"/>
    <cellStyle name="Note 2 13 5 3 6" xfId="34621" xr:uid="{B1EFE45E-B516-4466-AB7D-CCF5FFA619F2}"/>
    <cellStyle name="Note 2 13 5 4" xfId="24174" xr:uid="{895CF94A-5BE3-4BC8-B5E0-9472448DE815}"/>
    <cellStyle name="Note 2 13 5 4 2" xfId="26822" xr:uid="{6580CE43-C76A-476E-A128-709905C26475}"/>
    <cellStyle name="Note 2 13 5 4 3" xfId="24773" xr:uid="{09B6F09B-61F3-4DE7-8448-CAF3F4E9DD4B}"/>
    <cellStyle name="Note 2 13 5 4 4" xfId="29655" xr:uid="{160CEADF-97BB-4252-A05B-E93BC51BFB21}"/>
    <cellStyle name="Note 2 13 5 4 5" xfId="30535" xr:uid="{EB89259A-A23C-4B77-AA31-7FC2646DA9B7}"/>
    <cellStyle name="Note 2 13 5 4 6" xfId="32208" xr:uid="{64A60E09-D116-43EB-96C9-2762D67EFFB1}"/>
    <cellStyle name="Note 2 13 5 4 7" xfId="35659" xr:uid="{40572579-9076-47B4-841D-47D0E12C0E08}"/>
    <cellStyle name="Note 2 13 5 4 8" xfId="36494" xr:uid="{872D8ABF-6DA7-4BF3-95A7-376DD139D97A}"/>
    <cellStyle name="Note 2 13 5 4 9" xfId="37410" xr:uid="{ED13C6BA-DA74-441B-B97A-19E4576DAE75}"/>
    <cellStyle name="Note 2 13 5 5" xfId="23783" xr:uid="{B42D2271-B09C-4E3D-BE40-6E96FE944715}"/>
    <cellStyle name="Note 2 13 5 5 2" xfId="26434" xr:uid="{EF8D7521-3CF7-4A88-B508-C5E45E7D2030}"/>
    <cellStyle name="Note 2 13 5 5 3" xfId="21319" xr:uid="{94E7FA3A-251E-465F-B208-E79700A59ED0}"/>
    <cellStyle name="Note 2 13 5 5 4" xfId="29286" xr:uid="{5A005E46-7E54-4E00-9D90-99DA0D61A7CA}"/>
    <cellStyle name="Note 2 13 5 5 5" xfId="30150" xr:uid="{757B4794-92F7-420E-BE96-BA572F5C65D4}"/>
    <cellStyle name="Note 2 13 5 5 6" xfId="31923" xr:uid="{52EF6B6F-CEE4-4E75-8D5C-CF6CD3BFAD64}"/>
    <cellStyle name="Note 2 13 5 5 7" xfId="35287" xr:uid="{2A46D88B-4789-4064-9A31-6FA74D52D4DB}"/>
    <cellStyle name="Note 2 13 5 5 8" xfId="36122" xr:uid="{89822A88-3FC2-4EF9-878A-952D5F9213D0}"/>
    <cellStyle name="Note 2 13 5 5 9" xfId="37019" xr:uid="{11BC5BF4-291D-47C7-8668-82126A79CD53}"/>
    <cellStyle name="Note 2 13 5 6" xfId="22015" xr:uid="{C83DEBFA-3048-4891-B473-39DAC2B48D32}"/>
    <cellStyle name="Note 2 13 5 7" xfId="21076" xr:uid="{57F9ED7D-7C29-46A6-81B0-FFDA260FAD0A}"/>
    <cellStyle name="Note 2 14" xfId="20404" xr:uid="{00000000-0005-0000-0000-0000B84F0000}"/>
    <cellStyle name="Note 2 14 2" xfId="20405" xr:uid="{00000000-0005-0000-0000-0000B94F0000}"/>
    <cellStyle name="Note 2 14 2 2" xfId="22605" xr:uid="{7674C862-35AE-4108-AD30-6B13D4636883}"/>
    <cellStyle name="Note 2 14 2 2 2" xfId="23505" xr:uid="{955FC2EA-4AE4-49F1-8187-7AC407225452}"/>
    <cellStyle name="Note 2 14 2 2 2 2" xfId="26157" xr:uid="{2677B243-47E1-45BC-823D-4F64D6F8187A}"/>
    <cellStyle name="Note 2 14 2 2 2 3" xfId="28472" xr:uid="{1641145F-429E-4FC0-A4FA-71BB6C7CCB23}"/>
    <cellStyle name="Note 2 14 2 2 2 4" xfId="22299" xr:uid="{D44FA61D-DAA2-41E7-A41D-5207EACFB3C9}"/>
    <cellStyle name="Note 2 14 2 2 2 5" xfId="34557" xr:uid="{C6C8C419-D771-4912-BF77-B188EF691886}"/>
    <cellStyle name="Note 2 14 2 2 2 6" xfId="31356" xr:uid="{AF9927CF-BE30-4AC8-90EC-F389CD09539F}"/>
    <cellStyle name="Note 2 14 2 2 3" xfId="25259" xr:uid="{0A1BC6CB-4E8E-42D1-AB2E-5EBFED9F96DE}"/>
    <cellStyle name="Note 2 14 2 2 4" xfId="32518" xr:uid="{274F3B23-7531-4088-B2D1-9A5DD91A78A9}"/>
    <cellStyle name="Note 2 14 2 3" xfId="23020" xr:uid="{42FF4479-FE76-44AD-BFB7-23536BBD6F75}"/>
    <cellStyle name="Note 2 14 2 3 2" xfId="25672" xr:uid="{DB423B10-AF78-4E27-AD2A-1B6067CCC579}"/>
    <cellStyle name="Note 2 14 2 3 3" xfId="21394" xr:uid="{2F08D137-9211-472D-B8B7-6BC2DEAC6E2A}"/>
    <cellStyle name="Note 2 14 2 3 4" xfId="29073" xr:uid="{BCF911B9-749A-468F-B806-F72FDD258137}"/>
    <cellStyle name="Note 2 14 2 3 5" xfId="32952" xr:uid="{E8008D6E-EC54-486E-A21E-C92A057EDF1E}"/>
    <cellStyle name="Note 2 14 2 3 6" xfId="35173" xr:uid="{EEE38B1A-5342-4EF5-944F-F4DC053628F5}"/>
    <cellStyle name="Note 2 14 2 4" xfId="24176" xr:uid="{A5C72198-2877-49BD-A768-997DDE604F1A}"/>
    <cellStyle name="Note 2 14 2 4 2" xfId="26824" xr:uid="{11183552-3FB2-4387-AFB6-EE55159C1B4D}"/>
    <cellStyle name="Note 2 14 2 4 3" xfId="24775" xr:uid="{465A7AAD-89BA-447B-B2F3-7704890A3859}"/>
    <cellStyle name="Note 2 14 2 4 4" xfId="29657" xr:uid="{700346C2-58DA-4FE1-87DE-22720EC4D9F1}"/>
    <cellStyle name="Note 2 14 2 4 5" xfId="30537" xr:uid="{34ECB685-D8B7-41E7-BE97-D997390A07BF}"/>
    <cellStyle name="Note 2 14 2 4 6" xfId="34141" xr:uid="{92B89620-1B57-4298-AEAB-DEA332472B4A}"/>
    <cellStyle name="Note 2 14 2 4 7" xfId="35661" xr:uid="{A1E58D2F-AC28-44B4-A3D7-9C0169468778}"/>
    <cellStyle name="Note 2 14 2 4 8" xfId="36496" xr:uid="{62197F08-BD9B-4B2D-A8E7-1B0CB717314B}"/>
    <cellStyle name="Note 2 14 2 4 9" xfId="37412" xr:uid="{E9711E56-4A4E-48FF-99B9-8553504A5203}"/>
    <cellStyle name="Note 2 14 2 5" xfId="23781" xr:uid="{F2B0CD04-B040-40F0-8A6F-66BA1DC59973}"/>
    <cellStyle name="Note 2 14 2 5 2" xfId="26432" xr:uid="{40AFB49D-6CBB-47B1-9614-DB36FB13B599}"/>
    <cellStyle name="Note 2 14 2 5 3" xfId="21321" xr:uid="{BD78A3E8-8439-4E20-AE31-3AF97A84AA74}"/>
    <cellStyle name="Note 2 14 2 5 4" xfId="29284" xr:uid="{146012E4-C5C3-40A1-A1CF-3E9EDF233A31}"/>
    <cellStyle name="Note 2 14 2 5 5" xfId="30148" xr:uid="{58244117-2DC7-42AE-B1CD-AE2F252A120D}"/>
    <cellStyle name="Note 2 14 2 5 6" xfId="31921" xr:uid="{03560B4B-F167-4191-A095-43502B0B77F6}"/>
    <cellStyle name="Note 2 14 2 5 7" xfId="35285" xr:uid="{05A738D9-1396-4FE4-A0ED-4BFFFD4F02CB}"/>
    <cellStyle name="Note 2 14 2 5 8" xfId="36120" xr:uid="{BDBA4777-86AC-41AA-8459-EC0DDD1F3249}"/>
    <cellStyle name="Note 2 14 2 5 9" xfId="37017" xr:uid="{9DD24099-0F04-4BDC-9A0B-98438C74C6DE}"/>
    <cellStyle name="Note 2 14 2 6" xfId="22017" xr:uid="{3805BDEE-880C-4FC5-AADE-1BB15165B972}"/>
    <cellStyle name="Note 2 14 2 7" xfId="21074" xr:uid="{C1148A23-1C7C-4BEE-9E0A-65D1D58FC49C}"/>
    <cellStyle name="Note 2 14 3" xfId="22606" xr:uid="{BD3663A0-D6D8-42E0-87A7-484D027B83DF}"/>
    <cellStyle name="Note 2 14 3 2" xfId="23506" xr:uid="{12067F55-C1C4-46BF-BAB9-E83FDFF9208F}"/>
    <cellStyle name="Note 2 14 3 2 2" xfId="26158" xr:uid="{ADF10751-DEAB-4813-BEF1-343E71794693}"/>
    <cellStyle name="Note 2 14 3 2 3" xfId="28586" xr:uid="{36476D54-0EE7-4065-856F-35C9C421A503}"/>
    <cellStyle name="Note 2 14 3 2 4" xfId="28392" xr:uid="{072803FD-DF98-4C83-9054-2009292ED1A1}"/>
    <cellStyle name="Note 2 14 3 2 5" xfId="34403" xr:uid="{34F5B6EA-3FC0-46BA-9120-44D1540752A3}"/>
    <cellStyle name="Note 2 14 3 2 6" xfId="30970" xr:uid="{EC02DF31-DE4B-4930-A6DC-20C3075467B6}"/>
    <cellStyle name="Note 2 14 3 3" xfId="25260" xr:uid="{2E1B8E1C-BF67-4C13-A640-9500E2D71A55}"/>
    <cellStyle name="Note 2 14 3 4" xfId="32519" xr:uid="{4C8B11C5-86DE-4B67-9A29-70A078B4B024}"/>
    <cellStyle name="Note 2 14 4" xfId="23019" xr:uid="{11AC864D-77A7-4A1A-8406-FC1D24CBF545}"/>
    <cellStyle name="Note 2 14 4 2" xfId="25671" xr:uid="{C6F87F5C-6E72-4DC8-9720-AD9002EA1806}"/>
    <cellStyle name="Note 2 14 4 3" xfId="21593" xr:uid="{5335A3FB-383D-479A-A69C-58AAA3696D53}"/>
    <cellStyle name="Note 2 14 4 4" xfId="28956" xr:uid="{0AC56B29-BDEF-45FD-B537-8C98EDF5033B}"/>
    <cellStyle name="Note 2 14 4 5" xfId="33380" xr:uid="{F342F059-31B9-4246-94B4-D1ECDC1A5EF0}"/>
    <cellStyle name="Note 2 14 4 6" xfId="34177" xr:uid="{2991B589-542A-4179-90FF-3CFDFE176AB4}"/>
    <cellStyle name="Note 2 14 5" xfId="24175" xr:uid="{1D7462DB-E38E-4BCF-BD62-754695389568}"/>
    <cellStyle name="Note 2 14 5 2" xfId="26823" xr:uid="{1EB0B6DB-2372-4954-AF5F-6685CE5F9139}"/>
    <cellStyle name="Note 2 14 5 3" xfId="24774" xr:uid="{4E3AB74D-3FB4-4A78-BB4E-A187A2D0E7AA}"/>
    <cellStyle name="Note 2 14 5 4" xfId="29656" xr:uid="{3AC3B876-971B-4490-B64D-C3D20A94C8F8}"/>
    <cellStyle name="Note 2 14 5 5" xfId="30536" xr:uid="{7E060102-B70E-442F-B118-0A5FEF81AF61}"/>
    <cellStyle name="Note 2 14 5 6" xfId="33971" xr:uid="{A9A15AC5-4CEF-4F2A-8E3A-F09B52AB895A}"/>
    <cellStyle name="Note 2 14 5 7" xfId="35660" xr:uid="{28551698-96FB-4DCF-9DE1-BABAE8F3D381}"/>
    <cellStyle name="Note 2 14 5 8" xfId="36495" xr:uid="{C1B28EBE-C16E-4CA3-A64D-D770C26C1EA0}"/>
    <cellStyle name="Note 2 14 5 9" xfId="37411" xr:uid="{78A8C5C5-6EAE-4C9A-8434-62C0EA6BB4CA}"/>
    <cellStyle name="Note 2 14 6" xfId="23782" xr:uid="{CE617456-E6F6-4322-8C33-97B0BE051022}"/>
    <cellStyle name="Note 2 14 6 2" xfId="26433" xr:uid="{6AD6BA34-1675-4A91-A605-91AB7B89F8FA}"/>
    <cellStyle name="Note 2 14 6 3" xfId="21320" xr:uid="{0B733736-F59A-439C-8D5D-DA9B45BADF7F}"/>
    <cellStyle name="Note 2 14 6 4" xfId="29285" xr:uid="{5AE9975E-0EEC-43FC-9CAE-0D1682A40294}"/>
    <cellStyle name="Note 2 14 6 5" xfId="30149" xr:uid="{C9237A40-446D-4732-973A-6F047991A463}"/>
    <cellStyle name="Note 2 14 6 6" xfId="31922" xr:uid="{558BD5C4-AB71-4295-BE0D-3FDE90CB430E}"/>
    <cellStyle name="Note 2 14 6 7" xfId="35286" xr:uid="{09E86616-8269-4E7E-A8CA-43B6A102915C}"/>
    <cellStyle name="Note 2 14 6 8" xfId="36121" xr:uid="{8C32657D-8CE1-4682-B19E-71207DF58677}"/>
    <cellStyle name="Note 2 14 6 9" xfId="37018" xr:uid="{F634FEBF-37CD-4F33-943C-D20B299B26E1}"/>
    <cellStyle name="Note 2 14 7" xfId="22016" xr:uid="{5A1DCB07-9BC0-4BD2-88A6-471B66708CAD}"/>
    <cellStyle name="Note 2 14 8" xfId="21075" xr:uid="{C5BB543D-8A98-4E00-934B-FF038D659B49}"/>
    <cellStyle name="Note 2 15" xfId="20406" xr:uid="{00000000-0005-0000-0000-0000BA4F0000}"/>
    <cellStyle name="Note 2 15 2" xfId="20407" xr:uid="{00000000-0005-0000-0000-0000BB4F0000}"/>
    <cellStyle name="Note 2 15 2 2" xfId="22604" xr:uid="{BA72D7FF-8D7B-4243-9497-868F4D577FFA}"/>
    <cellStyle name="Note 2 15 2 2 2" xfId="23504" xr:uid="{E78A8281-7DAC-4084-AF45-A765031D8710}"/>
    <cellStyle name="Note 2 15 2 2 2 2" xfId="26156" xr:uid="{CA834B36-A22F-416E-B02E-B0070138DCD8}"/>
    <cellStyle name="Note 2 15 2 2 2 3" xfId="27981" xr:uid="{CA2D5379-9EDD-494B-9E0D-5D23ED0C23A5}"/>
    <cellStyle name="Note 2 15 2 2 2 4" xfId="29141" xr:uid="{55FFC8C6-D193-40A2-AC91-BF94D24E94A2}"/>
    <cellStyle name="Note 2 15 2 2 2 5" xfId="33811" xr:uid="{3B817C45-652C-4006-85A4-A212F9960528}"/>
    <cellStyle name="Note 2 15 2 2 2 6" xfId="31357" xr:uid="{1B7307B2-BFEF-4B40-A5E7-8FA6F366A04E}"/>
    <cellStyle name="Note 2 15 2 2 3" xfId="25258" xr:uid="{B64F6893-81AC-4419-9B82-C74A13101305}"/>
    <cellStyle name="Note 2 15 2 2 4" xfId="32517" xr:uid="{92CDC2DC-0474-4CE8-8213-23100FEA06CC}"/>
    <cellStyle name="Note 2 15 2 3" xfId="23021" xr:uid="{DC96207A-556F-42F0-9D9D-6B489CEC7558}"/>
    <cellStyle name="Note 2 15 2 3 2" xfId="25673" xr:uid="{DD1840AD-ADD2-4DEA-B8C7-298AF7F5A9D6}"/>
    <cellStyle name="Note 2 15 2 3 3" xfId="21600" xr:uid="{407A6829-7B19-46FF-AEEF-224B5B5EA7A6}"/>
    <cellStyle name="Note 2 15 2 3 4" xfId="22178" xr:uid="{406283CE-BD6D-40E9-B9ED-2BFE71D89C06}"/>
    <cellStyle name="Note 2 15 2 3 5" xfId="33789" xr:uid="{D14FD179-C107-4793-8DC6-1817208F56D5}"/>
    <cellStyle name="Note 2 15 2 3 6" xfId="34982" xr:uid="{47B87BEE-7B29-4F38-B663-597A0428FF99}"/>
    <cellStyle name="Note 2 15 2 4" xfId="24177" xr:uid="{B08B950B-EC51-496A-BE4D-C0F427135D22}"/>
    <cellStyle name="Note 2 15 2 4 2" xfId="26825" xr:uid="{C7D6FBBF-8B4F-4D95-9658-4F0FADEA5539}"/>
    <cellStyle name="Note 2 15 2 4 3" xfId="24776" xr:uid="{8BF103CC-BF03-4F26-8E0E-1E51757B7607}"/>
    <cellStyle name="Note 2 15 2 4 4" xfId="29658" xr:uid="{9B4D57BE-22D2-456C-B8AC-A21719819BFA}"/>
    <cellStyle name="Note 2 15 2 4 5" xfId="30538" xr:uid="{C27A1C72-8BFE-419B-9011-836A015BDE42}"/>
    <cellStyle name="Note 2 15 2 4 6" xfId="32209" xr:uid="{49BEECEA-6AB9-41B6-8879-8AE3AF8B2500}"/>
    <cellStyle name="Note 2 15 2 4 7" xfId="35662" xr:uid="{92B8C5FB-B4A9-4E38-93FD-35D68AABE628}"/>
    <cellStyle name="Note 2 15 2 4 8" xfId="36497" xr:uid="{DF7AB493-17D6-4D21-8192-1534D2B66B59}"/>
    <cellStyle name="Note 2 15 2 4 9" xfId="37413" xr:uid="{321C4948-B172-44D0-A2B1-996E7E3565B2}"/>
    <cellStyle name="Note 2 15 2 5" xfId="23780" xr:uid="{43761CFB-06EB-403F-B9E4-2693DD851147}"/>
    <cellStyle name="Note 2 15 2 5 2" xfId="26431" xr:uid="{22E6B4DA-30B5-4D4A-90CF-57A920C9CDEF}"/>
    <cellStyle name="Note 2 15 2 5 3" xfId="21322" xr:uid="{C2A09BDF-2A69-46FD-B0D9-6619884FD8B3}"/>
    <cellStyle name="Note 2 15 2 5 4" xfId="29283" xr:uid="{DD218991-3B0A-455D-B2A3-D9C45C37A7CC}"/>
    <cellStyle name="Note 2 15 2 5 5" xfId="30147" xr:uid="{32127FF7-F2FD-491B-9345-7FAC83F68509}"/>
    <cellStyle name="Note 2 15 2 5 6" xfId="31920" xr:uid="{DE22978D-BE46-43E7-A5E5-6A19F47AC4E4}"/>
    <cellStyle name="Note 2 15 2 5 7" xfId="35284" xr:uid="{5C360A78-0557-45BA-9210-C1F4F1D4959F}"/>
    <cellStyle name="Note 2 15 2 5 8" xfId="36119" xr:uid="{05834E44-3A0C-4AF2-9896-85382E7D1BD6}"/>
    <cellStyle name="Note 2 15 2 5 9" xfId="37016" xr:uid="{45059DB6-B490-47F2-B532-5E9CEB15329A}"/>
    <cellStyle name="Note 2 15 2 6" xfId="22018" xr:uid="{C77299E9-7805-4404-9142-CB137B5BDF49}"/>
    <cellStyle name="Note 2 15 2 7" xfId="21072" xr:uid="{14C3E2C1-8AEF-445A-926B-434FEE1CD1E5}"/>
    <cellStyle name="Note 2 16" xfId="20408" xr:uid="{00000000-0005-0000-0000-0000BC4F0000}"/>
    <cellStyle name="Note 2 16 2" xfId="22603" xr:uid="{CD076A7F-2421-4105-9701-519F699632A9}"/>
    <cellStyle name="Note 2 16 2 2" xfId="23503" xr:uid="{D7BDAC10-B56E-48B7-8160-5BFAB93CAC8F}"/>
    <cellStyle name="Note 2 16 2 2 2" xfId="26155" xr:uid="{0B3515F9-E047-4F1D-9AAD-DC989C776D6D}"/>
    <cellStyle name="Note 2 16 2 2 3" xfId="28048" xr:uid="{CBC92833-89FA-4413-B761-30ABCD90E7A3}"/>
    <cellStyle name="Note 2 16 2 2 4" xfId="29024" xr:uid="{A4199F33-27F0-4AF8-BEBE-2D23BE97638B}"/>
    <cellStyle name="Note 2 16 2 2 5" xfId="31189" xr:uid="{465E8EAC-7B0A-4F1A-8ED3-B5CF323F564B}"/>
    <cellStyle name="Note 2 16 2 2 6" xfId="35049" xr:uid="{927F0DCB-8317-4CE0-B238-927432A4A0D0}"/>
    <cellStyle name="Note 2 16 2 3" xfId="25257" xr:uid="{803397C2-8AEF-48FC-84F2-7C16E1323AB6}"/>
    <cellStyle name="Note 2 16 2 4" xfId="32516" xr:uid="{B221B612-723C-4D6A-B4E7-70AD5DAC6748}"/>
    <cellStyle name="Note 2 16 3" xfId="23022" xr:uid="{E7B1C3E3-2A27-48A5-B7EE-D685CBC7B135}"/>
    <cellStyle name="Note 2 16 3 2" xfId="25674" xr:uid="{9C135EB9-3ECD-4AE2-962E-9F4CFC4A3EBA}"/>
    <cellStyle name="Note 2 16 3 3" xfId="27309" xr:uid="{0016B3D2-C55C-4E9C-942C-D3BD6804BA7E}"/>
    <cellStyle name="Note 2 16 3 4" xfId="28525" xr:uid="{0FAA68FB-26BA-4FC8-A7CE-B21003C795A2}"/>
    <cellStyle name="Note 2 16 3 5" xfId="33648" xr:uid="{38AB428B-EBC5-4430-8A1E-E286BD120E14}"/>
    <cellStyle name="Note 2 16 3 6" xfId="31678" xr:uid="{0107460A-7210-4E55-B954-97CC68B15B9E}"/>
    <cellStyle name="Note 2 16 4" xfId="24178" xr:uid="{F4925E2F-C29D-4585-9B0A-E2F95B5B3024}"/>
    <cellStyle name="Note 2 16 4 2" xfId="26826" xr:uid="{0B9D1B42-BBCD-463D-977E-9916D25628B1}"/>
    <cellStyle name="Note 2 16 4 3" xfId="24777" xr:uid="{EA2E0446-88BD-495F-B517-D7E4345E51A6}"/>
    <cellStyle name="Note 2 16 4 4" xfId="29659" xr:uid="{4D005350-8BD1-4A08-B342-B11191C4F721}"/>
    <cellStyle name="Note 2 16 4 5" xfId="30539" xr:uid="{ED513317-A4ED-455D-BD6E-F9A9F24BDB4B}"/>
    <cellStyle name="Note 2 16 4 6" xfId="33972" xr:uid="{2EBFA2AF-F555-47C4-90CE-9DF802456F39}"/>
    <cellStyle name="Note 2 16 4 7" xfId="35663" xr:uid="{D6241459-649A-42B7-AC14-274E96045E73}"/>
    <cellStyle name="Note 2 16 4 8" xfId="36498" xr:uid="{954B5BC0-5FC9-46C3-AB79-8795B207C38B}"/>
    <cellStyle name="Note 2 16 4 9" xfId="37414" xr:uid="{0A5730EE-4EB3-4C63-BE1A-781BC1FC3488}"/>
    <cellStyle name="Note 2 16 5" xfId="23779" xr:uid="{E1517F4E-52DC-47D2-8672-7A87243B90AA}"/>
    <cellStyle name="Note 2 16 5 2" xfId="26430" xr:uid="{8492803C-2782-4045-A109-B88D82181E33}"/>
    <cellStyle name="Note 2 16 5 3" xfId="21323" xr:uid="{CCD9D4C2-0D2B-4294-9DB5-40F84DC3075F}"/>
    <cellStyle name="Note 2 16 5 4" xfId="29282" xr:uid="{2F19394B-A630-4056-9FC9-F37F63BBAB7A}"/>
    <cellStyle name="Note 2 16 5 5" xfId="30146" xr:uid="{32E82143-E1DE-485D-BAAF-40AF3E5C3F60}"/>
    <cellStyle name="Note 2 16 5 6" xfId="31919" xr:uid="{0621853B-3B3E-40F0-96CA-68DC3CBFCA8E}"/>
    <cellStyle name="Note 2 16 5 7" xfId="35283" xr:uid="{11914CAF-F289-4683-A917-E5E046AF7AE5}"/>
    <cellStyle name="Note 2 16 5 8" xfId="36118" xr:uid="{3D08DD2B-671D-43E9-82A5-9DBB60FA4A8F}"/>
    <cellStyle name="Note 2 16 5 9" xfId="37015" xr:uid="{811AAA5C-AA57-4EA0-ABFF-D04988BAC4AE}"/>
    <cellStyle name="Note 2 16 6" xfId="22019" xr:uid="{EF67ADA9-E4FA-4BE0-A65B-455292511CED}"/>
    <cellStyle name="Note 2 16 7" xfId="21071" xr:uid="{DFB8B2C7-C402-4929-AAFB-82CC0BB8FFEC}"/>
    <cellStyle name="Note 2 17" xfId="20409" xr:uid="{00000000-0005-0000-0000-0000BD4F0000}"/>
    <cellStyle name="Note 2 17 2" xfId="22602" xr:uid="{D17AD3F7-1DC7-4853-A4FB-EB88AE49278C}"/>
    <cellStyle name="Note 2 17 2 2" xfId="23502" xr:uid="{502DE64A-03F9-45D3-A822-D68690745614}"/>
    <cellStyle name="Note 2 17 2 2 2" xfId="26154" xr:uid="{7B763917-9BBB-464C-AF9D-0AC59A729BB7}"/>
    <cellStyle name="Note 2 17 2 2 3" xfId="27603" xr:uid="{EA8FFB60-BE5C-4743-9F09-3F533E841023}"/>
    <cellStyle name="Note 2 17 2 2 4" xfId="28508" xr:uid="{B316E325-09E0-4A46-985F-EA86ACB2DEC8}"/>
    <cellStyle name="Note 2 17 2 2 5" xfId="34370" xr:uid="{BD8E6B83-5F6D-4202-B723-370D1330A007}"/>
    <cellStyle name="Note 2 17 2 2 6" xfId="35106" xr:uid="{168E509D-048D-49BE-86CF-60F1049A2CA1}"/>
    <cellStyle name="Note 2 17 2 3" xfId="25256" xr:uid="{9AE598E8-51A1-4673-B653-BBEE19A8AEC1}"/>
    <cellStyle name="Note 2 17 2 4" xfId="32515" xr:uid="{3BF4156D-BB02-41C6-BFD7-ED134212352D}"/>
    <cellStyle name="Note 2 17 3" xfId="23023" xr:uid="{9C6DAA07-97AE-484D-898F-A60AAAD15639}"/>
    <cellStyle name="Note 2 17 3 2" xfId="25675" xr:uid="{74FCC372-A08C-42B6-B970-716239E979F2}"/>
    <cellStyle name="Note 2 17 3 3" xfId="21594" xr:uid="{A54E0B67-9D07-425C-92EB-6DA4AD961EDC}"/>
    <cellStyle name="Note 2 17 3 4" xfId="28957" xr:uid="{81968B0E-5859-4088-A5EF-FC75115258A3}"/>
    <cellStyle name="Note 2 17 3 5" xfId="33750" xr:uid="{3ABED8D2-4DC9-4435-B3FE-178C3633A879}"/>
    <cellStyle name="Note 2 17 3 6" xfId="33700" xr:uid="{3C188E4E-CC80-4C25-909B-BC7B82721613}"/>
    <cellStyle name="Note 2 17 4" xfId="24179" xr:uid="{F0ABE3F7-68AC-4050-813C-F8E475538310}"/>
    <cellStyle name="Note 2 17 4 2" xfId="26827" xr:uid="{F7B098D7-2F8B-4030-9C8A-D40F45C56735}"/>
    <cellStyle name="Note 2 17 4 3" xfId="24778" xr:uid="{460AB3A2-F0BA-40E1-95BD-5F55CDCAE11A}"/>
    <cellStyle name="Note 2 17 4 4" xfId="29660" xr:uid="{B562C0CD-6A2D-49C0-9296-41E540F7B99C}"/>
    <cellStyle name="Note 2 17 4 5" xfId="30540" xr:uid="{1BF51FC6-E27C-45AD-832F-F46FC02EBD25}"/>
    <cellStyle name="Note 2 17 4 6" xfId="34142" xr:uid="{67B88922-56E2-4891-87ED-B82F26F927A5}"/>
    <cellStyle name="Note 2 17 4 7" xfId="35664" xr:uid="{765A8F34-5394-4F84-8E94-E70B8AB45A5D}"/>
    <cellStyle name="Note 2 17 4 8" xfId="36499" xr:uid="{EACE64BD-D812-4A55-BD80-281F33D3FB21}"/>
    <cellStyle name="Note 2 17 4 9" xfId="37415" xr:uid="{BE8D25C6-4D45-4AFD-BDD2-A8D6C8014A88}"/>
    <cellStyle name="Note 2 17 5" xfId="23778" xr:uid="{0C112AD7-1AA7-4811-943E-3CBBC4E40477}"/>
    <cellStyle name="Note 2 17 5 2" xfId="26429" xr:uid="{210F1F1B-AFF2-4D43-80BD-AB9ED8B6F2B0}"/>
    <cellStyle name="Note 2 17 5 3" xfId="21324" xr:uid="{8F813F1A-AB5E-4165-B676-2FCF1B375583}"/>
    <cellStyle name="Note 2 17 5 4" xfId="29281" xr:uid="{68DED207-10EE-4C44-8230-6144C64546A3}"/>
    <cellStyle name="Note 2 17 5 5" xfId="30145" xr:uid="{8729EE38-FDE7-47D8-B6CA-497C47E447E8}"/>
    <cellStyle name="Note 2 17 5 6" xfId="31918" xr:uid="{63A82284-E65F-47D3-8AA1-6680E3EDC07A}"/>
    <cellStyle name="Note 2 17 5 7" xfId="35282" xr:uid="{C2109463-798B-441F-B60E-3505ECFD71FD}"/>
    <cellStyle name="Note 2 17 5 8" xfId="36117" xr:uid="{4C931207-BB8D-4F37-9A74-71EC64E6C18B}"/>
    <cellStyle name="Note 2 17 5 9" xfId="37014" xr:uid="{8D75B04A-F0FD-49D3-9914-87D49A798F8A}"/>
    <cellStyle name="Note 2 17 6" xfId="22020" xr:uid="{43285D4C-C506-48EC-8CFA-BCCEA5A712BF}"/>
    <cellStyle name="Note 2 17 7" xfId="21070" xr:uid="{AAF13D8F-2D37-437A-B19F-DB27C08C23E1}"/>
    <cellStyle name="Note 2 18" xfId="22623" xr:uid="{D5D56B62-1C31-411D-A824-CE48E4B90235}"/>
    <cellStyle name="Note 2 18 2" xfId="23523" xr:uid="{2A3CD815-C202-4ED7-9375-8210FF77BD2C}"/>
    <cellStyle name="Note 2 18 2 2" xfId="26175" xr:uid="{B1E3D410-C0CB-48AD-B97C-C55AB81026F5}"/>
    <cellStyle name="Note 2 18 2 3" xfId="27984" xr:uid="{AFBB2203-364F-4BBA-AA39-326A7ACAA0BC}"/>
    <cellStyle name="Note 2 18 2 4" xfId="28391" xr:uid="{E46F18E0-C2FE-4C03-ADEC-99AEE23D511E}"/>
    <cellStyle name="Note 2 18 2 5" xfId="34560" xr:uid="{2E2C273F-46F5-421B-8083-F31BEB7FFCD5}"/>
    <cellStyle name="Note 2 18 2 6" xfId="34639" xr:uid="{5A2191A5-D73D-4CA1-BD1E-B8A98D852C47}"/>
    <cellStyle name="Note 2 18 3" xfId="25277" xr:uid="{5E526608-BBA7-4792-84F0-C1127128EC82}"/>
    <cellStyle name="Note 2 18 4" xfId="32536" xr:uid="{BE5DD37F-0422-4E1B-9F36-2E57CD96C0AD}"/>
    <cellStyle name="Note 2 19" xfId="23002" xr:uid="{90D96C93-8E69-41CE-844A-417F0522F93E}"/>
    <cellStyle name="Note 2 19 2" xfId="25654" xr:uid="{A7393449-B315-42CD-BA09-26914BD8E85A}"/>
    <cellStyle name="Note 2 19 3" xfId="21588" xr:uid="{E3B9E198-A9F5-49B2-A425-13BE24F95864}"/>
    <cellStyle name="Note 2 19 4" xfId="28952" xr:uid="{B00E2063-8CC7-4162-AA8D-B6E2F84EBE87}"/>
    <cellStyle name="Note 2 19 5" xfId="33655" xr:uid="{B042E26C-C9D5-409B-9D76-840BF5AF01B5}"/>
    <cellStyle name="Note 2 19 6" xfId="33706" xr:uid="{C4095740-5EA3-42AE-A33B-7BADF0A75D36}"/>
    <cellStyle name="Note 2 2" xfId="20410" xr:uid="{00000000-0005-0000-0000-0000BE4F0000}"/>
    <cellStyle name="Note 2 2 10" xfId="20411" xr:uid="{00000000-0005-0000-0000-0000BF4F0000}"/>
    <cellStyle name="Note 2 2 10 2" xfId="22600" xr:uid="{272B18F0-D09D-4D72-8CBD-A52257886EE1}"/>
    <cellStyle name="Note 2 2 10 2 2" xfId="23500" xr:uid="{49AB4461-CCEA-4E60-B61E-1CB0BEA4406A}"/>
    <cellStyle name="Note 2 2 10 2 2 2" xfId="26152" xr:uid="{B292F1E2-AAFA-45E2-83FF-59F842DEFE01}"/>
    <cellStyle name="Note 2 2 10 2 2 3" xfId="28585" xr:uid="{8F1A2DB2-30F3-44A7-A202-EE30A93213E1}"/>
    <cellStyle name="Note 2 2 10 2 2 4" xfId="28376" xr:uid="{613A2C9E-1A0C-4EE0-9546-F530F47793DB}"/>
    <cellStyle name="Note 2 2 10 2 2 5" xfId="34404" xr:uid="{DF3EF560-9DB1-4976-A5AB-8287B1527F18}"/>
    <cellStyle name="Note 2 2 10 2 2 6" xfId="31358" xr:uid="{51136287-E8EA-4387-A021-4445EE2BC30A}"/>
    <cellStyle name="Note 2 2 10 2 3" xfId="25254" xr:uid="{E6447CEB-E472-4B8B-949A-C1A2363DCDE9}"/>
    <cellStyle name="Note 2 2 10 2 4" xfId="32513" xr:uid="{978882E1-C3E1-49FC-B137-FB1EA2C60D8D}"/>
    <cellStyle name="Note 2 2 10 3" xfId="23025" xr:uid="{9C9BD837-CD8C-45C4-A334-4E68B7400674}"/>
    <cellStyle name="Note 2 2 10 3 2" xfId="25677" xr:uid="{7BDB6108-88E7-43F9-B682-675F3EB91379}"/>
    <cellStyle name="Note 2 2 10 3 3" xfId="21599" xr:uid="{17E65821-0A67-447C-9754-CE2F55ABF7D6}"/>
    <cellStyle name="Note 2 2 10 3 4" xfId="27734" xr:uid="{2F7050FC-7783-4082-9675-B0E81CF7F7E5}"/>
    <cellStyle name="Note 2 2 10 3 5" xfId="31769" xr:uid="{747DA706-F8BE-4578-A8A3-1CCAD366FC7F}"/>
    <cellStyle name="Note 2 2 10 3 6" xfId="34983" xr:uid="{ADBD4FB8-9294-4DE8-9D82-0311604005CC}"/>
    <cellStyle name="Note 2 2 10 4" xfId="24181" xr:uid="{0BAB93DB-D379-4C76-94C6-ED9C303529F5}"/>
    <cellStyle name="Note 2 2 10 4 2" xfId="26829" xr:uid="{49BF1B40-66D1-4A7A-AF95-ACBBA1234D1F}"/>
    <cellStyle name="Note 2 2 10 4 3" xfId="24780" xr:uid="{F19EB5DB-6507-459F-A967-100EFFAAAAD6}"/>
    <cellStyle name="Note 2 2 10 4 4" xfId="29662" xr:uid="{DBB327AB-0099-439A-951D-3EC62C6C9511}"/>
    <cellStyle name="Note 2 2 10 4 5" xfId="30542" xr:uid="{124B312C-EED0-4B11-B8B2-A592EAAE4D1E}"/>
    <cellStyle name="Note 2 2 10 4 6" xfId="33973" xr:uid="{268BBE58-9E8B-4DE0-9AAC-84861299151F}"/>
    <cellStyle name="Note 2 2 10 4 7" xfId="35666" xr:uid="{B02E729F-7525-49C8-B155-1733D04A819E}"/>
    <cellStyle name="Note 2 2 10 4 8" xfId="36501" xr:uid="{39AEE7DC-5512-4EF2-84F8-17F2CCAE2B09}"/>
    <cellStyle name="Note 2 2 10 4 9" xfId="37417" xr:uid="{447DE356-851B-4F72-95E8-1FCE9A0C2F90}"/>
    <cellStyle name="Note 2 2 10 5" xfId="23776" xr:uid="{32A8830A-F80A-43B7-B088-BD569142892A}"/>
    <cellStyle name="Note 2 2 10 5 2" xfId="26427" xr:uid="{39638D6C-B043-4623-9699-46315E2AF953}"/>
    <cellStyle name="Note 2 2 10 5 3" xfId="21326" xr:uid="{4AD47518-8D86-4D23-BD86-6D78D394638B}"/>
    <cellStyle name="Note 2 2 10 5 4" xfId="29279" xr:uid="{E6343870-E882-42E8-9D63-99E53047FB3B}"/>
    <cellStyle name="Note 2 2 10 5 5" xfId="30143" xr:uid="{1F57DDC0-3D26-49E7-B540-7EF3A6F24FB4}"/>
    <cellStyle name="Note 2 2 10 5 6" xfId="31916" xr:uid="{DB913B7C-8CE1-41FB-97AB-F20B7DC0E9A5}"/>
    <cellStyle name="Note 2 2 10 5 7" xfId="35280" xr:uid="{12301CD2-6DDA-4650-A5F9-2E28EAF49F6F}"/>
    <cellStyle name="Note 2 2 10 5 8" xfId="36115" xr:uid="{4641C63E-096B-4E3C-9585-EB6562E754F9}"/>
    <cellStyle name="Note 2 2 10 5 9" xfId="37012" xr:uid="{FFFE5A02-7E6A-47F4-9089-CA996E1655EB}"/>
    <cellStyle name="Note 2 2 10 6" xfId="22022" xr:uid="{2230BDFA-3AD4-4837-B2FC-B26C3ED12785}"/>
    <cellStyle name="Note 2 2 10 7" xfId="21068" xr:uid="{0CE56794-6A07-4620-AA55-9241C432CC01}"/>
    <cellStyle name="Note 2 2 11" xfId="22601" xr:uid="{D382F151-74D8-4044-951A-6E2B54BF2051}"/>
    <cellStyle name="Note 2 2 11 2" xfId="23501" xr:uid="{58F6C028-E906-4B60-9545-4606242151EB}"/>
    <cellStyle name="Note 2 2 11 2 2" xfId="26153" xr:uid="{3F8675CC-B6B6-40E3-A568-730B100B67F8}"/>
    <cellStyle name="Note 2 2 11 2 3" xfId="27530" xr:uid="{642AE166-6F58-4A43-987E-F04A345B3B29}"/>
    <cellStyle name="Note 2 2 11 2 4" xfId="28273" xr:uid="{5E0FF2E6-0135-4B38-A9C7-269318FC85A3}"/>
    <cellStyle name="Note 2 2 11 2 5" xfId="31151" xr:uid="{3D9982EC-687C-4942-BE0B-0678750E72AD}"/>
    <cellStyle name="Note 2 2 11 2 6" xfId="34599" xr:uid="{8A9BF41A-91F0-4E7E-9503-80807D9FE723}"/>
    <cellStyle name="Note 2 2 11 3" xfId="25255" xr:uid="{6C93B01E-320A-4A41-8C59-6809ECE920F7}"/>
    <cellStyle name="Note 2 2 11 4" xfId="32514" xr:uid="{B4268415-E3A9-4F62-BD28-5C696DD4B379}"/>
    <cellStyle name="Note 2 2 12" xfId="23024" xr:uid="{ABF951B1-CF2E-49F9-A93E-9C2D2FF8C6AC}"/>
    <cellStyle name="Note 2 2 12 2" xfId="25676" xr:uid="{897D821B-3F6F-42D3-8A1D-22B1C5DAE3C3}"/>
    <cellStyle name="Note 2 2 12 3" xfId="21393" xr:uid="{37C4172B-E676-43A0-B2F9-7FA3C7B8B0AA}"/>
    <cellStyle name="Note 2 2 12 4" xfId="29074" xr:uid="{5DE04C11-97A4-41DE-81D2-AB95C2526318}"/>
    <cellStyle name="Note 2 2 12 5" xfId="33688" xr:uid="{A7134D6B-AD6A-4FF0-87F4-1B22E738FFAF}"/>
    <cellStyle name="Note 2 2 12 6" xfId="35172" xr:uid="{E8321631-53AA-46EC-B55A-98520FA94B35}"/>
    <cellStyle name="Note 2 2 13" xfId="24180" xr:uid="{2AACEAF0-A759-4EF7-9918-28DC2A80B32E}"/>
    <cellStyle name="Note 2 2 13 2" xfId="26828" xr:uid="{2C55FBF2-8184-40CA-891F-0C72259CD9EF}"/>
    <cellStyle name="Note 2 2 13 3" xfId="24779" xr:uid="{2A8D93E9-E0E2-429F-94B6-2944DBF6EDD7}"/>
    <cellStyle name="Note 2 2 13 4" xfId="29661" xr:uid="{6718886D-8874-4ADD-AFC0-390D34FB5199}"/>
    <cellStyle name="Note 2 2 13 5" xfId="30541" xr:uid="{D2504611-2D80-4D53-B900-66E7D6992EB0}"/>
    <cellStyle name="Note 2 2 13 6" xfId="32210" xr:uid="{425026B8-BF0D-4D8C-A895-D50AF6A0EFBC}"/>
    <cellStyle name="Note 2 2 13 7" xfId="35665" xr:uid="{CBB66B43-DF4C-46AF-A859-5089A762E0BC}"/>
    <cellStyle name="Note 2 2 13 8" xfId="36500" xr:uid="{58E51651-AE84-49FB-96CD-69C5F722B51C}"/>
    <cellStyle name="Note 2 2 13 9" xfId="37416" xr:uid="{2D868CAA-3FAB-48CD-BDF6-3F232FE245E9}"/>
    <cellStyle name="Note 2 2 14" xfId="23777" xr:uid="{169138D7-E1EF-4841-B11F-843511A8F150}"/>
    <cellStyle name="Note 2 2 14 2" xfId="26428" xr:uid="{91B6B999-3E36-492B-8535-233E732A4D4B}"/>
    <cellStyle name="Note 2 2 14 3" xfId="21325" xr:uid="{F93AC626-DA5A-4C5F-976B-F7BAC0512DD7}"/>
    <cellStyle name="Note 2 2 14 4" xfId="29280" xr:uid="{5721D302-967F-4BF2-9F98-9920117687D7}"/>
    <cellStyle name="Note 2 2 14 5" xfId="30144" xr:uid="{6AAD46D9-3AE5-4DA6-A944-550A36ED5A9A}"/>
    <cellStyle name="Note 2 2 14 6" xfId="31917" xr:uid="{80928A99-8755-4DB9-BBD7-3109098B47F2}"/>
    <cellStyle name="Note 2 2 14 7" xfId="35281" xr:uid="{D5B561E9-1879-4022-A71B-80F302CBC076}"/>
    <cellStyle name="Note 2 2 14 8" xfId="36116" xr:uid="{775777BC-318D-4D3B-89D3-70DE8E0BB4A3}"/>
    <cellStyle name="Note 2 2 14 9" xfId="37013" xr:uid="{426A9339-378F-4244-94B2-58747130BA20}"/>
    <cellStyle name="Note 2 2 15" xfId="22021" xr:uid="{4F9BDB81-6E99-422D-AEBD-6730DB6E0E39}"/>
    <cellStyle name="Note 2 2 16" xfId="21069" xr:uid="{A3B6D60B-4A91-4F93-B695-6956D8E0F791}"/>
    <cellStyle name="Note 2 2 2" xfId="20412" xr:uid="{00000000-0005-0000-0000-0000C04F0000}"/>
    <cellStyle name="Note 2 2 2 10" xfId="22023" xr:uid="{C678A0C5-7D4F-47AA-B551-54232EE33EBE}"/>
    <cellStyle name="Note 2 2 2 11" xfId="21067" xr:uid="{C82C2633-60E5-4D59-9657-5D2E7548B0E0}"/>
    <cellStyle name="Note 2 2 2 2" xfId="20413" xr:uid="{00000000-0005-0000-0000-0000C14F0000}"/>
    <cellStyle name="Note 2 2 2 2 2" xfId="22598" xr:uid="{18E0B2F6-15A7-43DC-AB2D-1673B9AAFEDF}"/>
    <cellStyle name="Note 2 2 2 2 2 2" xfId="23498" xr:uid="{FDFB091F-CD46-4AA1-997F-5E93DCB1E9C0}"/>
    <cellStyle name="Note 2 2 2 2 2 2 2" xfId="26150" xr:uid="{9EECE858-DD6D-4915-B312-4F1DB929152B}"/>
    <cellStyle name="Note 2 2 2 2 2 2 3" xfId="27980" xr:uid="{043D339F-4317-4F6A-9100-778A9B7FE412}"/>
    <cellStyle name="Note 2 2 2 2 2 2 4" xfId="29140" xr:uid="{E3133CC9-946A-438C-97C1-D80E503476DD}"/>
    <cellStyle name="Note 2 2 2 2 2 2 5" xfId="32974" xr:uid="{46508B27-AE8C-46F6-94B6-F127109EB3FB}"/>
    <cellStyle name="Note 2 2 2 2 2 2 6" xfId="35107" xr:uid="{25683E89-33CC-466B-8FD0-ACFBAC97EA2D}"/>
    <cellStyle name="Note 2 2 2 2 2 3" xfId="25252" xr:uid="{80A09799-3CEE-44DD-8ECC-449F7AA92033}"/>
    <cellStyle name="Note 2 2 2 2 2 4" xfId="32511" xr:uid="{5ADB9FFB-07CC-4CEC-8781-07B598BCD703}"/>
    <cellStyle name="Note 2 2 2 2 3" xfId="23027" xr:uid="{D68B1CC5-A644-48A0-AEF2-AF889278210F}"/>
    <cellStyle name="Note 2 2 2 2 3 2" xfId="25679" xr:uid="{F2881BEC-A00B-42CC-B243-C4A65CCB8D3C}"/>
    <cellStyle name="Note 2 2 2 2 3 3" xfId="21595" xr:uid="{2F061B2E-945B-4C91-B60A-540B97942C11}"/>
    <cellStyle name="Note 2 2 2 2 3 4" xfId="28958" xr:uid="{B6604460-EEAE-4592-915B-BC34BDBDFB70}"/>
    <cellStyle name="Note 2 2 2 2 3 5" xfId="33379" xr:uid="{CE474131-6D62-4DAF-9438-E1DE98242E72}"/>
    <cellStyle name="Note 2 2 2 2 3 6" xfId="33733" xr:uid="{75B3FC1B-AA80-48CD-A22D-A0E586755D67}"/>
    <cellStyle name="Note 2 2 2 2 4" xfId="24183" xr:uid="{5ECDD9B2-22F6-4607-8606-1BDF36A3DC7E}"/>
    <cellStyle name="Note 2 2 2 2 4 2" xfId="26831" xr:uid="{D8C58F89-4B2E-404E-8E3F-EFFFCE974252}"/>
    <cellStyle name="Note 2 2 2 2 4 3" xfId="24782" xr:uid="{97A74D44-C1C4-4013-8FB5-426947A16B30}"/>
    <cellStyle name="Note 2 2 2 2 4 4" xfId="29664" xr:uid="{E16D024A-8E4B-4806-A688-03F19E86AF5B}"/>
    <cellStyle name="Note 2 2 2 2 4 5" xfId="30544" xr:uid="{CEB3ACCD-5BEF-407D-A16A-734994985DA7}"/>
    <cellStyle name="Note 2 2 2 2 4 6" xfId="32211" xr:uid="{2DBF8DA3-3AAA-4792-BC8A-E75B02C96DF8}"/>
    <cellStyle name="Note 2 2 2 2 4 7" xfId="35668" xr:uid="{1C56FCE7-D0A0-4273-941C-66328B787D1C}"/>
    <cellStyle name="Note 2 2 2 2 4 8" xfId="36503" xr:uid="{90461174-FBAC-45B7-9611-59D38A94C4FA}"/>
    <cellStyle name="Note 2 2 2 2 4 9" xfId="37419" xr:uid="{725DA8E9-9F21-4004-A99C-C8D54E04B70F}"/>
    <cellStyle name="Note 2 2 2 2 5" xfId="23774" xr:uid="{D8F95AB1-62A5-4455-B909-541C00082356}"/>
    <cellStyle name="Note 2 2 2 2 5 2" xfId="26425" xr:uid="{D52D32E9-00AD-4F56-92CC-858AB7D6A552}"/>
    <cellStyle name="Note 2 2 2 2 5 3" xfId="21328" xr:uid="{9F3CBEDA-5FA2-4DB0-8B8F-7CA6C2828139}"/>
    <cellStyle name="Note 2 2 2 2 5 4" xfId="29277" xr:uid="{ADDCED25-8BD9-4245-8231-DA04F777D734}"/>
    <cellStyle name="Note 2 2 2 2 5 5" xfId="30141" xr:uid="{A3D5AA94-1D6A-4745-B09F-2A47BDC72AB4}"/>
    <cellStyle name="Note 2 2 2 2 5 6" xfId="31914" xr:uid="{1CA39C21-D206-44BB-99B3-936A93C55C87}"/>
    <cellStyle name="Note 2 2 2 2 5 7" xfId="35278" xr:uid="{C44927A0-6F10-4EFE-896E-CA4FB70C2016}"/>
    <cellStyle name="Note 2 2 2 2 5 8" xfId="36113" xr:uid="{18F27ADA-9D78-4957-8FDF-B68AE5747FC5}"/>
    <cellStyle name="Note 2 2 2 2 5 9" xfId="37010" xr:uid="{FCD77DFD-AF14-4941-91C8-DEB46097AE8E}"/>
    <cellStyle name="Note 2 2 2 2 6" xfId="22024" xr:uid="{F1CD6955-6FAE-472A-8B3E-A1E08FFD778D}"/>
    <cellStyle name="Note 2 2 2 2 7" xfId="21066" xr:uid="{C181D388-56B8-4CEB-BC3F-5A8395234C5E}"/>
    <cellStyle name="Note 2 2 2 3" xfId="20414" xr:uid="{00000000-0005-0000-0000-0000C24F0000}"/>
    <cellStyle name="Note 2 2 2 3 2" xfId="22597" xr:uid="{B196C2BC-5730-45D5-9831-3B3EE29F91FC}"/>
    <cellStyle name="Note 2 2 2 3 2 2" xfId="23497" xr:uid="{0C0B48AA-A6FD-4EE8-9045-A13DD0D031CA}"/>
    <cellStyle name="Note 2 2 2 3 2 2 2" xfId="26149" xr:uid="{A275D6BA-8B62-4311-9731-50372F06E5FB}"/>
    <cellStyle name="Note 2 2 2 3 2 2 3" xfId="28049" xr:uid="{A4509973-D075-474A-9C85-6FE58DA152A0}"/>
    <cellStyle name="Note 2 2 2 3 2 2 4" xfId="29023" xr:uid="{BA9CC45A-CDB7-4CB1-B639-3DC8F1DEADFE}"/>
    <cellStyle name="Note 2 2 2 3 2 2 5" xfId="31190" xr:uid="{DC082ED9-17B5-41EC-ABC1-80CA72EEA121}"/>
    <cellStyle name="Note 2 2 2 3 2 2 6" xfId="34640" xr:uid="{21CC2552-63B7-426B-A735-BCC7FBFF8013}"/>
    <cellStyle name="Note 2 2 2 3 2 3" xfId="25251" xr:uid="{A1CA4153-ECDF-466A-89C8-A340FA8EF4F6}"/>
    <cellStyle name="Note 2 2 2 3 2 4" xfId="32510" xr:uid="{FD9747C1-E696-4787-B8B8-0BC86D3B7432}"/>
    <cellStyle name="Note 2 2 2 3 3" xfId="23028" xr:uid="{0732F087-AE07-4814-9335-3A803837779F}"/>
    <cellStyle name="Note 2 2 2 3 3 2" xfId="25680" xr:uid="{86916C6D-4013-45BD-B4BA-EA94614B4660}"/>
    <cellStyle name="Note 2 2 2 3 3 3" xfId="21392" xr:uid="{4A08D051-1C3B-4E24-A301-181DED062EC1}"/>
    <cellStyle name="Note 2 2 2 3 3 4" xfId="29075" xr:uid="{288C23DA-905E-416F-BD78-060709294B27}"/>
    <cellStyle name="Note 2 2 2 3 3 5" xfId="32953" xr:uid="{D75D9107-A2A3-44A0-AECA-724D881BE725}"/>
    <cellStyle name="Note 2 2 2 3 3 6" xfId="35171" xr:uid="{2F7DC0F3-0265-49FE-81D5-F549B2F68B1F}"/>
    <cellStyle name="Note 2 2 2 3 4" xfId="24184" xr:uid="{8657E6C0-B0DC-4ED1-8407-6F8FA7904642}"/>
    <cellStyle name="Note 2 2 2 3 4 2" xfId="26832" xr:uid="{DFD9282D-E05C-41F4-99C9-6E276D0EA6E9}"/>
    <cellStyle name="Note 2 2 2 3 4 3" xfId="24783" xr:uid="{B1D8BB5C-45EB-4814-853A-53B781808734}"/>
    <cellStyle name="Note 2 2 2 3 4 4" xfId="29665" xr:uid="{93EF4325-BD45-4DBB-8AFD-3DE7785A8825}"/>
    <cellStyle name="Note 2 2 2 3 4 5" xfId="30545" xr:uid="{3B4322BF-2905-45A9-8BEC-D79CE53E5EED}"/>
    <cellStyle name="Note 2 2 2 3 4 6" xfId="32212" xr:uid="{1FC99D07-8877-4F72-8D2E-4EBFEA7F620D}"/>
    <cellStyle name="Note 2 2 2 3 4 7" xfId="35669" xr:uid="{2ACEE89C-F495-445E-8185-4264C9DAEF73}"/>
    <cellStyle name="Note 2 2 2 3 4 8" xfId="36504" xr:uid="{8058323B-9D1B-4AF4-B799-DFB4B2D526BC}"/>
    <cellStyle name="Note 2 2 2 3 4 9" xfId="37420" xr:uid="{1A9F5F3C-D90E-46F7-8433-C6F0522809B2}"/>
    <cellStyle name="Note 2 2 2 3 5" xfId="23773" xr:uid="{D22D02D1-D347-4DA6-A447-C7FAE320BA51}"/>
    <cellStyle name="Note 2 2 2 3 5 2" xfId="26424" xr:uid="{75ACF1A5-77EC-428A-ACE0-FB62CC5B7AC9}"/>
    <cellStyle name="Note 2 2 2 3 5 3" xfId="21329" xr:uid="{62BAE0F6-C925-4012-BB56-AAAB04636FD2}"/>
    <cellStyle name="Note 2 2 2 3 5 4" xfId="29276" xr:uid="{6A1803D4-2105-41AD-8B1F-16CD65DE03B4}"/>
    <cellStyle name="Note 2 2 2 3 5 5" xfId="30140" xr:uid="{39BBAF61-7A4E-4968-8460-49B6C0B7ABDE}"/>
    <cellStyle name="Note 2 2 2 3 5 6" xfId="31913" xr:uid="{4CACF147-7984-447C-8C93-F731A01BE027}"/>
    <cellStyle name="Note 2 2 2 3 5 7" xfId="35277" xr:uid="{388AF8A3-128F-4157-9838-3B948E6A6225}"/>
    <cellStyle name="Note 2 2 2 3 5 8" xfId="36112" xr:uid="{11CD26FA-1EB2-4F8B-A7AB-0F8383F0199B}"/>
    <cellStyle name="Note 2 2 2 3 5 9" xfId="37009" xr:uid="{16627107-C47B-468A-A9F8-BA7D0866F0B8}"/>
    <cellStyle name="Note 2 2 2 3 6" xfId="22025" xr:uid="{FC408AB7-F4A9-44D5-95FB-F8B4F5D201E1}"/>
    <cellStyle name="Note 2 2 2 3 7" xfId="21065" xr:uid="{6ED85BCF-2759-4AE1-B1EF-528DC465742C}"/>
    <cellStyle name="Note 2 2 2 4" xfId="20415" xr:uid="{00000000-0005-0000-0000-0000C34F0000}"/>
    <cellStyle name="Note 2 2 2 4 2" xfId="22596" xr:uid="{82C51120-14DD-48EB-B48A-36FA8E7633AC}"/>
    <cellStyle name="Note 2 2 2 4 2 2" xfId="23496" xr:uid="{502C5916-9C4C-49A5-A850-D51622CB5C5A}"/>
    <cellStyle name="Note 2 2 2 4 2 2 2" xfId="26148" xr:uid="{0A61CC77-A500-40C2-9A36-D9BADC73DF39}"/>
    <cellStyle name="Note 2 2 2 4 2 2 3" xfId="27604" xr:uid="{BF931853-7438-45A4-AE9C-844305981601}"/>
    <cellStyle name="Note 2 2 2 4 2 2 4" xfId="27247" xr:uid="{9B63E759-05F2-4080-9548-A3B05B4586B2}"/>
    <cellStyle name="Note 2 2 2 4 2 2 5" xfId="34369" xr:uid="{6D5E0908-74E5-496F-849A-55CDB9281518}"/>
    <cellStyle name="Note 2 2 2 4 2 2 6" xfId="31359" xr:uid="{F3C8EB4F-2236-49E1-BD34-A12B6A58210E}"/>
    <cellStyle name="Note 2 2 2 4 2 3" xfId="25250" xr:uid="{0BC0E799-CA4B-4126-BC66-35E0A15FCC08}"/>
    <cellStyle name="Note 2 2 2 4 2 4" xfId="32509" xr:uid="{03704E02-C402-4609-A6A8-D86812EB8227}"/>
    <cellStyle name="Note 2 2 2 4 3" xfId="23029" xr:uid="{B078F82C-3792-4C23-BA8B-F7D9509CDD34}"/>
    <cellStyle name="Note 2 2 2 4 3 2" xfId="25681" xr:uid="{051CA282-0F29-432E-8B8D-C39C5EF674FF}"/>
    <cellStyle name="Note 2 2 2 4 3 3" xfId="21598" xr:uid="{1F0CE6DA-0A10-4618-8AF0-CAF30C73AF17}"/>
    <cellStyle name="Note 2 2 2 4 3 4" xfId="28239" xr:uid="{B9C9D98E-7F0A-4BF7-9916-758E7CE89411}"/>
    <cellStyle name="Note 2 2 2 4 3 5" xfId="33790" xr:uid="{068ADEBB-9983-4520-ADAC-9739BF0EEDFD}"/>
    <cellStyle name="Note 2 2 2 4 3 6" xfId="34984" xr:uid="{2C675E9F-2C95-498E-BF87-55786C6240C9}"/>
    <cellStyle name="Note 2 2 2 4 4" xfId="24185" xr:uid="{B3E392AF-B1A5-49E8-8E66-77087FE30C03}"/>
    <cellStyle name="Note 2 2 2 4 4 2" xfId="26833" xr:uid="{2627D769-4C20-444E-8F65-C6802ED929CF}"/>
    <cellStyle name="Note 2 2 2 4 4 3" xfId="24784" xr:uid="{E1B1A283-12F1-4E40-900D-828F24E80335}"/>
    <cellStyle name="Note 2 2 2 4 4 4" xfId="29666" xr:uid="{4C9A3552-B2C5-4629-A8BD-691B5CF13D0E}"/>
    <cellStyle name="Note 2 2 2 4 4 5" xfId="30546" xr:uid="{E3BAED92-2226-41D3-A435-D85D4CD9C389}"/>
    <cellStyle name="Note 2 2 2 4 4 6" xfId="33974" xr:uid="{D529D5E5-B2C3-4A12-A58E-5C229177A042}"/>
    <cellStyle name="Note 2 2 2 4 4 7" xfId="35670" xr:uid="{CBF37AD2-E990-4D42-B1FC-F22FA0C0970B}"/>
    <cellStyle name="Note 2 2 2 4 4 8" xfId="36505" xr:uid="{80A74AB8-2662-4DFA-90B0-5F8AC731BA84}"/>
    <cellStyle name="Note 2 2 2 4 4 9" xfId="37421" xr:uid="{E1CBAE22-1A32-4C6F-9439-33D5A99FC4C1}"/>
    <cellStyle name="Note 2 2 2 4 5" xfId="23772" xr:uid="{43CCAF23-68D0-4AF3-B107-DB7B458119BF}"/>
    <cellStyle name="Note 2 2 2 4 5 2" xfId="26423" xr:uid="{90747E14-DE88-40E0-9812-7EF7B06C6930}"/>
    <cellStyle name="Note 2 2 2 4 5 3" xfId="21330" xr:uid="{447BEA46-EF37-4A5B-BD00-94203C1F2605}"/>
    <cellStyle name="Note 2 2 2 4 5 4" xfId="29275" xr:uid="{62E292D3-6B41-42D6-B0A7-472FD788C96B}"/>
    <cellStyle name="Note 2 2 2 4 5 5" xfId="30139" xr:uid="{C9A511AE-AD4C-4942-B28A-CBC3C07AA050}"/>
    <cellStyle name="Note 2 2 2 4 5 6" xfId="31912" xr:uid="{2C7D1967-93A1-4FBE-91E0-B1DBC997F39A}"/>
    <cellStyle name="Note 2 2 2 4 5 7" xfId="35276" xr:uid="{2B6F15B2-5997-4EAD-BD48-4C4CCECDD611}"/>
    <cellStyle name="Note 2 2 2 4 5 8" xfId="36111" xr:uid="{823947A7-5822-4F81-8043-BBDE454C4A52}"/>
    <cellStyle name="Note 2 2 2 4 5 9" xfId="37008" xr:uid="{91301FFA-9FEE-4565-8815-08C4D5F7FC82}"/>
    <cellStyle name="Note 2 2 2 4 6" xfId="22026" xr:uid="{6ABD20CA-27C0-4050-944D-C4012BBD12B4}"/>
    <cellStyle name="Note 2 2 2 4 7" xfId="21064" xr:uid="{A95D73DC-A161-4EB6-A257-EEA5C65AD351}"/>
    <cellStyle name="Note 2 2 2 5" xfId="20416" xr:uid="{00000000-0005-0000-0000-0000C44F0000}"/>
    <cellStyle name="Note 2 2 2 5 2" xfId="22595" xr:uid="{B3E3111F-20BE-4184-9699-A10FB572DE0C}"/>
    <cellStyle name="Note 2 2 2 5 2 2" xfId="23495" xr:uid="{33545417-727A-4821-97C4-E64418ED84AD}"/>
    <cellStyle name="Note 2 2 2 5 2 2 2" xfId="26147" xr:uid="{89AF2854-827D-48E0-9715-665805E7B028}"/>
    <cellStyle name="Note 2 2 2 5 2 2 3" xfId="27529" xr:uid="{58ABB4F8-125E-402A-8A9D-EB0394E71995}"/>
    <cellStyle name="Note 2 2 2 5 2 2 4" xfId="27829" xr:uid="{4EAE6A96-9DC9-4E13-9AC2-E4C16C46F8FF}"/>
    <cellStyle name="Note 2 2 2 5 2 2 5" xfId="31150" xr:uid="{AF32B7B9-A6D8-49AD-879D-9A8D518D15A6}"/>
    <cellStyle name="Note 2 2 2 5 2 2 6" xfId="35047" xr:uid="{7E3D6CF3-0BA3-4457-B6B4-90C7787295C5}"/>
    <cellStyle name="Note 2 2 2 5 2 3" xfId="25249" xr:uid="{BE785385-6CB9-4909-ACA8-CA2D15EF37B9}"/>
    <cellStyle name="Note 2 2 2 5 2 4" xfId="32508" xr:uid="{B71839D0-088E-4999-A042-F6398C6A9053}"/>
    <cellStyle name="Note 2 2 2 5 3" xfId="23030" xr:uid="{F961725B-D07D-48EB-B6E3-58965469D220}"/>
    <cellStyle name="Note 2 2 2 5 3 2" xfId="25682" xr:uid="{D03D4BF1-F477-4BD1-9885-AD3BC16CDA00}"/>
    <cellStyle name="Note 2 2 2 5 3 3" xfId="27311" xr:uid="{CB40FFF1-84E7-4CC3-A6B5-18F14E6B1CD0}"/>
    <cellStyle name="Note 2 2 2 5 3 4" xfId="27664" xr:uid="{AD929007-0504-4F13-B72B-DC1A288BC0EE}"/>
    <cellStyle name="Note 2 2 2 5 3 5" xfId="33647" xr:uid="{FE5FD4F2-7041-4B01-BBE8-FAC35FB2D2D1}"/>
    <cellStyle name="Note 2 2 2 5 3 6" xfId="31679" xr:uid="{81E37421-294C-49E2-ACF6-F37129D4F3D3}"/>
    <cellStyle name="Note 2 2 2 5 4" xfId="24186" xr:uid="{86AB929B-4819-48D4-AA00-50AAF0C1DB45}"/>
    <cellStyle name="Note 2 2 2 5 4 2" xfId="26834" xr:uid="{22A85030-F9ED-447A-AAB9-6F696E42F46A}"/>
    <cellStyle name="Note 2 2 2 5 4 3" xfId="24785" xr:uid="{2DF27354-86F2-4BFA-B646-D3BB76D3FCBB}"/>
    <cellStyle name="Note 2 2 2 5 4 4" xfId="29667" xr:uid="{59A174E8-B019-44C9-B4B4-8172D94B3727}"/>
    <cellStyle name="Note 2 2 2 5 4 5" xfId="30547" xr:uid="{349B78AC-D81B-45BD-BB3B-6921781B57F1}"/>
    <cellStyle name="Note 2 2 2 5 4 6" xfId="34144" xr:uid="{FAF5D2E0-66A4-47C2-9CC5-6C4D524CF893}"/>
    <cellStyle name="Note 2 2 2 5 4 7" xfId="35671" xr:uid="{255D8533-AB5F-4B40-B61C-C903419C6E6A}"/>
    <cellStyle name="Note 2 2 2 5 4 8" xfId="36506" xr:uid="{51E5E0CE-0C93-4076-95F0-1A2D799C2B45}"/>
    <cellStyle name="Note 2 2 2 5 4 9" xfId="37422" xr:uid="{99AD8263-B5DE-4832-8301-792CA8762521}"/>
    <cellStyle name="Note 2 2 2 5 5" xfId="23771" xr:uid="{B2BC27C3-E495-45B2-A1FF-A721044FDAB5}"/>
    <cellStyle name="Note 2 2 2 5 5 2" xfId="26422" xr:uid="{17303D77-6334-49D2-B473-71C29DEBE170}"/>
    <cellStyle name="Note 2 2 2 5 5 3" xfId="21331" xr:uid="{4BB69732-76BC-4AE2-AB4C-12A5908F0674}"/>
    <cellStyle name="Note 2 2 2 5 5 4" xfId="29274" xr:uid="{6924B826-3D56-4BE2-8DD2-633F32DB39C8}"/>
    <cellStyle name="Note 2 2 2 5 5 5" xfId="30138" xr:uid="{3FAF5C45-439E-4FFE-97F6-86B61C46E94F}"/>
    <cellStyle name="Note 2 2 2 5 5 6" xfId="31911" xr:uid="{E6C6B0CA-C7A5-4DD4-A340-8F7F1BC088EC}"/>
    <cellStyle name="Note 2 2 2 5 5 7" xfId="35275" xr:uid="{2E1FE49D-A67C-4C62-A7CF-D447B8910895}"/>
    <cellStyle name="Note 2 2 2 5 5 8" xfId="36110" xr:uid="{B4164A1A-81C2-46D5-8EE4-859746276B11}"/>
    <cellStyle name="Note 2 2 2 5 5 9" xfId="37007" xr:uid="{5330D43E-8C0C-45DE-A324-BB3CF0A1A3D4}"/>
    <cellStyle name="Note 2 2 2 5 6" xfId="22027" xr:uid="{42374720-9139-46C2-84B2-47B6FED89B4E}"/>
    <cellStyle name="Note 2 2 2 5 7" xfId="21063" xr:uid="{0C8A9108-02C8-4E4E-B659-307C67A3BF1F}"/>
    <cellStyle name="Note 2 2 2 6" xfId="22599" xr:uid="{3D910DAE-42A4-4D84-8BA5-9E06552E8FE5}"/>
    <cellStyle name="Note 2 2 2 6 2" xfId="23499" xr:uid="{A6DAF775-1522-4CCF-B44E-F5BB342D11FA}"/>
    <cellStyle name="Note 2 2 2 6 2 2" xfId="26151" xr:uid="{17E2801C-7454-4426-BD49-B0072A1BB9EC}"/>
    <cellStyle name="Note 2 2 2 6 2 3" xfId="28471" xr:uid="{30DF7F25-26BB-40D2-9D01-8F5E29406E1B}"/>
    <cellStyle name="Note 2 2 2 6 2 4" xfId="29098" xr:uid="{608476E3-B741-4AC8-BB28-7242A76CD712}"/>
    <cellStyle name="Note 2 2 2 6 2 5" xfId="34556" xr:uid="{F3F8E2CD-3EB0-4239-A987-55FD8B8D2209}"/>
    <cellStyle name="Note 2 2 2 6 2 6" xfId="35048" xr:uid="{1AA1A032-E8F2-444C-8979-78933141C87A}"/>
    <cellStyle name="Note 2 2 2 6 3" xfId="25253" xr:uid="{16A3F6FD-9E33-4350-821C-360233FE7522}"/>
    <cellStyle name="Note 2 2 2 6 4" xfId="32512" xr:uid="{8E4AC0DD-3ABD-4F39-91F8-BBC9518F534B}"/>
    <cellStyle name="Note 2 2 2 7" xfId="23026" xr:uid="{99B50C5A-4FE6-4DA3-AB40-AFC039210E7C}"/>
    <cellStyle name="Note 2 2 2 7 2" xfId="25678" xr:uid="{7046E528-4746-479D-9911-AC03F7347CDB}"/>
    <cellStyle name="Note 2 2 2 7 3" xfId="27310" xr:uid="{249953EA-F4A3-4292-8AB8-3363D4DBF255}"/>
    <cellStyle name="Note 2 2 2 7 4" xfId="28408" xr:uid="{B3B08B57-2FF3-4311-98C6-F28EEDED2469}"/>
    <cellStyle name="Note 2 2 2 7 5" xfId="31770" xr:uid="{D8DBE84A-9E50-4CB7-91B4-AE469F11B38B}"/>
    <cellStyle name="Note 2 2 2 7 6" xfId="31275" xr:uid="{C9EE836E-5A19-4369-8023-AD78F12BA685}"/>
    <cellStyle name="Note 2 2 2 8" xfId="24182" xr:uid="{8D0CFD2A-FA35-4EF7-AA4A-D1DD35523A0B}"/>
    <cellStyle name="Note 2 2 2 8 2" xfId="26830" xr:uid="{905AA0DD-9F28-4B45-9460-4838C6EE49E9}"/>
    <cellStyle name="Note 2 2 2 8 3" xfId="24781" xr:uid="{BCF818A8-EA1B-483D-9744-62A78D285861}"/>
    <cellStyle name="Note 2 2 2 8 4" xfId="29663" xr:uid="{AAEFA137-87D5-447B-9821-7B22D8119412}"/>
    <cellStyle name="Note 2 2 2 8 5" xfId="30543" xr:uid="{97A7CA38-90BE-417C-ADD3-6DD63E7B5628}"/>
    <cellStyle name="Note 2 2 2 8 6" xfId="34143" xr:uid="{D1B59F05-73DF-4B37-9D97-1B3914366343}"/>
    <cellStyle name="Note 2 2 2 8 7" xfId="35667" xr:uid="{F9E568C6-F6AE-421E-B644-DDC0F2501DCC}"/>
    <cellStyle name="Note 2 2 2 8 8" xfId="36502" xr:uid="{247147CF-C8F8-445A-8132-045A96EA6F02}"/>
    <cellStyle name="Note 2 2 2 8 9" xfId="37418" xr:uid="{1D7DEF9D-50BC-45FD-948A-3C5543F1F5F5}"/>
    <cellStyle name="Note 2 2 2 9" xfId="23775" xr:uid="{993C566C-84D0-4ECD-956B-38937E551762}"/>
    <cellStyle name="Note 2 2 2 9 2" xfId="26426" xr:uid="{F9EC1481-3CBD-48FF-A882-817FB23A48DF}"/>
    <cellStyle name="Note 2 2 2 9 3" xfId="21327" xr:uid="{D87B2E29-3768-4FAF-83FA-64B9AFEC2387}"/>
    <cellStyle name="Note 2 2 2 9 4" xfId="29278" xr:uid="{7C5C587F-4AB8-4E1F-AEAB-13EA47BD64C8}"/>
    <cellStyle name="Note 2 2 2 9 5" xfId="30142" xr:uid="{67D4B049-90D9-4EB3-A93E-5A54EDFDC401}"/>
    <cellStyle name="Note 2 2 2 9 6" xfId="31915" xr:uid="{FA1463EC-E53A-450F-8C3D-723FB5964127}"/>
    <cellStyle name="Note 2 2 2 9 7" xfId="35279" xr:uid="{AF618D82-B9C0-43BC-B023-F74F4028196D}"/>
    <cellStyle name="Note 2 2 2 9 8" xfId="36114" xr:uid="{8439645C-4C43-4079-AEF6-D79D2C7183EC}"/>
    <cellStyle name="Note 2 2 2 9 9" xfId="37011" xr:uid="{02474C25-6A14-4E59-9762-F8AE8A4C3C3E}"/>
    <cellStyle name="Note 2 2 3" xfId="20417" xr:uid="{00000000-0005-0000-0000-0000C54F0000}"/>
    <cellStyle name="Note 2 2 3 2" xfId="20418" xr:uid="{00000000-0005-0000-0000-0000C64F0000}"/>
    <cellStyle name="Note 2 2 3 2 2" xfId="22594" xr:uid="{61D58BDE-B348-4D28-97B1-0C029FCB2506}"/>
    <cellStyle name="Note 2 2 3 2 2 2" xfId="23494" xr:uid="{D644BB6B-960F-4DEB-9190-E86163E17314}"/>
    <cellStyle name="Note 2 2 3 2 2 2 2" xfId="26146" xr:uid="{104BC8CB-EE37-447A-B4C2-E51560CBD2BC}"/>
    <cellStyle name="Note 2 2 3 2 2 2 3" xfId="28584" xr:uid="{70EB5294-E6C5-4262-A056-DA97745FB20E}"/>
    <cellStyle name="Note 2 2 3 2 2 2 4" xfId="29139" xr:uid="{106CCCFA-2DDF-4CE8-8947-E3ABDF63B343}"/>
    <cellStyle name="Note 2 2 3 2 2 2 5" xfId="34405" xr:uid="{9D5D48CF-63D6-4D94-B728-0686639CD88E}"/>
    <cellStyle name="Note 2 2 3 2 2 2 6" xfId="35108" xr:uid="{A37992D1-9655-4D45-A15C-4AC8B5B6B527}"/>
    <cellStyle name="Note 2 2 3 2 2 3" xfId="25248" xr:uid="{E187F580-74DC-46A8-9BCE-4E84CA021D84}"/>
    <cellStyle name="Note 2 2 3 2 2 4" xfId="32507" xr:uid="{91129E05-D6D5-454E-BE28-CD51E312928B}"/>
    <cellStyle name="Note 2 2 3 2 3" xfId="23031" xr:uid="{934F738D-A8DF-46A3-BD36-21F84C4C44F1}"/>
    <cellStyle name="Note 2 2 3 2 3 2" xfId="25683" xr:uid="{4B32E083-B14B-496B-ABB1-F0D11ADE9F71}"/>
    <cellStyle name="Note 2 2 3 2 3 3" xfId="27312" xr:uid="{A602B0D8-4EED-44EE-BB32-D546B8B21CB8}"/>
    <cellStyle name="Note 2 2 3 2 3 4" xfId="28959" xr:uid="{AFFB1215-88C2-43BD-893B-08F5BDE2ECD5}"/>
    <cellStyle name="Note 2 2 3 2 3 5" xfId="31771" xr:uid="{0D41EBF1-47E0-4D40-9810-5425218819A5}"/>
    <cellStyle name="Note 2 2 3 2 3 6" xfId="34576" xr:uid="{AA56A8F2-2CE8-4CBC-952C-BEF1C690B31E}"/>
    <cellStyle name="Note 2 2 3 2 4" xfId="24187" xr:uid="{BF4C27F0-6C56-4CA0-8C88-143832C57294}"/>
    <cellStyle name="Note 2 2 3 2 4 2" xfId="26835" xr:uid="{F258C16F-1441-4002-B65C-FD352BF29324}"/>
    <cellStyle name="Note 2 2 3 2 4 3" xfId="24786" xr:uid="{EB8BE022-94EE-4F6A-9859-ED318B444BF1}"/>
    <cellStyle name="Note 2 2 3 2 4 4" xfId="29668" xr:uid="{197481AF-5432-4F03-B09A-B0551A0550DB}"/>
    <cellStyle name="Note 2 2 3 2 4 5" xfId="30548" xr:uid="{E5DBAF30-0ACA-4374-B94A-92820E8F706C}"/>
    <cellStyle name="Note 2 2 3 2 4 6" xfId="32213" xr:uid="{C0F96358-BE2E-420D-9BFC-5074FF70CD96}"/>
    <cellStyle name="Note 2 2 3 2 4 7" xfId="35672" xr:uid="{EAEB1006-D23F-4FDA-8F72-B86B8AE5117F}"/>
    <cellStyle name="Note 2 2 3 2 4 8" xfId="36507" xr:uid="{26796609-A3D3-4EB6-9412-7524283F1F81}"/>
    <cellStyle name="Note 2 2 3 2 4 9" xfId="37423" xr:uid="{B7B1F5B5-AD93-4538-A8C9-19732D89B0F2}"/>
    <cellStyle name="Note 2 2 3 2 5" xfId="23770" xr:uid="{09ADB7B2-3835-4DC3-9D4B-C82661394198}"/>
    <cellStyle name="Note 2 2 3 2 5 2" xfId="26421" xr:uid="{BDD29400-314D-44B2-BD8D-EE1E245CA10C}"/>
    <cellStyle name="Note 2 2 3 2 5 3" xfId="21332" xr:uid="{8B31829E-BC34-4347-950D-0FD0645C2991}"/>
    <cellStyle name="Note 2 2 3 2 5 4" xfId="29273" xr:uid="{B01A7A9D-44A7-4618-8466-BDAED69F44F7}"/>
    <cellStyle name="Note 2 2 3 2 5 5" xfId="30137" xr:uid="{023A56CD-E2E8-4A20-87D7-626909678924}"/>
    <cellStyle name="Note 2 2 3 2 5 6" xfId="31910" xr:uid="{05060B06-A174-4AD3-9C63-CCBDA7A6BFB2}"/>
    <cellStyle name="Note 2 2 3 2 5 7" xfId="35274" xr:uid="{4970514F-EC5F-4AE8-B7A9-DC44057012BD}"/>
    <cellStyle name="Note 2 2 3 2 5 8" xfId="36109" xr:uid="{C32E4949-FF92-48A2-B5BB-37D29038DBC2}"/>
    <cellStyle name="Note 2 2 3 2 5 9" xfId="37006" xr:uid="{DCF69F82-130D-46D6-920F-5E3630692E8E}"/>
    <cellStyle name="Note 2 2 3 2 6" xfId="22028" xr:uid="{57C22EBC-4B41-4F62-8BD8-B3E90BABDE61}"/>
    <cellStyle name="Note 2 2 3 2 7" xfId="21061" xr:uid="{1BB533BC-2740-4F50-A8F4-CE89361B729E}"/>
    <cellStyle name="Note 2 2 3 3" xfId="20419" xr:uid="{00000000-0005-0000-0000-0000C74F0000}"/>
    <cellStyle name="Note 2 2 3 3 2" xfId="22593" xr:uid="{09C2DF4E-5D65-4344-B3EE-463C75224178}"/>
    <cellStyle name="Note 2 2 3 3 2 2" xfId="23493" xr:uid="{845DEDD2-2D13-4888-9472-65066F3FC9ED}"/>
    <cellStyle name="Note 2 2 3 3 2 2 2" xfId="26145" xr:uid="{67F6333E-2E53-4357-BB98-FA37B79C7FBA}"/>
    <cellStyle name="Note 2 2 3 3 2 2 3" xfId="28470" xr:uid="{5D04DFF3-9D02-41C7-9C89-A83790735E01}"/>
    <cellStyle name="Note 2 2 3 3 2 2 4" xfId="29022" xr:uid="{1FA84251-B64A-4210-A6CC-D52CA3218C9E}"/>
    <cellStyle name="Note 2 2 3 3 2 2 5" xfId="34555" xr:uid="{EDCDD3E6-B9E1-4657-B1B1-0BF30C09F898}"/>
    <cellStyle name="Note 2 2 3 3 2 2 6" xfId="31303" xr:uid="{0FBD4AD4-2FFB-4A87-AD91-2A79FDE4DEC1}"/>
    <cellStyle name="Note 2 2 3 3 2 3" xfId="25247" xr:uid="{2FA05BA8-194D-4D22-9EB3-9FC10B0995EE}"/>
    <cellStyle name="Note 2 2 3 3 2 4" xfId="32506" xr:uid="{59021A8D-0FD9-4E83-9F25-C3E452E3B1FB}"/>
    <cellStyle name="Note 2 2 3 3 3" xfId="23032" xr:uid="{4E9B6179-7A70-4640-9E69-60BF519518CA}"/>
    <cellStyle name="Note 2 2 3 3 3 2" xfId="25684" xr:uid="{810343CF-C4C6-4A9A-A09A-92DCB912FCD3}"/>
    <cellStyle name="Note 2 2 3 3 3 3" xfId="27313" xr:uid="{15675BC4-59E9-4B55-B9ED-52C7197AB234}"/>
    <cellStyle name="Note 2 2 3 3 3 4" xfId="29076" xr:uid="{DDC213F0-E08D-4B30-8554-1952C445FCDE}"/>
    <cellStyle name="Note 2 2 3 3 3 5" xfId="33378" xr:uid="{5F1D2835-1E51-4D0A-ACCA-C95AA7EF5FBA}"/>
    <cellStyle name="Note 2 2 3 3 3 6" xfId="34649" xr:uid="{E0A36D45-6807-4724-AF34-B5703D1A6DCF}"/>
    <cellStyle name="Note 2 2 3 3 4" xfId="24188" xr:uid="{D281B4A1-EF89-40D9-BF45-1C592100314D}"/>
    <cellStyle name="Note 2 2 3 3 4 2" xfId="26836" xr:uid="{B028C40C-9E39-41CC-A773-5FEE6672F5DF}"/>
    <cellStyle name="Note 2 2 3 3 4 3" xfId="24787" xr:uid="{A835980C-4300-4EFE-98A4-A350030A12E7}"/>
    <cellStyle name="Note 2 2 3 3 4 4" xfId="29669" xr:uid="{BC4EBC3A-4784-4E0D-BEAF-10C67175E306}"/>
    <cellStyle name="Note 2 2 3 3 4 5" xfId="30549" xr:uid="{231009A2-553B-441A-B9D7-1C52F5E968C8}"/>
    <cellStyle name="Note 2 2 3 3 4 6" xfId="33975" xr:uid="{45D442DC-05DA-4206-81FA-9F3F8A52ABA5}"/>
    <cellStyle name="Note 2 2 3 3 4 7" xfId="35673" xr:uid="{A84C5626-8CF9-4226-9BB6-70E88DF87D86}"/>
    <cellStyle name="Note 2 2 3 3 4 8" xfId="36508" xr:uid="{2E9A9C0A-846B-4456-B32C-A086DDB0E86A}"/>
    <cellStyle name="Note 2 2 3 3 4 9" xfId="37424" xr:uid="{9319D97A-C212-45AF-82BD-6F73794E7C20}"/>
    <cellStyle name="Note 2 2 3 3 5" xfId="23769" xr:uid="{A1236FEC-E36F-4057-95B7-3A7952AE8463}"/>
    <cellStyle name="Note 2 2 3 3 5 2" xfId="26420" xr:uid="{96324A74-30E7-4850-B92C-DE1B62852C30}"/>
    <cellStyle name="Note 2 2 3 3 5 3" xfId="21333" xr:uid="{D078FD05-A9BC-46BF-8572-2E466D7F853B}"/>
    <cellStyle name="Note 2 2 3 3 5 4" xfId="29272" xr:uid="{B7A31849-3A02-4A8D-B68F-9194CECF8D3D}"/>
    <cellStyle name="Note 2 2 3 3 5 5" xfId="30136" xr:uid="{DC531450-957E-4584-BBEC-61F3FB2180A1}"/>
    <cellStyle name="Note 2 2 3 3 5 6" xfId="31909" xr:uid="{6260C7B6-6176-4327-B0E9-FC9F26C20861}"/>
    <cellStyle name="Note 2 2 3 3 5 7" xfId="35273" xr:uid="{3F374836-7B94-4279-B76B-0A0B0CB8D854}"/>
    <cellStyle name="Note 2 2 3 3 5 8" xfId="36108" xr:uid="{1B25B05B-2D04-4DCA-B25C-21EFE2E1FDA6}"/>
    <cellStyle name="Note 2 2 3 3 5 9" xfId="37005" xr:uid="{708FFB9D-8FDA-4319-B94A-FBF27B50AB9F}"/>
    <cellStyle name="Note 2 2 3 3 6" xfId="22029" xr:uid="{B5D1FF6E-CE79-4768-9EE0-8AB431106943}"/>
    <cellStyle name="Note 2 2 3 3 7" xfId="21060" xr:uid="{1EC25B0E-42E4-4908-9E45-6D5A9700011C}"/>
    <cellStyle name="Note 2 2 3 4" xfId="20420" xr:uid="{00000000-0005-0000-0000-0000C84F0000}"/>
    <cellStyle name="Note 2 2 3 4 2" xfId="22592" xr:uid="{3FA14142-1227-4A92-899E-2173E8B6E424}"/>
    <cellStyle name="Note 2 2 3 4 2 2" xfId="23492" xr:uid="{CEFC655C-ADA8-4374-86ED-A2974C83E5F4}"/>
    <cellStyle name="Note 2 2 3 4 2 2 2" xfId="26144" xr:uid="{DFF52278-217D-4281-B58E-3C98271996C1}"/>
    <cellStyle name="Note 2 2 3 4 2 2 3" xfId="27979" xr:uid="{AF0550B3-02FA-48A1-B3BF-CB23A9C357EE}"/>
    <cellStyle name="Note 2 2 3 4 2 2 4" xfId="27680" xr:uid="{7E897879-DBFA-4BFE-A5F1-D43849B1185A}"/>
    <cellStyle name="Note 2 2 3 4 2 2 5" xfId="31187" xr:uid="{19462199-8100-4983-AF95-2F5E26CA2DD0}"/>
    <cellStyle name="Note 2 2 3 4 2 2 6" xfId="31360" xr:uid="{3214C50C-32DF-431A-B9C4-E0A853EB649D}"/>
    <cellStyle name="Note 2 2 3 4 2 3" xfId="25246" xr:uid="{2BEA839A-C133-445C-A7F4-63C8CBDEA96F}"/>
    <cellStyle name="Note 2 2 3 4 2 4" xfId="32505" xr:uid="{7838DDB8-8B6B-4D47-A720-4D08EA779923}"/>
    <cellStyle name="Note 2 2 3 4 3" xfId="23033" xr:uid="{D8AD029C-3C09-4153-A254-C8A6F84FFEA7}"/>
    <cellStyle name="Note 2 2 3 4 3 2" xfId="25685" xr:uid="{13B0F94F-202C-4D78-8D7F-DD8C56CA4D28}"/>
    <cellStyle name="Note 2 2 3 4 3 3" xfId="27314" xr:uid="{38F41CA3-B37E-4075-9B8A-871071DBDA3E}"/>
    <cellStyle name="Note 2 2 3 4 3 4" xfId="27789" xr:uid="{1281BEB8-5DB6-471C-A92C-3270EE1CFCC6}"/>
    <cellStyle name="Note 2 2 3 4 3 5" xfId="32954" xr:uid="{09269540-66E8-43B3-B3D6-CA6923AA18F5}"/>
    <cellStyle name="Note 2 2 3 4 3 6" xfId="35169" xr:uid="{8F4B0A2A-6015-4755-BE35-43A918CD3866}"/>
    <cellStyle name="Note 2 2 3 4 4" xfId="24189" xr:uid="{5BD975ED-CFD0-4F8F-A295-1E8205094BB5}"/>
    <cellStyle name="Note 2 2 3 4 4 2" xfId="26837" xr:uid="{28EA85A8-FADA-44D5-BB75-56A0DCE845C2}"/>
    <cellStyle name="Note 2 2 3 4 4 3" xfId="24788" xr:uid="{07BC64C0-C0EB-447A-A963-9FB93322915E}"/>
    <cellStyle name="Note 2 2 3 4 4 4" xfId="29670" xr:uid="{C02BF23F-1E6D-4CB3-B63E-478E212BCF42}"/>
    <cellStyle name="Note 2 2 3 4 4 5" xfId="30550" xr:uid="{0CEE802F-0D82-403D-AD4A-BE093E6F2B15}"/>
    <cellStyle name="Note 2 2 3 4 4 6" xfId="34145" xr:uid="{DF3142CB-DA9E-4AC7-AF7A-85A2ECE80D03}"/>
    <cellStyle name="Note 2 2 3 4 4 7" xfId="35674" xr:uid="{6B1DD7D7-BD87-4DD8-81E4-7FEED37FD0B3}"/>
    <cellStyle name="Note 2 2 3 4 4 8" xfId="36509" xr:uid="{D8CD5BBD-3C14-4D0E-B2E7-94B9A479B46B}"/>
    <cellStyle name="Note 2 2 3 4 4 9" xfId="37425" xr:uid="{672A1581-1F21-4615-AD02-E2DF6521A64F}"/>
    <cellStyle name="Note 2 2 3 4 5" xfId="23768" xr:uid="{3C877705-3251-49C1-A4C7-92DDD895D7CA}"/>
    <cellStyle name="Note 2 2 3 4 5 2" xfId="26419" xr:uid="{1BCB42E6-0F4C-41F1-BE55-11E65F94594E}"/>
    <cellStyle name="Note 2 2 3 4 5 3" xfId="21334" xr:uid="{DCFE2524-4260-4364-8BD0-A952B401BE1A}"/>
    <cellStyle name="Note 2 2 3 4 5 4" xfId="29271" xr:uid="{10E77F53-BDA8-461B-9E21-A78784529FA1}"/>
    <cellStyle name="Note 2 2 3 4 5 5" xfId="30135" xr:uid="{39398101-5BF0-4194-ACA1-CB87E1E01553}"/>
    <cellStyle name="Note 2 2 3 4 5 6" xfId="31908" xr:uid="{354396B2-FD6A-45CA-BC56-E7CA8EA862CF}"/>
    <cellStyle name="Note 2 2 3 4 5 7" xfId="35272" xr:uid="{A7A58F58-431C-49F9-9155-99061C365605}"/>
    <cellStyle name="Note 2 2 3 4 5 8" xfId="36107" xr:uid="{D44F1CFD-6ADF-450F-8AB8-843628909B05}"/>
    <cellStyle name="Note 2 2 3 4 5 9" xfId="37004" xr:uid="{497DCEF8-132E-492E-AD48-5EF7E0B679D2}"/>
    <cellStyle name="Note 2 2 3 4 6" xfId="22030" xr:uid="{385EA5BE-0A1B-45CF-BAA5-5FEA328362FF}"/>
    <cellStyle name="Note 2 2 3 4 7" xfId="21059" xr:uid="{9185FF06-67D3-402E-A690-404417FB77B6}"/>
    <cellStyle name="Note 2 2 3 5" xfId="20421" xr:uid="{00000000-0005-0000-0000-0000C94F0000}"/>
    <cellStyle name="Note 2 2 3 5 2" xfId="22591" xr:uid="{4B922AB7-09DB-4140-B0A5-27CCF73F9AD9}"/>
    <cellStyle name="Note 2 2 3 5 2 2" xfId="23491" xr:uid="{E15FCAB7-575D-42B0-A8E2-D0E0D2C4FAF2}"/>
    <cellStyle name="Note 2 2 3 5 2 2 2" xfId="26143" xr:uid="{5BC090C1-50B4-4E30-8D48-3D8D35C17DFA}"/>
    <cellStyle name="Note 2 2 3 5 2 2 3" xfId="28050" xr:uid="{D5C738F3-8049-40EF-A167-74D2B274DC81}"/>
    <cellStyle name="Note 2 2 3 5 2 2 4" xfId="28200" xr:uid="{C27C5C79-A6AE-4AE1-9D69-E8975F662571}"/>
    <cellStyle name="Note 2 2 3 5 2 2 5" xfId="34372" xr:uid="{0762020F-C629-4247-A8F4-B102366E12FD}"/>
    <cellStyle name="Note 2 2 3 5 2 2 6" xfId="35046" xr:uid="{2B3578B7-1D62-4C5D-AD76-FF9CEB24588C}"/>
    <cellStyle name="Note 2 2 3 5 2 3" xfId="25245" xr:uid="{9274D0F6-4643-4872-BCD0-E68D2F204470}"/>
    <cellStyle name="Note 2 2 3 5 2 4" xfId="32504" xr:uid="{A9CCF972-6445-4A36-B0C4-6882199C3C73}"/>
    <cellStyle name="Note 2 2 3 5 3" xfId="23034" xr:uid="{AC4FEBB4-06DA-47EC-843B-166CACB09D42}"/>
    <cellStyle name="Note 2 2 3 5 3 2" xfId="25686" xr:uid="{A5604B57-33D5-4D63-B484-89751C6D4D34}"/>
    <cellStyle name="Note 2 2 3 5 3 3" xfId="27315" xr:uid="{47BC8F59-305E-48E1-8102-B09EDFD80F5D}"/>
    <cellStyle name="Note 2 2 3 5 3 4" xfId="28336" xr:uid="{6E4CEEFF-CA6F-4C6D-920F-5711B699E76B}"/>
    <cellStyle name="Note 2 2 3 5 3 5" xfId="33791" xr:uid="{B3FB9D52-4CBF-4898-9993-512E6FC1A8FA}"/>
    <cellStyle name="Note 2 2 3 5 3 6" xfId="34986" xr:uid="{3E89824C-1679-470E-8D22-D8A78A724265}"/>
    <cellStyle name="Note 2 2 3 5 4" xfId="24190" xr:uid="{8F4CEA27-1B0E-44AD-9E4E-9CEF867E463D}"/>
    <cellStyle name="Note 2 2 3 5 4 2" xfId="26838" xr:uid="{23259173-894C-4CD3-BB12-37BC86426439}"/>
    <cellStyle name="Note 2 2 3 5 4 3" xfId="24789" xr:uid="{6DD8997F-3150-4A2E-809E-A8EA71F352C6}"/>
    <cellStyle name="Note 2 2 3 5 4 4" xfId="29671" xr:uid="{847FF6A1-18CB-493D-83B1-2EB630E120D9}"/>
    <cellStyle name="Note 2 2 3 5 4 5" xfId="30551" xr:uid="{4BEF4FDA-D105-4DAA-A0D0-3FB96115F601}"/>
    <cellStyle name="Note 2 2 3 5 4 6" xfId="32214" xr:uid="{26AD1C91-888C-4183-B060-CBA6F875CEE3}"/>
    <cellStyle name="Note 2 2 3 5 4 7" xfId="35675" xr:uid="{7A5004F3-C446-42CE-8A54-8403E63609A9}"/>
    <cellStyle name="Note 2 2 3 5 4 8" xfId="36510" xr:uid="{F750E4CD-7074-4103-8128-4F6D2BF9D753}"/>
    <cellStyle name="Note 2 2 3 5 4 9" xfId="37426" xr:uid="{C0949CC8-AB8F-4072-8AA3-8DC85622B44B}"/>
    <cellStyle name="Note 2 2 3 5 5" xfId="23767" xr:uid="{F51D6204-3690-4EC5-ADD0-189CC1A5B808}"/>
    <cellStyle name="Note 2 2 3 5 5 2" xfId="26418" xr:uid="{2963B321-CE5C-4EC0-9FB8-45ADDAB492FB}"/>
    <cellStyle name="Note 2 2 3 5 5 3" xfId="21335" xr:uid="{AB05A384-78E2-47EF-98AD-21686742D589}"/>
    <cellStyle name="Note 2 2 3 5 5 4" xfId="29270" xr:uid="{316EDD52-9B42-4643-A44D-13C52F738413}"/>
    <cellStyle name="Note 2 2 3 5 5 5" xfId="30134" xr:uid="{CBAA830B-286F-4216-954F-8F14A4BD4341}"/>
    <cellStyle name="Note 2 2 3 5 5 6" xfId="31907" xr:uid="{946FAA94-8653-4F85-AB4C-2E491EAA9A08}"/>
    <cellStyle name="Note 2 2 3 5 5 7" xfId="35271" xr:uid="{6E0B0CFE-7113-4D8C-99E9-5D23C30CD0D2}"/>
    <cellStyle name="Note 2 2 3 5 5 8" xfId="36106" xr:uid="{FF47F690-AA78-44E5-8B0D-25F794A4D283}"/>
    <cellStyle name="Note 2 2 3 5 5 9" xfId="37003" xr:uid="{523CC44A-D7A7-463F-807E-5ECB73705FC8}"/>
    <cellStyle name="Note 2 2 3 5 6" xfId="22031" xr:uid="{442C6307-170F-4DA9-AF7C-C25E6A237B78}"/>
    <cellStyle name="Note 2 2 3 5 7" xfId="21058" xr:uid="{5EF8C87C-2860-4AC6-A70C-DBB314A2AF9B}"/>
    <cellStyle name="Note 2 2 4" xfId="20422" xr:uid="{00000000-0005-0000-0000-0000CA4F0000}"/>
    <cellStyle name="Note 2 2 4 10" xfId="21057" xr:uid="{3CDA1E8E-CC74-4AA0-9EC1-373B15B8A49D}"/>
    <cellStyle name="Note 2 2 4 2" xfId="20423" xr:uid="{00000000-0005-0000-0000-0000CB4F0000}"/>
    <cellStyle name="Note 2 2 4 2 2" xfId="22589" xr:uid="{CB0A356B-BA5E-4CE0-A056-36895D9BD603}"/>
    <cellStyle name="Note 2 2 4 2 2 2" xfId="23489" xr:uid="{55BD4BA4-3313-44A3-A2A1-BD7DE1E5A769}"/>
    <cellStyle name="Note 2 2 4 2 2 2 2" xfId="26141" xr:uid="{3196E19A-1C15-432C-B70E-BED5ACE2A085}"/>
    <cellStyle name="Note 2 2 4 2 2 2 3" xfId="27528" xr:uid="{32B8E20F-7D0C-4833-A44F-B71C65F0EF95}"/>
    <cellStyle name="Note 2 2 4 2 2 2 4" xfId="29021" xr:uid="{F29F8174-F400-48C2-B3DA-3F32F5FD6D03}"/>
    <cellStyle name="Note 2 2 4 2 2 2 5" xfId="34402" xr:uid="{97247B39-DE84-450A-B20C-318EDE489380}"/>
    <cellStyle name="Note 2 2 4 2 2 2 6" xfId="31284" xr:uid="{E4A26755-89DB-4D62-8731-FD39F1C02298}"/>
    <cellStyle name="Note 2 2 4 2 2 3" xfId="25243" xr:uid="{BD8DB3B0-5721-4FC3-8207-D75BFB1E8B32}"/>
    <cellStyle name="Note 2 2 4 2 2 4" xfId="32502" xr:uid="{0DDE2762-DC3E-48C3-A44A-4C766590D9F3}"/>
    <cellStyle name="Note 2 2 4 2 3" xfId="23036" xr:uid="{E3C36CF0-4DF6-4147-A1E9-1C0B6C4455C8}"/>
    <cellStyle name="Note 2 2 4 2 3 2" xfId="25688" xr:uid="{46A518FB-094E-4597-8167-E32C9C90F725}"/>
    <cellStyle name="Note 2 2 4 2 3 3" xfId="27317" xr:uid="{3CF08B06-8092-47B1-9D1A-01859C3FB9DF}"/>
    <cellStyle name="Note 2 2 4 2 3 4" xfId="28960" xr:uid="{D1D2B293-9002-42E8-BE6D-09A847527DE8}"/>
    <cellStyle name="Note 2 2 4 2 3 5" xfId="31772" xr:uid="{2791E894-600D-4D5B-A943-E80B3A48B55B}"/>
    <cellStyle name="Note 2 2 4 2 3 6" xfId="34608" xr:uid="{079C087E-16F8-40D2-A7D6-7418DFDA4355}"/>
    <cellStyle name="Note 2 2 4 2 4" xfId="24192" xr:uid="{2A01E64B-3A07-4E62-918F-C699A0121C04}"/>
    <cellStyle name="Note 2 2 4 2 4 2" xfId="26840" xr:uid="{0BA74FA4-BB17-4646-9DE6-9FDD3302B2ED}"/>
    <cellStyle name="Note 2 2 4 2 4 3" xfId="24791" xr:uid="{F35424A4-A6C1-44CB-A00D-1DE347CFD202}"/>
    <cellStyle name="Note 2 2 4 2 4 4" xfId="29673" xr:uid="{FCC9505D-7836-428C-97BF-8816EE76A66F}"/>
    <cellStyle name="Note 2 2 4 2 4 5" xfId="30553" xr:uid="{69FBBE6B-7B35-4D13-AD7B-6BC933489F21}"/>
    <cellStyle name="Note 2 2 4 2 4 6" xfId="34146" xr:uid="{2AD46CFE-4BD4-4778-B62B-EA72B09D3898}"/>
    <cellStyle name="Note 2 2 4 2 4 7" xfId="35677" xr:uid="{D4BF9A71-911B-4A5F-A8AF-65A87D21F3FC}"/>
    <cellStyle name="Note 2 2 4 2 4 8" xfId="36512" xr:uid="{08C6CF1C-B769-4600-9912-C6A7FDDF23FB}"/>
    <cellStyle name="Note 2 2 4 2 4 9" xfId="37428" xr:uid="{7F6A1C12-C2F8-4069-876C-D5CFF0DBE8FE}"/>
    <cellStyle name="Note 2 2 4 2 5" xfId="23765" xr:uid="{01C159F9-0896-4D5E-A313-DE3946D05799}"/>
    <cellStyle name="Note 2 2 4 2 5 2" xfId="26416" xr:uid="{7CBEF83A-90A6-4CA9-B61F-2FDE8F26DF0A}"/>
    <cellStyle name="Note 2 2 4 2 5 3" xfId="21337" xr:uid="{25C6CA44-1357-4A1F-B616-560245A7D866}"/>
    <cellStyle name="Note 2 2 4 2 5 4" xfId="29268" xr:uid="{6CD148CD-2AB1-4BB1-A941-E801D7D18403}"/>
    <cellStyle name="Note 2 2 4 2 5 5" xfId="30132" xr:uid="{581C5666-40B9-4144-8643-F16AF2F57178}"/>
    <cellStyle name="Note 2 2 4 2 5 6" xfId="31905" xr:uid="{DAA1BDF5-B7FD-47FB-B3E1-46C0E4753F78}"/>
    <cellStyle name="Note 2 2 4 2 5 7" xfId="35269" xr:uid="{76947CBD-C929-4A34-A992-3B4E63E1E1CB}"/>
    <cellStyle name="Note 2 2 4 2 5 8" xfId="36104" xr:uid="{0B71A160-B91B-42AB-9325-CDDAC252E52A}"/>
    <cellStyle name="Note 2 2 4 2 5 9" xfId="37001" xr:uid="{A63CA422-1CB2-4DBC-B3B5-0593A038D075}"/>
    <cellStyle name="Note 2 2 4 2 6" xfId="22033" xr:uid="{80120F73-81F5-4A9A-8DE7-BAF998E5649E}"/>
    <cellStyle name="Note 2 2 4 2 7" xfId="21056" xr:uid="{B9E4007F-8206-4550-8AB8-6BE0AA80DF21}"/>
    <cellStyle name="Note 2 2 4 3" xfId="20424" xr:uid="{00000000-0005-0000-0000-0000CC4F0000}"/>
    <cellStyle name="Note 2 2 4 3 2" xfId="22588" xr:uid="{98139E75-7CA4-4B37-B902-CACC8EEB0ECF}"/>
    <cellStyle name="Note 2 2 4 3 2 2" xfId="23488" xr:uid="{B7087E52-F823-430C-81FE-03EDFCFD9C28}"/>
    <cellStyle name="Note 2 2 4 3 2 2 2" xfId="26140" xr:uid="{36429A39-0E81-4353-B8D9-3F999FC167AD}"/>
    <cellStyle name="Note 2 2 4 3 2 2 3" xfId="28583" xr:uid="{9EF33402-D532-4027-B68D-E8261537E8E8}"/>
    <cellStyle name="Note 2 2 4 3 2 2 4" xfId="28393" xr:uid="{2D0C047C-A3E9-4813-B283-2D6CF04D93FB}"/>
    <cellStyle name="Note 2 2 4 3 2 2 5" xfId="34558" xr:uid="{DFBCAADC-0E9D-4BFB-9941-E23F36F63AC2}"/>
    <cellStyle name="Note 2 2 4 3 2 2 6" xfId="31361" xr:uid="{5E7CE1B7-22E8-43E5-AA8E-6D272B8DCCFF}"/>
    <cellStyle name="Note 2 2 4 3 2 3" xfId="25242" xr:uid="{50E0C647-F535-4777-ABA1-2A69741B9890}"/>
    <cellStyle name="Note 2 2 4 3 2 4" xfId="32501" xr:uid="{A00CBDDE-8501-40A5-B342-01FE7FEA6A7A}"/>
    <cellStyle name="Note 2 2 4 3 3" xfId="23037" xr:uid="{01A0F0D9-254E-4066-9A28-2090B492ADFF}"/>
    <cellStyle name="Note 2 2 4 3 3 2" xfId="25689" xr:uid="{EA0B37EA-2F2F-4636-B4C9-3EFE8F5CD640}"/>
    <cellStyle name="Note 2 2 4 3 3 3" xfId="27318" xr:uid="{17A62925-4CA5-42D0-A76E-9173D6DEABED}"/>
    <cellStyle name="Note 2 2 4 3 3 4" xfId="29077" xr:uid="{8EBC5760-C6CF-4829-B457-4E2A4CE66F78}"/>
    <cellStyle name="Note 2 2 4 3 3 5" xfId="33377" xr:uid="{4FDE6591-0694-4147-BDB8-E1665607645F}"/>
    <cellStyle name="Note 2 2 4 3 3 6" xfId="35168" xr:uid="{E5A062A4-5FA5-4648-A8D7-36D50EC71171}"/>
    <cellStyle name="Note 2 2 4 3 4" xfId="24193" xr:uid="{8273B534-DC3F-48EC-A7E7-596AF1C46AF0}"/>
    <cellStyle name="Note 2 2 4 3 4 2" xfId="26841" xr:uid="{94910E9C-A751-4326-A646-1076D70388F2}"/>
    <cellStyle name="Note 2 2 4 3 4 3" xfId="24792" xr:uid="{786F81A9-9FA6-4C02-A118-16BD6107964E}"/>
    <cellStyle name="Note 2 2 4 3 4 4" xfId="29674" xr:uid="{35AF49C9-8ED2-45F3-92D2-C82D902BDB5E}"/>
    <cellStyle name="Note 2 2 4 3 4 5" xfId="30554" xr:uid="{CCDCC6CD-1D14-407B-A13D-86794351D45E}"/>
    <cellStyle name="Note 2 2 4 3 4 6" xfId="32215" xr:uid="{E3A760DD-D8A1-4AF1-84C8-4D7B1B29C9B8}"/>
    <cellStyle name="Note 2 2 4 3 4 7" xfId="35678" xr:uid="{5E6615A3-732F-4143-AD06-48C68445DBA6}"/>
    <cellStyle name="Note 2 2 4 3 4 8" xfId="36513" xr:uid="{4D4BDD6B-CE2C-47BF-AB54-3D674B3A2E18}"/>
    <cellStyle name="Note 2 2 4 3 4 9" xfId="37429" xr:uid="{14B14EBD-BDD5-431B-AB2C-21242AD1F52F}"/>
    <cellStyle name="Note 2 2 4 3 5" xfId="23764" xr:uid="{295B1E70-2EDC-4BA2-A9A1-C0ACE6DE8256}"/>
    <cellStyle name="Note 2 2 4 3 5 2" xfId="26415" xr:uid="{E8FB3ACB-BE0B-4801-9BB8-FAACB63C1908}"/>
    <cellStyle name="Note 2 2 4 3 5 3" xfId="21338" xr:uid="{0AB07579-9AC7-4773-BA29-E6FE35D77FFC}"/>
    <cellStyle name="Note 2 2 4 3 5 4" xfId="29267" xr:uid="{EF0349DE-CBAC-4B7A-A279-012B67129BDC}"/>
    <cellStyle name="Note 2 2 4 3 5 5" xfId="30131" xr:uid="{F13F1C87-EBDE-4E52-A744-630AB0E6117E}"/>
    <cellStyle name="Note 2 2 4 3 5 6" xfId="31904" xr:uid="{C6439333-486C-4E96-96D3-4635A17107F7}"/>
    <cellStyle name="Note 2 2 4 3 5 7" xfId="35268" xr:uid="{3415A97E-FACC-4E9D-B31B-D6935376110B}"/>
    <cellStyle name="Note 2 2 4 3 5 8" xfId="36103" xr:uid="{F70E97AB-41EF-4F58-A996-9EBE90E8A300}"/>
    <cellStyle name="Note 2 2 4 3 5 9" xfId="37000" xr:uid="{276ADF47-73C8-41DE-8096-BC200C7D969F}"/>
    <cellStyle name="Note 2 2 4 3 6" xfId="22034" xr:uid="{D9E95A19-AD9B-4391-92A6-D2BA200C9F94}"/>
    <cellStyle name="Note 2 2 4 3 7" xfId="21055" xr:uid="{083396D4-DDA0-4260-A583-0657B1ABC5FA}"/>
    <cellStyle name="Note 2 2 4 4" xfId="20425" xr:uid="{00000000-0005-0000-0000-0000CD4F0000}"/>
    <cellStyle name="Note 2 2 4 4 2" xfId="22587" xr:uid="{34EE5C74-539F-43CF-A044-E4BABE29670B}"/>
    <cellStyle name="Note 2 2 4 4 2 2" xfId="23487" xr:uid="{FFB59E06-4482-4FE2-A383-FCCD3D5C706F}"/>
    <cellStyle name="Note 2 2 4 4 2 2 2" xfId="26139" xr:uid="{4A2374C3-E985-45BD-A7DF-4F379D7B71D9}"/>
    <cellStyle name="Note 2 2 4 4 2 2 3" xfId="28469" xr:uid="{8F8B0E20-D931-4C60-A0DB-199459B48439}"/>
    <cellStyle name="Note 2 2 4 4 2 2 4" xfId="27697" xr:uid="{A297EAEF-1F77-48A2-980A-82742DE859D3}"/>
    <cellStyle name="Note 2 2 4 4 2 2 5" xfId="33358" xr:uid="{8381CFEE-8335-4010-8813-060383076E13}"/>
    <cellStyle name="Note 2 2 4 4 2 2 6" xfId="31362" xr:uid="{43962276-32E4-412D-BE5E-C9831C842D4A}"/>
    <cellStyle name="Note 2 2 4 4 2 3" xfId="25241" xr:uid="{8BB3FCBD-2786-439B-A4EE-4A1F2C482FF8}"/>
    <cellStyle name="Note 2 2 4 4 2 4" xfId="32500" xr:uid="{45C8CFBD-AB49-479F-932F-5001A52475E4}"/>
    <cellStyle name="Note 2 2 4 4 3" xfId="23038" xr:uid="{32A953F9-0446-43CA-BA20-FAE3F9504D87}"/>
    <cellStyle name="Note 2 2 4 4 3 2" xfId="25690" xr:uid="{D7675C71-024E-4225-880D-86272C1DD8F4}"/>
    <cellStyle name="Note 2 2 4 4 3 3" xfId="27319" xr:uid="{4B0F1B2A-F624-44F8-9DE5-BB4E3C2B4767}"/>
    <cellStyle name="Note 2 2 4 4 3 4" xfId="28313" xr:uid="{8AC452A8-7071-4A3F-9A50-2C70D51B589E}"/>
    <cellStyle name="Note 2 2 4 4 3 5" xfId="32955" xr:uid="{3C8C4830-2506-4549-B02D-C23603C4737F}"/>
    <cellStyle name="Note 2 2 4 4 3 6" xfId="34987" xr:uid="{2AA09D3B-BDA6-4341-9115-532ADB151C5F}"/>
    <cellStyle name="Note 2 2 4 4 4" xfId="24194" xr:uid="{EB85B280-1BBE-48DE-8B77-5DA5FBA93AA4}"/>
    <cellStyle name="Note 2 2 4 4 4 2" xfId="26842" xr:uid="{EA3E94CB-F536-4651-BB2F-50A33CA5F179}"/>
    <cellStyle name="Note 2 2 4 4 4 3" xfId="24793" xr:uid="{7412098F-3768-4C21-86D9-2CB18A8651F8}"/>
    <cellStyle name="Note 2 2 4 4 4 4" xfId="29675" xr:uid="{342C729E-FA35-4295-96F7-CEDEFBDBA20A}"/>
    <cellStyle name="Note 2 2 4 4 4 5" xfId="30555" xr:uid="{896803B2-853A-4D0E-8B2C-7872128A9223}"/>
    <cellStyle name="Note 2 2 4 4 4 6" xfId="33977" xr:uid="{0AFF33B0-ABF0-4BD7-9E05-AB3099D4ED17}"/>
    <cellStyle name="Note 2 2 4 4 4 7" xfId="35679" xr:uid="{FA0A6C99-F9B5-46C2-B621-392F9C3F1788}"/>
    <cellStyle name="Note 2 2 4 4 4 8" xfId="36514" xr:uid="{DF61FA93-0A96-45BC-A5EA-F53DC16A8965}"/>
    <cellStyle name="Note 2 2 4 4 4 9" xfId="37430" xr:uid="{8A9291D9-F0A4-44BC-AA48-861449E7B2BF}"/>
    <cellStyle name="Note 2 2 4 4 5" xfId="23763" xr:uid="{57970D92-5C2E-4C25-9AD1-CEFA7B85B32E}"/>
    <cellStyle name="Note 2 2 4 4 5 2" xfId="26414" xr:uid="{55038920-85BA-49FF-80E5-712E2D4F0B4E}"/>
    <cellStyle name="Note 2 2 4 4 5 3" xfId="21339" xr:uid="{BC8A51C2-A17F-414A-AA31-C4CA7EB95804}"/>
    <cellStyle name="Note 2 2 4 4 5 4" xfId="29266" xr:uid="{4FF692A1-FD20-4ECF-9B01-AADAA171CB08}"/>
    <cellStyle name="Note 2 2 4 4 5 5" xfId="30130" xr:uid="{33511FF3-86C9-4081-93BE-FEB2D4106ACD}"/>
    <cellStyle name="Note 2 2 4 4 5 6" xfId="31903" xr:uid="{F0F013EC-85F4-4582-8E98-5A60CBBD91A4}"/>
    <cellStyle name="Note 2 2 4 4 5 7" xfId="35267" xr:uid="{2CDD505D-139C-4390-82AB-C6D0A77C7D99}"/>
    <cellStyle name="Note 2 2 4 4 5 8" xfId="36102" xr:uid="{6E2D261F-F3F4-45AC-A7DD-7BF16D6B00FE}"/>
    <cellStyle name="Note 2 2 4 4 5 9" xfId="36999" xr:uid="{91028D78-26DE-4FB6-B524-B3452A666C29}"/>
    <cellStyle name="Note 2 2 4 4 6" xfId="22035" xr:uid="{7E55EF25-4888-42C4-B415-2FE745F1CCD5}"/>
    <cellStyle name="Note 2 2 4 4 7" xfId="21054" xr:uid="{6F03A47E-A31F-4E03-B3E4-693F5491FB14}"/>
    <cellStyle name="Note 2 2 4 5" xfId="22590" xr:uid="{7AA80C2C-3C6A-4BFF-A29B-BB1DDC33B4D8}"/>
    <cellStyle name="Note 2 2 4 5 2" xfId="23490" xr:uid="{FC91363C-3109-4569-897E-36B68F8BE613}"/>
    <cellStyle name="Note 2 2 4 5 2 2" xfId="26142" xr:uid="{1178019E-1EF0-41F4-A7B2-D75858D65C07}"/>
    <cellStyle name="Note 2 2 4 5 2 3" xfId="27605" xr:uid="{16C1CB48-41B0-479A-BFF0-43C42BC5AA5F}"/>
    <cellStyle name="Note 2 2 4 5 2 4" xfId="29138" xr:uid="{2E87F04B-6C02-4DBA-859B-EC83BAAC457A}"/>
    <cellStyle name="Note 2 2 4 5 2 5" xfId="31153" xr:uid="{57244233-3D3E-41C1-9257-440B7A4BE5FE}"/>
    <cellStyle name="Note 2 2 4 5 2 6" xfId="35109" xr:uid="{9B811325-EBD9-4E70-A1EE-9D3A7F0BF8AD}"/>
    <cellStyle name="Note 2 2 4 5 3" xfId="25244" xr:uid="{85B9A085-35C4-42DE-A124-4C4216B6D8F4}"/>
    <cellStyle name="Note 2 2 4 5 4" xfId="32503" xr:uid="{5D3A530F-13AC-4B74-8A17-94B3FBB49420}"/>
    <cellStyle name="Note 2 2 4 6" xfId="23035" xr:uid="{4341FCF6-CE09-433C-8B80-75ADC9D62E50}"/>
    <cellStyle name="Note 2 2 4 6 2" xfId="25687" xr:uid="{1FE1BD2D-D5F0-4DBF-8780-629C5D5E55B0}"/>
    <cellStyle name="Note 2 2 4 6 3" xfId="27316" xr:uid="{7E81CC7C-0105-476F-AAC6-98B479B66A90}"/>
    <cellStyle name="Note 2 2 4 6 4" xfId="27263" xr:uid="{83A836BB-17E7-433F-9A44-B265DC765C8B}"/>
    <cellStyle name="Note 2 2 4 6 5" xfId="33646" xr:uid="{3F9F2A00-5D0F-48B5-A74B-CA64EF26DAFD}"/>
    <cellStyle name="Note 2 2 4 6 6" xfId="31680" xr:uid="{42943C1A-D3BA-48B2-84B2-7641F63F9770}"/>
    <cellStyle name="Note 2 2 4 7" xfId="24191" xr:uid="{8025ECCD-ACE7-4F49-A9D4-64E7074E51E1}"/>
    <cellStyle name="Note 2 2 4 7 2" xfId="26839" xr:uid="{CF118879-8879-4FFA-8606-A1961CEB547F}"/>
    <cellStyle name="Note 2 2 4 7 3" xfId="24790" xr:uid="{CEFABE12-CD4B-4C81-A9C1-3AEE9534C06D}"/>
    <cellStyle name="Note 2 2 4 7 4" xfId="29672" xr:uid="{FCF5CC3C-314F-4513-9BF1-BC88B883EA75}"/>
    <cellStyle name="Note 2 2 4 7 5" xfId="30552" xr:uid="{2A6CB287-E1F4-4AFC-AD7B-62852ACD2664}"/>
    <cellStyle name="Note 2 2 4 7 6" xfId="33976" xr:uid="{8833F491-287A-4C3D-A629-F166B96DE7E7}"/>
    <cellStyle name="Note 2 2 4 7 7" xfId="35676" xr:uid="{AE98F9EC-EECD-4743-BDBB-E4B3FC52E06B}"/>
    <cellStyle name="Note 2 2 4 7 8" xfId="36511" xr:uid="{F29B695A-4D62-43A4-A097-ED2CC6778814}"/>
    <cellStyle name="Note 2 2 4 7 9" xfId="37427" xr:uid="{A23983D8-0C26-4472-81F7-2DC8B1983618}"/>
    <cellStyle name="Note 2 2 4 8" xfId="23766" xr:uid="{CB616B5A-35B0-4FE0-9958-79675D8D5753}"/>
    <cellStyle name="Note 2 2 4 8 2" xfId="26417" xr:uid="{4F4E985E-06AF-4119-A12F-CD1F1F83B223}"/>
    <cellStyle name="Note 2 2 4 8 3" xfId="21336" xr:uid="{5331ED72-301E-4111-A9F6-4D6D7B595663}"/>
    <cellStyle name="Note 2 2 4 8 4" xfId="29269" xr:uid="{C3C4A240-72C8-46C2-BA6E-C1AB7DCD33C7}"/>
    <cellStyle name="Note 2 2 4 8 5" xfId="30133" xr:uid="{B26283FD-DAA2-431E-A12E-4E52E1F02769}"/>
    <cellStyle name="Note 2 2 4 8 6" xfId="31906" xr:uid="{3F4FD357-1F4E-4060-A346-D1E168358C13}"/>
    <cellStyle name="Note 2 2 4 8 7" xfId="35270" xr:uid="{45BA9C35-2331-4E93-91E4-BD47E9350CB6}"/>
    <cellStyle name="Note 2 2 4 8 8" xfId="36105" xr:uid="{60D4775C-9315-4F10-92EB-761B6F2542E2}"/>
    <cellStyle name="Note 2 2 4 8 9" xfId="37002" xr:uid="{96ADDEFD-68D9-4BBB-9A6B-47581C05BDF3}"/>
    <cellStyle name="Note 2 2 4 9" xfId="22032" xr:uid="{4A0A29E2-A409-4332-AB32-A22529DA03B1}"/>
    <cellStyle name="Note 2 2 5" xfId="20426" xr:uid="{00000000-0005-0000-0000-0000CE4F0000}"/>
    <cellStyle name="Note 2 2 5 10" xfId="21053" xr:uid="{20AFA314-C8DD-4DC0-91A8-B17526CF1DC0}"/>
    <cellStyle name="Note 2 2 5 2" xfId="20427" xr:uid="{00000000-0005-0000-0000-0000CF4F0000}"/>
    <cellStyle name="Note 2 2 5 2 2" xfId="22585" xr:uid="{18DB1856-CB23-4C86-990B-13D81A78D5D2}"/>
    <cellStyle name="Note 2 2 5 2 2 2" xfId="23485" xr:uid="{7868BFBA-4469-4E13-86BA-261BACC53B9B}"/>
    <cellStyle name="Note 2 2 5 2 2 2 2" xfId="26137" xr:uid="{53C57A9B-E85A-47BD-A242-0A90DCB35864}"/>
    <cellStyle name="Note 2 2 5 2 2 2 3" xfId="28051" xr:uid="{2627A8C2-2F75-4FEA-8FB3-C5A7DAFB83F3}"/>
    <cellStyle name="Note 2 2 5 2 2 2 4" xfId="29020" xr:uid="{1F06CD7F-0D6A-41EF-BA28-6BBC8149D6B8}"/>
    <cellStyle name="Note 2 2 5 2 2 2 5" xfId="34368" xr:uid="{85402F75-86A6-4166-BC24-0DE0E6712126}"/>
    <cellStyle name="Note 2 2 5 2 2 2 6" xfId="35110" xr:uid="{4E23157D-30D6-476C-BAAB-2701BD4E02A7}"/>
    <cellStyle name="Note 2 2 5 2 2 3" xfId="25239" xr:uid="{C71A622B-F8FF-4D91-B7BC-FA6ECF33E2B4}"/>
    <cellStyle name="Note 2 2 5 2 2 4" xfId="32498" xr:uid="{B2AA9C3B-8EAD-4DE7-A642-B1E73FE9A1A0}"/>
    <cellStyle name="Note 2 2 5 2 3" xfId="23040" xr:uid="{8E360942-126E-4FC0-BD91-5B92CCD20494}"/>
    <cellStyle name="Note 2 2 5 2 3 2" xfId="25692" xr:uid="{46224683-6FE9-4D18-8194-F70FC066997F}"/>
    <cellStyle name="Note 2 2 5 2 3 3" xfId="27321" xr:uid="{C9E6BB36-A4B6-4035-922D-39EDBEBECD20}"/>
    <cellStyle name="Note 2 2 5 2 3 4" xfId="28961" xr:uid="{76CEC965-4A8C-4279-BC9E-F32400C71023}"/>
    <cellStyle name="Note 2 2 5 2 3 5" xfId="33645" xr:uid="{5B6DD879-5ECA-4760-8BE4-480AD994DA1F}"/>
    <cellStyle name="Note 2 2 5 2 3 6" xfId="35170" xr:uid="{FFC0993F-3C11-460C-88E4-7DC1173516D4}"/>
    <cellStyle name="Note 2 2 5 2 4" xfId="24196" xr:uid="{84427BE2-2631-4B53-96C9-D5CA166F9B1C}"/>
    <cellStyle name="Note 2 2 5 2 4 2" xfId="26844" xr:uid="{6C912AF7-8A1B-49BF-A30B-354CF25895BF}"/>
    <cellStyle name="Note 2 2 5 2 4 3" xfId="24795" xr:uid="{717D8216-B6B5-4786-95EC-8E6827575691}"/>
    <cellStyle name="Note 2 2 5 2 4 4" xfId="29677" xr:uid="{2981E395-8C37-4009-8D62-F541B5DDCB3B}"/>
    <cellStyle name="Note 2 2 5 2 4 5" xfId="30557" xr:uid="{04BD022D-4EDE-44BC-9C1B-A04F48230007}"/>
    <cellStyle name="Note 2 2 5 2 4 6" xfId="32216" xr:uid="{51191F50-9754-4FE0-A53F-4438BE74B4E6}"/>
    <cellStyle name="Note 2 2 5 2 4 7" xfId="35681" xr:uid="{415B2F65-4F54-4FC8-846D-574B16F840A3}"/>
    <cellStyle name="Note 2 2 5 2 4 8" xfId="36516" xr:uid="{2DAC89D5-46DC-4821-99B8-DC424F573DDE}"/>
    <cellStyle name="Note 2 2 5 2 4 9" xfId="37432" xr:uid="{0E22F35A-E2C3-4C98-B8CC-8F31118A5F3D}"/>
    <cellStyle name="Note 2 2 5 2 5" xfId="23761" xr:uid="{C7EADC56-7DE9-4F4B-884B-8833C8569AA8}"/>
    <cellStyle name="Note 2 2 5 2 5 2" xfId="26412" xr:uid="{AAA889FD-BC63-4CC8-8653-EB839F4EB923}"/>
    <cellStyle name="Note 2 2 5 2 5 3" xfId="21341" xr:uid="{63BD5708-E75A-4D51-BA4B-70029B0922B5}"/>
    <cellStyle name="Note 2 2 5 2 5 4" xfId="29264" xr:uid="{A46EED85-608B-4D4F-B0C5-52DEFC406F90}"/>
    <cellStyle name="Note 2 2 5 2 5 5" xfId="30128" xr:uid="{30D781C4-F457-4100-BB1D-86F3EFA932D3}"/>
    <cellStyle name="Note 2 2 5 2 5 6" xfId="31901" xr:uid="{CE84E0B4-695B-408B-ADE7-B865CF5BED5C}"/>
    <cellStyle name="Note 2 2 5 2 5 7" xfId="35265" xr:uid="{57A790D7-7095-456E-8661-C8D0E9294715}"/>
    <cellStyle name="Note 2 2 5 2 5 8" xfId="36100" xr:uid="{8A0D38DF-8A88-4C8F-929D-BD1DA9FF1605}"/>
    <cellStyle name="Note 2 2 5 2 5 9" xfId="36997" xr:uid="{0E409DE6-17F2-4913-A371-0C8251497177}"/>
    <cellStyle name="Note 2 2 5 2 6" xfId="22037" xr:uid="{0A787C81-63AD-4FC2-8036-39BF8AD8D2A6}"/>
    <cellStyle name="Note 2 2 5 2 7" xfId="21052" xr:uid="{08FD331F-5820-4B27-9CFC-83F9E72320B2}"/>
    <cellStyle name="Note 2 2 5 3" xfId="20428" xr:uid="{00000000-0005-0000-0000-0000D04F0000}"/>
    <cellStyle name="Note 2 2 5 3 2" xfId="22584" xr:uid="{28C54529-876B-4AF2-9BC8-49779635E6E6}"/>
    <cellStyle name="Note 2 2 5 3 2 2" xfId="23484" xr:uid="{30104323-BAE8-4913-A157-83CE42D7B1B5}"/>
    <cellStyle name="Note 2 2 5 3 2 2 2" xfId="26136" xr:uid="{2DC515E5-57B4-41BC-A569-139AF0DE0010}"/>
    <cellStyle name="Note 2 2 5 3 2 2 3" xfId="27606" xr:uid="{587F4BF3-3228-4A98-AFF0-1497279A5500}"/>
    <cellStyle name="Note 2 2 5 3 2 2 4" xfId="28509" xr:uid="{3A860B94-99DC-4813-843D-1A1948E082A3}"/>
    <cellStyle name="Note 2 2 5 3 2 2 5" xfId="31149" xr:uid="{A2E65F75-9C53-4098-A7EE-A3E4407CD036}"/>
    <cellStyle name="Note 2 2 5 3 2 2 6" xfId="34186" xr:uid="{ADDE231E-4E1E-4125-B6E6-223548C64505}"/>
    <cellStyle name="Note 2 2 5 3 2 3" xfId="25238" xr:uid="{68BB648B-1BD6-4490-8D15-037027554828}"/>
    <cellStyle name="Note 2 2 5 3 2 4" xfId="32497" xr:uid="{6182AABE-36D8-4F43-80F4-682F71089B5D}"/>
    <cellStyle name="Note 2 2 5 3 3" xfId="23041" xr:uid="{0F5C66A7-6BAB-4E3F-8727-A2F556A77AA8}"/>
    <cellStyle name="Note 2 2 5 3 3 2" xfId="25693" xr:uid="{F7CAFA8C-0A64-4505-B72E-9225FDBE2CB4}"/>
    <cellStyle name="Note 2 2 5 3 3 3" xfId="27322" xr:uid="{37473808-4F0C-4267-862D-A793748F6080}"/>
    <cellStyle name="Note 2 2 5 3 3 4" xfId="29078" xr:uid="{FC510F67-C091-4711-855A-A3A614180EC2}"/>
    <cellStyle name="Note 2 2 5 3 3 5" xfId="31773" xr:uid="{FE0D3517-25BF-492A-BA0A-460D62CCE1B8}"/>
    <cellStyle name="Note 2 2 5 3 3 6" xfId="34985" xr:uid="{5C868CFB-FF6E-4163-B0C2-521412E1744F}"/>
    <cellStyle name="Note 2 2 5 3 4" xfId="24197" xr:uid="{CB4700E4-2346-4FD8-9671-0AE3C7B21BBE}"/>
    <cellStyle name="Note 2 2 5 3 4 2" xfId="26845" xr:uid="{2DC60942-E6A5-47F6-BF64-5F11228E6CD0}"/>
    <cellStyle name="Note 2 2 5 3 4 3" xfId="24796" xr:uid="{10F855EC-89D7-46E6-BC3B-5F4A42CF1DA1}"/>
    <cellStyle name="Note 2 2 5 3 4 4" xfId="29678" xr:uid="{AF72B022-A5C3-4AE2-9BA5-300F37C48669}"/>
    <cellStyle name="Note 2 2 5 3 4 5" xfId="30558" xr:uid="{3C34F748-4FA3-468C-94C3-E23F4ABC6710}"/>
    <cellStyle name="Note 2 2 5 3 4 6" xfId="32217" xr:uid="{1FFC9D47-57AA-45C0-BB4A-E38B38FD5227}"/>
    <cellStyle name="Note 2 2 5 3 4 7" xfId="35682" xr:uid="{87380744-C438-4C14-8C1A-E36FB11F95AB}"/>
    <cellStyle name="Note 2 2 5 3 4 8" xfId="36517" xr:uid="{4C15A52B-4FB4-4010-AD9E-EDD0675497F1}"/>
    <cellStyle name="Note 2 2 5 3 4 9" xfId="37433" xr:uid="{D113FC54-5C34-4D00-BE3B-C6825FCC6E20}"/>
    <cellStyle name="Note 2 2 5 3 5" xfId="23760" xr:uid="{CFA61EC8-7AB1-4C48-B923-423038B7868B}"/>
    <cellStyle name="Note 2 2 5 3 5 2" xfId="26411" xr:uid="{49D0A705-1D80-42E9-9821-F1286BE94113}"/>
    <cellStyle name="Note 2 2 5 3 5 3" xfId="21342" xr:uid="{19844476-17D6-4810-B3E1-798212741E1B}"/>
    <cellStyle name="Note 2 2 5 3 5 4" xfId="29263" xr:uid="{E2CCDD5D-1981-464A-85CC-30555D9DCA00}"/>
    <cellStyle name="Note 2 2 5 3 5 5" xfId="30127" xr:uid="{3211A517-735A-4998-AFEA-30928C795B4D}"/>
    <cellStyle name="Note 2 2 5 3 5 6" xfId="31900" xr:uid="{78401914-1693-4EBF-B3FD-1DF702D533A0}"/>
    <cellStyle name="Note 2 2 5 3 5 7" xfId="35264" xr:uid="{9CBDDEE7-FECC-4112-B53A-5F16A5850CFF}"/>
    <cellStyle name="Note 2 2 5 3 5 8" xfId="36099" xr:uid="{FB704BA1-5510-416B-9024-E0789ABEDB4B}"/>
    <cellStyle name="Note 2 2 5 3 5 9" xfId="36996" xr:uid="{3AD12C9A-6D4C-4755-B013-C51ED5B41A18}"/>
    <cellStyle name="Note 2 2 5 3 6" xfId="22038" xr:uid="{5C35E681-377B-4626-BEB5-7C800482E909}"/>
    <cellStyle name="Note 2 2 5 3 7" xfId="21051" xr:uid="{1628C573-B4FB-4C70-9281-49E4AA5F9475}"/>
    <cellStyle name="Note 2 2 5 4" xfId="20429" xr:uid="{00000000-0005-0000-0000-0000D14F0000}"/>
    <cellStyle name="Note 2 2 5 4 2" xfId="22583" xr:uid="{840C2862-C89E-4148-BA84-04CC3CF0FCB6}"/>
    <cellStyle name="Note 2 2 5 4 2 2" xfId="23483" xr:uid="{5E8B2FCC-DBA6-40E0-A29F-B138AA0012A0}"/>
    <cellStyle name="Note 2 2 5 4 2 2 2" xfId="26135" xr:uid="{3F494CAE-724F-404D-8BC6-559064EF1962}"/>
    <cellStyle name="Note 2 2 5 4 2 2 3" xfId="27527" xr:uid="{FFE35C8F-31C2-47A0-A37A-B7B7D84D8B4E}"/>
    <cellStyle name="Note 2 2 5 4 2 2 4" xfId="22294" xr:uid="{B52B90F5-1A86-4ECA-A22D-40F918DCA85E}"/>
    <cellStyle name="Note 2 2 5 4 2 2 5" xfId="34406" xr:uid="{4BDE7D21-4DF3-43F3-8B61-385BD1DE77DC}"/>
    <cellStyle name="Note 2 2 5 4 2 2 6" xfId="31363" xr:uid="{45F779B7-9FF9-4E7D-A8FE-646455C768BB}"/>
    <cellStyle name="Note 2 2 5 4 2 3" xfId="25237" xr:uid="{068EAF08-6629-477E-99F9-AD8D0433C55E}"/>
    <cellStyle name="Note 2 2 5 4 2 4" xfId="32496" xr:uid="{5B250B52-C23C-4277-8892-3A231A3E2AF4}"/>
    <cellStyle name="Note 2 2 5 4 3" xfId="23042" xr:uid="{B4772219-BCD3-4B89-B1B5-441340FBEB32}"/>
    <cellStyle name="Note 2 2 5 4 3 2" xfId="25694" xr:uid="{07F7310B-FD03-4792-89B3-5BF6420D2F01}"/>
    <cellStyle name="Note 2 2 5 4 3 3" xfId="27323" xr:uid="{DF8AC08A-B448-498B-9A13-69A309A41259}"/>
    <cellStyle name="Note 2 2 5 4 3 4" xfId="22179" xr:uid="{AAE3F3DE-6408-402E-B013-99E4A7F273AF}"/>
    <cellStyle name="Note 2 2 5 4 3 5" xfId="33376" xr:uid="{CC836A2C-4BAF-4432-B9D6-A2FEA38CFAAD}"/>
    <cellStyle name="Note 2 2 5 4 3 6" xfId="34619" xr:uid="{B02B5D77-E7F0-49A7-BB79-414AB106AD77}"/>
    <cellStyle name="Note 2 2 5 4 4" xfId="24198" xr:uid="{01068D47-50F1-4339-9B19-B4AE11425E27}"/>
    <cellStyle name="Note 2 2 5 4 4 2" xfId="26846" xr:uid="{9575DBF6-8024-4EB2-A5B9-C0953242C245}"/>
    <cellStyle name="Note 2 2 5 4 4 3" xfId="24797" xr:uid="{5EAF2C19-CF15-4EE3-84D6-88199CB1D5E3}"/>
    <cellStyle name="Note 2 2 5 4 4 4" xfId="29679" xr:uid="{0CC7933B-EFE1-45E0-B6B5-BE0F42D2EECE}"/>
    <cellStyle name="Note 2 2 5 4 4 5" xfId="30559" xr:uid="{019654C8-5CFA-4A35-9F61-DD2E6D822C07}"/>
    <cellStyle name="Note 2 2 5 4 4 6" xfId="33978" xr:uid="{E03BB973-5A0D-4E42-9E2F-28E99F3ABFE4}"/>
    <cellStyle name="Note 2 2 5 4 4 7" xfId="35683" xr:uid="{267922F2-B0DD-4B31-A59D-B374838E3ED2}"/>
    <cellStyle name="Note 2 2 5 4 4 8" xfId="36518" xr:uid="{081C490A-CFEA-4DB4-9E12-F266D516BCCC}"/>
    <cellStyle name="Note 2 2 5 4 4 9" xfId="37434" xr:uid="{94884821-0B25-4352-88F7-8D5F5226BDE7}"/>
    <cellStyle name="Note 2 2 5 4 5" xfId="23759" xr:uid="{CA7BF16A-A74A-4864-BC1B-F7AAB861EE98}"/>
    <cellStyle name="Note 2 2 5 4 5 2" xfId="26410" xr:uid="{C51AA34C-50B2-41B3-9CD2-FD6C4BF51022}"/>
    <cellStyle name="Note 2 2 5 4 5 3" xfId="21343" xr:uid="{97F21262-FD3B-4331-8B87-95BAE9410056}"/>
    <cellStyle name="Note 2 2 5 4 5 4" xfId="29262" xr:uid="{E9D76778-0965-4808-85E9-506405C5708E}"/>
    <cellStyle name="Note 2 2 5 4 5 5" xfId="30126" xr:uid="{EA9511EA-466D-4D57-B0A8-C049A4A69894}"/>
    <cellStyle name="Note 2 2 5 4 5 6" xfId="31899" xr:uid="{0F77405C-3AEE-4AAB-9C4E-B3A2C2C6370B}"/>
    <cellStyle name="Note 2 2 5 4 5 7" xfId="35263" xr:uid="{F51BB6C9-7CFE-4283-B2C3-BFAD2F8977DF}"/>
    <cellStyle name="Note 2 2 5 4 5 8" xfId="36098" xr:uid="{102717C8-6047-49F5-90B0-8A31C9DB082C}"/>
    <cellStyle name="Note 2 2 5 4 5 9" xfId="36995" xr:uid="{FFA23351-7FAF-4BAE-B9F3-47B8772AA80F}"/>
    <cellStyle name="Note 2 2 5 4 6" xfId="22039" xr:uid="{D7EEA0DA-7F02-4847-A0AA-9F9611ADFE50}"/>
    <cellStyle name="Note 2 2 5 4 7" xfId="21050" xr:uid="{60EFB765-9672-4C0D-BC8F-EBECE9F063BD}"/>
    <cellStyle name="Note 2 2 5 5" xfId="22586" xr:uid="{6D9A9219-40A9-44F4-BC2E-6C7BF97E824C}"/>
    <cellStyle name="Note 2 2 5 5 2" xfId="23486" xr:uid="{689EBBA9-B72D-467C-B8A9-93FEEE387371}"/>
    <cellStyle name="Note 2 2 5 5 2 2" xfId="26138" xr:uid="{BC389F72-770B-43DD-A8EA-B93EFD34827A}"/>
    <cellStyle name="Note 2 2 5 5 2 3" xfId="27978" xr:uid="{B426E5DE-78FC-4148-84D8-7AC7D99F47B9}"/>
    <cellStyle name="Note 2 2 5 5 2 4" xfId="29137" xr:uid="{18F0C214-180F-4D03-AA71-A3CD8BBEAF55}"/>
    <cellStyle name="Note 2 2 5 5 2 5" xfId="31191" xr:uid="{810FCEDD-D608-4AA7-837C-090E13F0DC82}"/>
    <cellStyle name="Note 2 2 5 5 2 6" xfId="35045" xr:uid="{5F7F8501-D55B-4E87-AF35-5240F8243EBB}"/>
    <cellStyle name="Note 2 2 5 5 3" xfId="25240" xr:uid="{B91D8222-106C-4E90-B627-3C9C839685EA}"/>
    <cellStyle name="Note 2 2 5 5 4" xfId="32499" xr:uid="{B5854C7D-0857-444A-A024-9E5989D1AAAB}"/>
    <cellStyle name="Note 2 2 5 6" xfId="23039" xr:uid="{6D5E6B68-075B-4896-8BF8-3B783B7BCC9F}"/>
    <cellStyle name="Note 2 2 5 6 2" xfId="25691" xr:uid="{227A5D70-9D01-43AA-80AF-9309830E43FD}"/>
    <cellStyle name="Note 2 2 5 6 3" xfId="27320" xr:uid="{7AD813A8-1B17-4C89-9176-92642148A9A9}"/>
    <cellStyle name="Note 2 2 5 6 4" xfId="28521" xr:uid="{FC37C660-10F2-4918-94C0-A7856902C5AD}"/>
    <cellStyle name="Note 2 2 5 6 5" xfId="33792" xr:uid="{CABEF22F-8827-4DE4-BCB4-D553C174C011}"/>
    <cellStyle name="Note 2 2 5 6 6" xfId="31296" xr:uid="{03587F49-EA02-437E-8040-FDA555238740}"/>
    <cellStyle name="Note 2 2 5 7" xfId="24195" xr:uid="{A7E952BE-4F63-4170-84FC-A85F45B0772C}"/>
    <cellStyle name="Note 2 2 5 7 2" xfId="26843" xr:uid="{7CC2FAFF-C327-489B-8AF0-2B0E2335F7C9}"/>
    <cellStyle name="Note 2 2 5 7 3" xfId="24794" xr:uid="{D1746A02-A3D3-481C-9854-06A3F71D155C}"/>
    <cellStyle name="Note 2 2 5 7 4" xfId="29676" xr:uid="{1309CD41-2C1F-42AE-9701-AE08E49ED946}"/>
    <cellStyle name="Note 2 2 5 7 5" xfId="30556" xr:uid="{BB2B77D2-46D0-4C9C-BADB-885EBF5D241A}"/>
    <cellStyle name="Note 2 2 5 7 6" xfId="34147" xr:uid="{C9B21446-6A92-4B0F-97D8-29464132DAEA}"/>
    <cellStyle name="Note 2 2 5 7 7" xfId="35680" xr:uid="{B112A901-7065-47B2-880E-1753F350F6B7}"/>
    <cellStyle name="Note 2 2 5 7 8" xfId="36515" xr:uid="{C687FE2B-0BA1-485D-8312-53CA2273CDF7}"/>
    <cellStyle name="Note 2 2 5 7 9" xfId="37431" xr:uid="{61F1E3B1-F945-469B-BA43-5B1EF12556CC}"/>
    <cellStyle name="Note 2 2 5 8" xfId="23762" xr:uid="{DE89F5CE-0749-48EB-A92A-56A651145764}"/>
    <cellStyle name="Note 2 2 5 8 2" xfId="26413" xr:uid="{BDFD18EE-B133-4FBD-835B-42228901AEF4}"/>
    <cellStyle name="Note 2 2 5 8 3" xfId="21340" xr:uid="{6001ECAF-8BBD-4995-A4D6-6E0318CE7B95}"/>
    <cellStyle name="Note 2 2 5 8 4" xfId="29265" xr:uid="{E8A42455-9A78-4641-A38A-C88174FF549C}"/>
    <cellStyle name="Note 2 2 5 8 5" xfId="30129" xr:uid="{62F6CDE9-7CC6-469B-9961-A9B83F930D05}"/>
    <cellStyle name="Note 2 2 5 8 6" xfId="31902" xr:uid="{C6F184CF-C292-47BD-B228-BC2206F7002F}"/>
    <cellStyle name="Note 2 2 5 8 7" xfId="35266" xr:uid="{53805FD4-6AB3-4D93-B570-E9FAD16C36DD}"/>
    <cellStyle name="Note 2 2 5 8 8" xfId="36101" xr:uid="{37CAA638-8593-4DD2-BA96-1381DC4C7C49}"/>
    <cellStyle name="Note 2 2 5 8 9" xfId="36998" xr:uid="{EFA260E0-8F25-48BB-89F9-0294DC005FC2}"/>
    <cellStyle name="Note 2 2 5 9" xfId="22036" xr:uid="{01EECAA1-EB94-4434-A713-C7335507BBDE}"/>
    <cellStyle name="Note 2 2 6" xfId="20430" xr:uid="{00000000-0005-0000-0000-0000D24F0000}"/>
    <cellStyle name="Note 2 2 6 2" xfId="22582" xr:uid="{9CC647B3-8E9A-4ABF-B574-C33C857FEF3D}"/>
    <cellStyle name="Note 2 2 6 2 2" xfId="23482" xr:uid="{89873821-CA8A-4BB8-A2FC-40DF06B992C5}"/>
    <cellStyle name="Note 2 2 6 2 2 2" xfId="26134" xr:uid="{2C9EA48E-1653-4889-B90C-13AB44A2326C}"/>
    <cellStyle name="Note 2 2 6 2 2 3" xfId="27526" xr:uid="{406E2403-E35B-4067-9EDB-37632CE1611E}"/>
    <cellStyle name="Note 2 2 6 2 2 4" xfId="29133" xr:uid="{B449297F-5216-4EA2-91A0-35974A9E57BB}"/>
    <cellStyle name="Note 2 2 6 2 2 5" xfId="34554" xr:uid="{A09DC883-5A08-4116-B5EA-0A5EB537ED83}"/>
    <cellStyle name="Note 2 2 6 2 2 6" xfId="35044" xr:uid="{DFED4F4E-2266-4F0B-BA59-8AAA444984B3}"/>
    <cellStyle name="Note 2 2 6 2 3" xfId="25236" xr:uid="{8A98492B-083F-42CA-A4CA-3DEB6C38FDC1}"/>
    <cellStyle name="Note 2 2 6 2 4" xfId="32495" xr:uid="{EF4CC79A-22FD-4D48-92A3-5F6AB257FA1A}"/>
    <cellStyle name="Note 2 2 6 3" xfId="23043" xr:uid="{154129FA-7E44-4604-B271-FDA8864E57C9}"/>
    <cellStyle name="Note 2 2 6 3 2" xfId="25695" xr:uid="{0B4FE9A5-E37F-4F64-8240-7C23230E40EB}"/>
    <cellStyle name="Note 2 2 6 3 3" xfId="27324" xr:uid="{D169B05E-85CF-4005-9357-45F2DD393AD1}"/>
    <cellStyle name="Note 2 2 6 3 4" xfId="28404" xr:uid="{B3B18F70-58BE-4394-8987-154B85D5240A}"/>
    <cellStyle name="Note 2 2 6 3 5" xfId="32956" xr:uid="{7B189D62-EA3E-469F-92B5-A695C192A7B4}"/>
    <cellStyle name="Note 2 2 6 3 6" xfId="31519" xr:uid="{5112648B-790F-4310-89CD-1F073F69068D}"/>
    <cellStyle name="Note 2 2 6 4" xfId="24199" xr:uid="{4512F949-BBCB-4736-9C6C-AE74E2BD414F}"/>
    <cellStyle name="Note 2 2 6 4 2" xfId="26847" xr:uid="{7F6A71ED-F32E-4345-9E50-1905143C2791}"/>
    <cellStyle name="Note 2 2 6 4 3" xfId="24798" xr:uid="{A12C1D56-6C28-4842-ADF6-BE07EAA50D94}"/>
    <cellStyle name="Note 2 2 6 4 4" xfId="29680" xr:uid="{AD157C71-D6D6-4FD5-A4A2-4EC07DA6A131}"/>
    <cellStyle name="Note 2 2 6 4 5" xfId="30560" xr:uid="{08CE6B0A-BF56-4790-812F-D6601DBB0185}"/>
    <cellStyle name="Note 2 2 6 4 6" xfId="34148" xr:uid="{BB26C787-C35F-41E8-A522-24720E1BC8A4}"/>
    <cellStyle name="Note 2 2 6 4 7" xfId="35684" xr:uid="{5D1881A7-3E9F-4CE2-A03E-01F5081FF163}"/>
    <cellStyle name="Note 2 2 6 4 8" xfId="36519" xr:uid="{62F382E1-F7F8-419D-844F-F5DEDECE547F}"/>
    <cellStyle name="Note 2 2 6 4 9" xfId="37435" xr:uid="{CAF9F3EB-0642-4EAC-8606-036E1E9D33C3}"/>
    <cellStyle name="Note 2 2 6 5" xfId="23758" xr:uid="{B1FAF196-B024-413D-92E3-4087135C8F50}"/>
    <cellStyle name="Note 2 2 6 5 2" xfId="26409" xr:uid="{F8543D3F-19B6-49E3-816C-70BB7EF98CA9}"/>
    <cellStyle name="Note 2 2 6 5 3" xfId="21344" xr:uid="{9BF3BBEA-B12B-4D14-A226-607C071C4386}"/>
    <cellStyle name="Note 2 2 6 5 4" xfId="29261" xr:uid="{0544BACD-2888-4139-AC14-6F6E61B73AD1}"/>
    <cellStyle name="Note 2 2 6 5 5" xfId="30125" xr:uid="{64A5B18E-49B5-4364-AA4D-204A24B74371}"/>
    <cellStyle name="Note 2 2 6 5 6" xfId="31898" xr:uid="{38440269-FDB9-4B82-BBD9-959F59633EF3}"/>
    <cellStyle name="Note 2 2 6 5 7" xfId="35262" xr:uid="{2569B332-D7EF-43B9-B9B1-889AFF2F4397}"/>
    <cellStyle name="Note 2 2 6 5 8" xfId="36097" xr:uid="{09D1FC7E-25C6-48F1-9AC6-6792AB0CE3CC}"/>
    <cellStyle name="Note 2 2 6 5 9" xfId="36994" xr:uid="{0782CB14-C8AD-49D7-B1DA-3CE1778F35AF}"/>
    <cellStyle name="Note 2 2 6 6" xfId="22040" xr:uid="{0DBD7DBA-93E6-44AA-AB21-55650C35B509}"/>
    <cellStyle name="Note 2 2 6 7" xfId="21049" xr:uid="{082B98FB-AC27-4FF7-B9E0-AA07F00EDB81}"/>
    <cellStyle name="Note 2 2 7" xfId="20431" xr:uid="{00000000-0005-0000-0000-0000D34F0000}"/>
    <cellStyle name="Note 2 2 7 2" xfId="22581" xr:uid="{48866530-0961-4ABC-B2D7-041ED4004380}"/>
    <cellStyle name="Note 2 2 7 2 2" xfId="23481" xr:uid="{5DD0184E-715C-4A90-91C1-688444328543}"/>
    <cellStyle name="Note 2 2 7 2 2 2" xfId="26133" xr:uid="{182471EF-8EFB-4B69-A47A-2BBA2C1DC33F}"/>
    <cellStyle name="Note 2 2 7 2 2 3" xfId="28582" xr:uid="{E7F522FA-FBB3-492F-9CEE-BCE383E7EF55}"/>
    <cellStyle name="Note 2 2 7 2 2 4" xfId="29016" xr:uid="{77CDA39E-E9C4-4608-A6C2-1F8CBFE1B0AD}"/>
    <cellStyle name="Note 2 2 7 2 2 5" xfId="31816" xr:uid="{8C2DF709-9CAE-4A3D-BA2E-94AC8B41D2B7}"/>
    <cellStyle name="Note 2 2 7 2 2 6" xfId="35111" xr:uid="{10F1D5A6-DF27-4380-83E2-20C1D9746FF9}"/>
    <cellStyle name="Note 2 2 7 2 3" xfId="25235" xr:uid="{35A45717-0226-4B74-A5E3-20230560CB7F}"/>
    <cellStyle name="Note 2 2 7 2 4" xfId="32494" xr:uid="{144F1444-EF2B-4708-9066-89900403F6C7}"/>
    <cellStyle name="Note 2 2 7 3" xfId="23044" xr:uid="{6583DAC8-DF37-46B8-AAE6-688F2A49EDE7}"/>
    <cellStyle name="Note 2 2 7 3 2" xfId="25696" xr:uid="{12CDC43C-E7C7-46F2-A2E0-D6D38640CAC3}"/>
    <cellStyle name="Note 2 2 7 3 3" xfId="27325" xr:uid="{9406B3F3-EBDA-4431-8A02-EB0C5500A832}"/>
    <cellStyle name="Note 2 2 7 3 4" xfId="28962" xr:uid="{87C5C422-70DA-42FC-B371-AD5BE8139FBE}"/>
    <cellStyle name="Note 2 2 7 3 5" xfId="33793" xr:uid="{283D33E1-E1E6-4035-998A-57A2761F4F27}"/>
    <cellStyle name="Note 2 2 7 3 6" xfId="34178" xr:uid="{40F2D7F5-EF5A-4E2D-BF93-E3BD9EDC1640}"/>
    <cellStyle name="Note 2 2 7 4" xfId="24200" xr:uid="{5B3BFE28-31AC-4236-85AC-CEAB5604F3F2}"/>
    <cellStyle name="Note 2 2 7 4 2" xfId="26848" xr:uid="{3C4C45C9-DC6B-47EA-8F61-6743F0D7A63D}"/>
    <cellStyle name="Note 2 2 7 4 3" xfId="24799" xr:uid="{0D6D39FA-B949-4FC1-9C36-F63892B6938C}"/>
    <cellStyle name="Note 2 2 7 4 4" xfId="29681" xr:uid="{D88B9F08-F439-4803-A4EE-29FC9EF7FE0E}"/>
    <cellStyle name="Note 2 2 7 4 5" xfId="30561" xr:uid="{66647DBD-D17E-444C-812D-98BE9486A8CA}"/>
    <cellStyle name="Note 2 2 7 4 6" xfId="32218" xr:uid="{1C7055B7-2E73-49E9-A706-3EF4E2102F8C}"/>
    <cellStyle name="Note 2 2 7 4 7" xfId="35685" xr:uid="{8A59CF6E-C8E5-4C29-9690-A0DEA37314FF}"/>
    <cellStyle name="Note 2 2 7 4 8" xfId="36520" xr:uid="{7F497681-804F-4B44-9E71-D37233F1EC9A}"/>
    <cellStyle name="Note 2 2 7 4 9" xfId="37436" xr:uid="{5DC8206B-0591-4F69-A5B7-8CC9FC1DE5BC}"/>
    <cellStyle name="Note 2 2 7 5" xfId="23757" xr:uid="{CD6FA023-1534-4AD8-AFF9-8FCCB7439777}"/>
    <cellStyle name="Note 2 2 7 5 2" xfId="26408" xr:uid="{5A05D6D1-E944-40A8-B907-A9524228339F}"/>
    <cellStyle name="Note 2 2 7 5 3" xfId="21345" xr:uid="{5FC3E510-6A93-40C6-84AD-6701AAA7619F}"/>
    <cellStyle name="Note 2 2 7 5 4" xfId="29260" xr:uid="{C1C9B9C1-CBA7-47FE-AE32-D0EA69204A5E}"/>
    <cellStyle name="Note 2 2 7 5 5" xfId="30124" xr:uid="{9E4DE746-D4D8-411D-81C0-9DAFF51A2D79}"/>
    <cellStyle name="Note 2 2 7 5 6" xfId="31897" xr:uid="{5A23D164-1063-485C-9016-2C1B51E686EC}"/>
    <cellStyle name="Note 2 2 7 5 7" xfId="35261" xr:uid="{B74F8BB2-D30A-4FAA-9E9C-D0DDF0E1AD22}"/>
    <cellStyle name="Note 2 2 7 5 8" xfId="36096" xr:uid="{F64D454D-5597-4E4A-BC92-7C13205510C5}"/>
    <cellStyle name="Note 2 2 7 5 9" xfId="36993" xr:uid="{38EB478E-6AAE-466A-B8CE-EDA50C7BDE47}"/>
    <cellStyle name="Note 2 2 7 6" xfId="22041" xr:uid="{7C09D445-CDFE-4EE8-BFBE-48234B20B0F3}"/>
    <cellStyle name="Note 2 2 7 7" xfId="21048" xr:uid="{E317E729-575B-414B-985B-B958890A6138}"/>
    <cellStyle name="Note 2 2 8" xfId="20432" xr:uid="{00000000-0005-0000-0000-0000D44F0000}"/>
    <cellStyle name="Note 2 2 8 2" xfId="22580" xr:uid="{00F92239-B2C2-4CF8-91F3-5F59C1BBE893}"/>
    <cellStyle name="Note 2 2 8 2 2" xfId="23480" xr:uid="{4B6CA1B6-EAB4-41C3-AD92-C780AB38406A}"/>
    <cellStyle name="Note 2 2 8 2 2 2" xfId="26132" xr:uid="{95CB0B5C-5EEB-405A-B604-98B663BA0F89}"/>
    <cellStyle name="Note 2 2 8 2 2 3" xfId="28468" xr:uid="{082265A9-8380-4467-AE15-E3AABBA829DB}"/>
    <cellStyle name="Note 2 2 8 2 2 4" xfId="28510" xr:uid="{7F00CF55-2557-4337-855A-59AFD7C06A8E}"/>
    <cellStyle name="Note 2 2 8 2 2 5" xfId="31192" xr:uid="{312BAF7D-805A-487F-B771-0EE1A448CE04}"/>
    <cellStyle name="Note 2 2 8 2 2 6" xfId="30969" xr:uid="{DE074E7E-9B32-43F8-B00F-65049F76B4AB}"/>
    <cellStyle name="Note 2 2 8 2 3" xfId="25234" xr:uid="{7F51AE92-19D2-4850-9053-D64E3B2C8E23}"/>
    <cellStyle name="Note 2 2 8 2 4" xfId="32493" xr:uid="{EC2BBADB-E0A9-45C3-AAD6-8AF2151E4BAB}"/>
    <cellStyle name="Note 2 2 8 3" xfId="23045" xr:uid="{BB13CF2F-9B48-4C87-815E-3FD115DEF0F4}"/>
    <cellStyle name="Note 2 2 8 3 2" xfId="25697" xr:uid="{DE5E09E8-6390-45D3-BA0D-76915C08AAD7}"/>
    <cellStyle name="Note 2 2 8 3 3" xfId="27326" xr:uid="{4D82136C-1BA7-4B5D-AF46-50ABD76E7230}"/>
    <cellStyle name="Note 2 2 8 3 4" xfId="29079" xr:uid="{D614AF51-C09B-4618-999C-E8D42DAE79B6}"/>
    <cellStyle name="Note 2 2 8 3 5" xfId="33644" xr:uid="{B7ECD5A4-58E0-4B6D-A54F-BA066F00A763}"/>
    <cellStyle name="Note 2 2 8 3 6" xfId="35166" xr:uid="{D7C6339B-82B1-4780-B35C-3F7A22249554}"/>
    <cellStyle name="Note 2 2 8 4" xfId="24201" xr:uid="{5D259AD9-CB92-4808-B388-5C4D0FEA0486}"/>
    <cellStyle name="Note 2 2 8 4 2" xfId="26849" xr:uid="{2399E66E-99BC-41EA-B57D-32D1A3843AFB}"/>
    <cellStyle name="Note 2 2 8 4 3" xfId="24800" xr:uid="{545B11F4-D252-4553-BCCF-435EA74F8D83}"/>
    <cellStyle name="Note 2 2 8 4 4" xfId="29682" xr:uid="{F0171B60-BA14-45D5-8111-C8C31CC4CC80}"/>
    <cellStyle name="Note 2 2 8 4 5" xfId="30562" xr:uid="{C3B37ECE-61DA-438E-8D9A-3FE3A2549834}"/>
    <cellStyle name="Note 2 2 8 4 6" xfId="33979" xr:uid="{90C4E8C9-40A8-490F-ACB8-1319A55063BF}"/>
    <cellStyle name="Note 2 2 8 4 7" xfId="35686" xr:uid="{40C9F7FF-ECEB-468C-8CAC-1A4043461E28}"/>
    <cellStyle name="Note 2 2 8 4 8" xfId="36521" xr:uid="{F0CF3DEE-BA30-4B00-8F02-056696D4E497}"/>
    <cellStyle name="Note 2 2 8 4 9" xfId="37437" xr:uid="{1363B473-E4B5-43A0-B440-4A7CDD156CDC}"/>
    <cellStyle name="Note 2 2 8 5" xfId="23756" xr:uid="{24AF6564-E9B8-4F6C-AA81-06B56BB1281D}"/>
    <cellStyle name="Note 2 2 8 5 2" xfId="26407" xr:uid="{F0445115-7090-469C-A1C3-F830F2A37C61}"/>
    <cellStyle name="Note 2 2 8 5 3" xfId="21346" xr:uid="{AB1C73A8-B547-4E45-B7F1-74B41B213974}"/>
    <cellStyle name="Note 2 2 8 5 4" xfId="29259" xr:uid="{314569B3-F476-482B-ACC4-9CFBB1E3F39F}"/>
    <cellStyle name="Note 2 2 8 5 5" xfId="30123" xr:uid="{C8BCCC58-9F0B-4398-9EFF-E09CACFD0FEE}"/>
    <cellStyle name="Note 2 2 8 5 6" xfId="31896" xr:uid="{066A492C-5FAB-4710-A5B6-B7E43EA82B5C}"/>
    <cellStyle name="Note 2 2 8 5 7" xfId="35260" xr:uid="{AA829849-3481-4399-8458-BAEA816F1E93}"/>
    <cellStyle name="Note 2 2 8 5 8" xfId="36095" xr:uid="{48E63EB8-37E6-4C46-A73F-AD9E8D3E045E}"/>
    <cellStyle name="Note 2 2 8 5 9" xfId="36992" xr:uid="{078B4904-EF65-42CD-9E78-F65D0F5E7411}"/>
    <cellStyle name="Note 2 2 8 6" xfId="22042" xr:uid="{04AC512D-F761-49D2-85E3-E478E341B8F4}"/>
    <cellStyle name="Note 2 2 8 7" xfId="21047" xr:uid="{0F1D6D88-89E8-499E-8C3B-186EB4A2E38C}"/>
    <cellStyle name="Note 2 2 9" xfId="20433" xr:uid="{00000000-0005-0000-0000-0000D54F0000}"/>
    <cellStyle name="Note 2 2 9 2" xfId="22579" xr:uid="{DF8B59CC-C095-4473-8248-875668212838}"/>
    <cellStyle name="Note 2 2 9 2 2" xfId="23479" xr:uid="{EE410853-77BC-4E39-8CB5-4DF8237A9FAC}"/>
    <cellStyle name="Note 2 2 9 2 2 2" xfId="26131" xr:uid="{A46C30D5-C60D-4015-A9AF-CA946ADE5C22}"/>
    <cellStyle name="Note 2 2 9 2 2 3" xfId="27977" xr:uid="{379E1FA5-85EB-4B6C-A264-A5A93A32D5E5}"/>
    <cellStyle name="Note 2 2 9 2 2 4" xfId="29136" xr:uid="{0E66C783-C4AD-4783-A052-2FEC19BEE224}"/>
    <cellStyle name="Note 2 2 9 2 2 5" xfId="34367" xr:uid="{6FE45CDF-E07A-4852-A35B-E970037F6C98}"/>
    <cellStyle name="Note 2 2 9 2 2 6" xfId="31364" xr:uid="{BEFC1913-1F79-417D-A6DB-3AD198346364}"/>
    <cellStyle name="Note 2 2 9 2 3" xfId="25233" xr:uid="{AE0DF9C4-CDDF-4C22-B059-0B8EE796FB9B}"/>
    <cellStyle name="Note 2 2 9 2 4" xfId="32492" xr:uid="{DB021332-FF3B-4D5F-9982-524AEF469077}"/>
    <cellStyle name="Note 2 2 9 3" xfId="23046" xr:uid="{8E1461D6-AB67-40BB-ACC1-96E48052BE03}"/>
    <cellStyle name="Note 2 2 9 3 2" xfId="25698" xr:uid="{A11B3440-F047-47AD-A466-17C0169FDEF3}"/>
    <cellStyle name="Note 2 2 9 3 3" xfId="27327" xr:uid="{8DE6F078-0A33-4CCA-9803-72071767D10A}"/>
    <cellStyle name="Note 2 2 9 3 4" xfId="22180" xr:uid="{B11CA4C6-84E8-4267-931F-AF3BAC4A9B16}"/>
    <cellStyle name="Note 2 2 9 3 5" xfId="31774" xr:uid="{F0BA3065-801E-496D-B5A2-E3DD1AB46E0F}"/>
    <cellStyle name="Note 2 2 9 3 6" xfId="34989" xr:uid="{ECD299B2-DFDC-485F-A358-1DB8C7D5DB09}"/>
    <cellStyle name="Note 2 2 9 4" xfId="24202" xr:uid="{738E7688-EE58-4D18-B330-D8631DD2E4FC}"/>
    <cellStyle name="Note 2 2 9 4 2" xfId="26850" xr:uid="{01569738-25BA-4CCA-B3D6-C3F496CBA623}"/>
    <cellStyle name="Note 2 2 9 4 3" xfId="24801" xr:uid="{49924816-5E0E-48D5-A3BC-6F5CA19DA64C}"/>
    <cellStyle name="Note 2 2 9 4 4" xfId="29683" xr:uid="{D57CF623-2E5F-4453-9F0C-69AA13332335}"/>
    <cellStyle name="Note 2 2 9 4 5" xfId="30563" xr:uid="{54BF21BD-C766-4F43-B865-A8C3CCD08F2F}"/>
    <cellStyle name="Note 2 2 9 4 6" xfId="34149" xr:uid="{4FBBB8EA-9F8D-4481-B124-60901FEE7AD4}"/>
    <cellStyle name="Note 2 2 9 4 7" xfId="35687" xr:uid="{147D6793-3FFC-43AC-9E47-0CD7C7908E8B}"/>
    <cellStyle name="Note 2 2 9 4 8" xfId="36522" xr:uid="{619391E0-9B2C-4E5B-A80D-FA7C55263525}"/>
    <cellStyle name="Note 2 2 9 4 9" xfId="37438" xr:uid="{452977B8-2BF8-4668-825E-A091C3052A71}"/>
    <cellStyle name="Note 2 2 9 5" xfId="23755" xr:uid="{DA3A87E9-EF2B-4573-AE4A-14563B96D9E7}"/>
    <cellStyle name="Note 2 2 9 5 2" xfId="26406" xr:uid="{5229283D-6F46-4D7C-990E-13A1B1D26E23}"/>
    <cellStyle name="Note 2 2 9 5 3" xfId="21347" xr:uid="{6AA93083-F0C5-43E5-A7FD-ED607B955C5E}"/>
    <cellStyle name="Note 2 2 9 5 4" xfId="29258" xr:uid="{512CC482-496D-4C0A-970B-4C4B6214761A}"/>
    <cellStyle name="Note 2 2 9 5 5" xfId="30122" xr:uid="{0529B84D-2F84-4C56-9F3B-F2397E9C4CF4}"/>
    <cellStyle name="Note 2 2 9 5 6" xfId="31895" xr:uid="{04686A71-EF97-4852-B963-D8B7D8A2F50C}"/>
    <cellStyle name="Note 2 2 9 5 7" xfId="35259" xr:uid="{74EB5E82-2FBD-44A6-8732-828145D9662D}"/>
    <cellStyle name="Note 2 2 9 5 8" xfId="36094" xr:uid="{E34DF9BE-EBE4-4A7C-851A-BC918BC04DEB}"/>
    <cellStyle name="Note 2 2 9 5 9" xfId="36991" xr:uid="{1990C99A-AAFF-44C8-8669-B246F26AFE2D}"/>
    <cellStyle name="Note 2 2 9 6" xfId="22043" xr:uid="{21C0BF48-A653-49E8-A892-5198555D941B}"/>
    <cellStyle name="Note 2 2 9 7" xfId="21046" xr:uid="{BEAE243D-A079-4095-842F-955F9F8315CD}"/>
    <cellStyle name="Note 2 20" xfId="24158" xr:uid="{A2BDDE5E-0529-43DD-916C-36C9A3A8B8F3}"/>
    <cellStyle name="Note 2 20 2" xfId="26806" xr:uid="{11429BA1-8256-4FF1-B152-B2FBFDD52446}"/>
    <cellStyle name="Note 2 20 3" xfId="24758" xr:uid="{CFEA5819-B5C5-4365-BB81-C2F477CF8932}"/>
    <cellStyle name="Note 2 20 4" xfId="29639" xr:uid="{0BFFED7F-964C-4D5E-AE79-1C93C2614D2E}"/>
    <cellStyle name="Note 2 20 5" xfId="30519" xr:uid="{D5314A8D-1280-46E0-969D-659A09BBA232}"/>
    <cellStyle name="Note 2 20 6" xfId="32202" xr:uid="{18603ED7-4319-4B40-8C48-66976E01BD8D}"/>
    <cellStyle name="Note 2 20 7" xfId="35643" xr:uid="{88262795-6930-4105-AEEB-6BC9D8504E68}"/>
    <cellStyle name="Note 2 20 8" xfId="36478" xr:uid="{075BA68A-C704-47FD-82F7-2E0F05B56927}"/>
    <cellStyle name="Note 2 20 9" xfId="37394" xr:uid="{D62E990F-FBA1-49A2-BF65-D802E1E25306}"/>
    <cellStyle name="Note 2 21" xfId="23799" xr:uid="{9B7371F0-C136-4D2F-AA6F-9D91485186FE}"/>
    <cellStyle name="Note 2 21 2" xfId="26450" xr:uid="{CBAAA043-0EC2-433A-9019-34DFF582D52F}"/>
    <cellStyle name="Note 2 21 3" xfId="21303" xr:uid="{0DA245C8-8C97-40AE-A8AA-8234A0FCC4C2}"/>
    <cellStyle name="Note 2 21 4" xfId="29302" xr:uid="{5594EF89-58A2-481C-AC57-666704DE7499}"/>
    <cellStyle name="Note 2 21 5" xfId="30166" xr:uid="{D553E8D8-89ED-406F-9150-DFA2EF320F6F}"/>
    <cellStyle name="Note 2 21 6" xfId="31939" xr:uid="{37F7679F-8C58-413D-8384-705F59F4B847}"/>
    <cellStyle name="Note 2 21 7" xfId="35303" xr:uid="{30F75172-9D91-4515-911B-421B84027DA9}"/>
    <cellStyle name="Note 2 21 8" xfId="36138" xr:uid="{7BA9602A-712B-4B84-849B-643CDE17FDCE}"/>
    <cellStyle name="Note 2 21 9" xfId="37035" xr:uid="{45A0D05C-F6D3-4FB1-80C2-AFFEE62DF2D4}"/>
    <cellStyle name="Note 2 22" xfId="21999" xr:uid="{DEA12D33-6F84-4F69-A1E0-48ECA9E4E955}"/>
    <cellStyle name="Note 2 23" xfId="21096" xr:uid="{F2C605C7-9679-487E-8FD8-C89D9E540119}"/>
    <cellStyle name="Note 2 3" xfId="20434" xr:uid="{00000000-0005-0000-0000-0000D64F0000}"/>
    <cellStyle name="Note 2 3 2" xfId="20435" xr:uid="{00000000-0005-0000-0000-0000D74F0000}"/>
    <cellStyle name="Note 2 3 2 2" xfId="22578" xr:uid="{5912D051-4A9A-4BA6-9460-BB9A5B37E05C}"/>
    <cellStyle name="Note 2 3 2 2 2" xfId="23478" xr:uid="{172AF972-6B7B-48AB-872F-D48A4C76F74B}"/>
    <cellStyle name="Note 2 3 2 2 2 2" xfId="26130" xr:uid="{2C88C749-9CAE-4790-BB0F-9373283A27B3}"/>
    <cellStyle name="Note 2 3 2 2 2 3" xfId="28052" xr:uid="{A21FE252-9046-43A5-AA40-EB85F012249B}"/>
    <cellStyle name="Note 2 3 2 2 2 4" xfId="29019" xr:uid="{3484B9E8-CF21-48F2-94EC-C942F909DF66}"/>
    <cellStyle name="Note 2 3 2 2 2 5" xfId="31148" xr:uid="{E154CA06-A904-45C3-AA89-4239E422FF3A}"/>
    <cellStyle name="Note 2 3 2 2 2 6" xfId="35043" xr:uid="{C58DE2C2-1618-4D49-A1A2-62BD525659D3}"/>
    <cellStyle name="Note 2 3 2 2 3" xfId="25232" xr:uid="{AAF2C54B-3135-44CD-BF16-BD5E4B118AE7}"/>
    <cellStyle name="Note 2 3 2 2 4" xfId="32491" xr:uid="{5606E035-14E4-45D4-9C86-4582FA26555C}"/>
    <cellStyle name="Note 2 3 2 3" xfId="23047" xr:uid="{F4094391-851C-40B8-9465-B2E24818DE29}"/>
    <cellStyle name="Note 2 3 2 3 2" xfId="25699" xr:uid="{572AFDEC-70A2-49C5-82F7-1ECF5AF54F95}"/>
    <cellStyle name="Note 2 3 2 3 3" xfId="27328" xr:uid="{B5A586CF-3C8A-4305-A7C4-FD30BE28DF57}"/>
    <cellStyle name="Note 2 3 2 3 4" xfId="27668" xr:uid="{22D63EAB-A4D7-41FD-BBDE-D7CBFC7837FD}"/>
    <cellStyle name="Note 2 3 2 3 5" xfId="31775" xr:uid="{34E44C9D-F789-43BA-9972-13EB39164642}"/>
    <cellStyle name="Note 2 3 2 3 6" xfId="31681" xr:uid="{DFFBD30C-6306-4BCB-B64E-03AB5B4B87A6}"/>
    <cellStyle name="Note 2 3 2 4" xfId="24203" xr:uid="{F51E31F5-A746-4B05-ACC5-71B639F47B21}"/>
    <cellStyle name="Note 2 3 2 4 2" xfId="26851" xr:uid="{0B497C7C-C9E1-4A9D-956D-E897EF59A53F}"/>
    <cellStyle name="Note 2 3 2 4 3" xfId="24802" xr:uid="{368CEC00-9DD4-4E94-AAEB-C578541B4BCB}"/>
    <cellStyle name="Note 2 3 2 4 4" xfId="29684" xr:uid="{23167CAD-8D54-4AC1-BCD6-728A377BC304}"/>
    <cellStyle name="Note 2 3 2 4 5" xfId="30564" xr:uid="{6488BFDB-35C2-4652-B6FE-054B98D79353}"/>
    <cellStyle name="Note 2 3 2 4 6" xfId="32219" xr:uid="{1E084B60-BE6C-4CA5-AEF0-B93AC605140A}"/>
    <cellStyle name="Note 2 3 2 4 7" xfId="35688" xr:uid="{4CF25CFB-4DC9-43BD-9BFF-8BC548871F32}"/>
    <cellStyle name="Note 2 3 2 4 8" xfId="36523" xr:uid="{F134F4A7-211C-4BB0-89D1-E6BD23BB0AF1}"/>
    <cellStyle name="Note 2 3 2 4 9" xfId="37439" xr:uid="{CCFFC43B-B6F8-4611-B91A-991D8384B469}"/>
    <cellStyle name="Note 2 3 2 5" xfId="23754" xr:uid="{F1704889-7A87-4D51-B430-655FCC086386}"/>
    <cellStyle name="Note 2 3 2 5 2" xfId="26405" xr:uid="{E2E82654-B437-4C37-9B64-01F7DE16ED4D}"/>
    <cellStyle name="Note 2 3 2 5 3" xfId="21348" xr:uid="{3023F0FD-6808-455D-A354-105905E81777}"/>
    <cellStyle name="Note 2 3 2 5 4" xfId="29257" xr:uid="{4F48F1C1-098E-4C6D-8860-29D42B1A86B7}"/>
    <cellStyle name="Note 2 3 2 5 5" xfId="30121" xr:uid="{1365D3FF-F461-4775-A143-433C1E3B09EC}"/>
    <cellStyle name="Note 2 3 2 5 6" xfId="31894" xr:uid="{D298EBA4-AAE2-4194-91C1-85AB1D5C26BD}"/>
    <cellStyle name="Note 2 3 2 5 7" xfId="35258" xr:uid="{F3635CF6-EA36-42C9-8793-9A6F4C6CEE1D}"/>
    <cellStyle name="Note 2 3 2 5 8" xfId="36093" xr:uid="{D888D2FB-8225-43B0-9CEF-4A44465998F5}"/>
    <cellStyle name="Note 2 3 2 5 9" xfId="36990" xr:uid="{88C64E1F-FD42-4AA1-95C2-2D888A1F7EB9}"/>
    <cellStyle name="Note 2 3 2 6" xfId="22044" xr:uid="{BF952C04-DAF9-4B65-BBA4-3667F48E9A60}"/>
    <cellStyle name="Note 2 3 2 7" xfId="21044" xr:uid="{9DB62A40-550E-494C-BA88-85275BAD9D92}"/>
    <cellStyle name="Note 2 3 3" xfId="20436" xr:uid="{00000000-0005-0000-0000-0000D84F0000}"/>
    <cellStyle name="Note 2 3 3 2" xfId="22577" xr:uid="{3444A251-832C-4932-9F21-CE154AC8AC06}"/>
    <cellStyle name="Note 2 3 3 2 2" xfId="23477" xr:uid="{78799CE9-9A9A-4CA5-99A8-F73A4E11EF04}"/>
    <cellStyle name="Note 2 3 3 2 2 2" xfId="26129" xr:uid="{2440A7F1-0091-4563-AEDC-6ABA7D8E750A}"/>
    <cellStyle name="Note 2 3 3 2 2 3" xfId="27607" xr:uid="{3FD43EF9-159D-4AF4-81FF-CF668E7F6FF8}"/>
    <cellStyle name="Note 2 3 3 2 2 4" xfId="27248" xr:uid="{0ACFDCA7-7027-43E5-B4C7-1583E9AA8A4A}"/>
    <cellStyle name="Note 2 3 3 2 2 5" xfId="34407" xr:uid="{3D4DC4F3-3EB4-437E-8518-1F450C383A55}"/>
    <cellStyle name="Note 2 3 3 2 2 6" xfId="35112" xr:uid="{2AC9D37F-D8C7-44C2-AB0D-8BE6C89B4511}"/>
    <cellStyle name="Note 2 3 3 2 3" xfId="25231" xr:uid="{31263381-4012-45A5-BB92-284716416818}"/>
    <cellStyle name="Note 2 3 3 2 4" xfId="32490" xr:uid="{ADE3E03A-A1D5-49BB-9C5C-4418A5CD4156}"/>
    <cellStyle name="Note 2 3 3 3" xfId="23048" xr:uid="{8B2781E6-7D93-42B3-9261-70F1FA16DBF4}"/>
    <cellStyle name="Note 2 3 3 3 2" xfId="25700" xr:uid="{AD9268E9-EB10-4E10-8EAA-2FFB179E7229}"/>
    <cellStyle name="Note 2 3 3 3 3" xfId="27329" xr:uid="{45420375-367A-43B6-873A-7E8B2D9457A6}"/>
    <cellStyle name="Note 2 3 3 3 4" xfId="28963" xr:uid="{9CB3F5D4-5F4C-4CDB-BE2E-836C021B9834}"/>
    <cellStyle name="Note 2 3 3 3 5" xfId="31776" xr:uid="{964505AA-EDC7-42B1-B7F7-5882D5A10D04}"/>
    <cellStyle name="Note 2 3 3 3 6" xfId="31286" xr:uid="{B23DB1DD-9287-4CE3-8096-1D886F8DE125}"/>
    <cellStyle name="Note 2 3 3 4" xfId="24204" xr:uid="{78B70ADE-BA88-4B8E-A893-6355B5A7F83B}"/>
    <cellStyle name="Note 2 3 3 4 2" xfId="26852" xr:uid="{9A102197-E9AB-42EC-92BE-39E49B6975F7}"/>
    <cellStyle name="Note 2 3 3 4 3" xfId="24803" xr:uid="{12A7AB2F-2161-426A-AE5F-46DF09A52267}"/>
    <cellStyle name="Note 2 3 3 4 4" xfId="29685" xr:uid="{F1DE1EDD-6855-4034-A82C-11282F5F1403}"/>
    <cellStyle name="Note 2 3 3 4 5" xfId="30565" xr:uid="{2FE59B19-0C7F-4BBA-93C9-7CFBD9416C29}"/>
    <cellStyle name="Note 2 3 3 4 6" xfId="33980" xr:uid="{8A6C4757-B70A-4701-8F3E-F12F9C2448E6}"/>
    <cellStyle name="Note 2 3 3 4 7" xfId="35689" xr:uid="{507D2914-A77A-459A-AB49-DA7AD1E23160}"/>
    <cellStyle name="Note 2 3 3 4 8" xfId="36524" xr:uid="{6E6CE54C-72AF-474B-850A-5647B57A16B0}"/>
    <cellStyle name="Note 2 3 3 4 9" xfId="37440" xr:uid="{40F7209D-13EA-4467-8553-252D79231DA4}"/>
    <cellStyle name="Note 2 3 3 5" xfId="23753" xr:uid="{1920D470-E09E-4035-A29E-A962E0FDFCC2}"/>
    <cellStyle name="Note 2 3 3 5 2" xfId="26404" xr:uid="{07E85A68-282B-4A8E-AA96-B2F992765955}"/>
    <cellStyle name="Note 2 3 3 5 3" xfId="21349" xr:uid="{507D0665-A14B-4837-9FD8-E505A36305B2}"/>
    <cellStyle name="Note 2 3 3 5 4" xfId="29256" xr:uid="{2E01EE61-CECF-4548-8A3F-3DC2043E1FBB}"/>
    <cellStyle name="Note 2 3 3 5 5" xfId="30120" xr:uid="{7CF628D8-50B4-4296-BD67-68326FD94B5E}"/>
    <cellStyle name="Note 2 3 3 5 6" xfId="31893" xr:uid="{55AC6CFC-0213-4029-AC45-FEA3BDC9980B}"/>
    <cellStyle name="Note 2 3 3 5 7" xfId="35257" xr:uid="{F0AE9AFF-276F-4EA9-A9B8-849479F83EA5}"/>
    <cellStyle name="Note 2 3 3 5 8" xfId="36092" xr:uid="{EF6B7791-9EF6-4B2A-81ED-A847BCBB0A66}"/>
    <cellStyle name="Note 2 3 3 5 9" xfId="36989" xr:uid="{907038E9-10AB-4160-AD66-171BC90DA883}"/>
    <cellStyle name="Note 2 3 3 6" xfId="22045" xr:uid="{8ECF498E-BFC3-46CC-BAAD-E356BB9F752A}"/>
    <cellStyle name="Note 2 3 3 7" xfId="21043" xr:uid="{C6ABDE04-7B41-4D53-AF51-A6A1B9718EDF}"/>
    <cellStyle name="Note 2 3 4" xfId="20437" xr:uid="{00000000-0005-0000-0000-0000D94F0000}"/>
    <cellStyle name="Note 2 3 4 2" xfId="22576" xr:uid="{A71F9D2F-29AF-4F13-88CB-7697DA0EAF14}"/>
    <cellStyle name="Note 2 3 4 2 2" xfId="23476" xr:uid="{2426FAE3-2075-40F8-AC4E-806F0FFCECB0}"/>
    <cellStyle name="Note 2 3 4 2 2 2" xfId="26128" xr:uid="{34B979B5-A09B-4E9D-9E3B-B734DF996ADE}"/>
    <cellStyle name="Note 2 3 4 2 2 3" xfId="27525" xr:uid="{732939BA-404E-4F56-A530-4F3A36BD3178}"/>
    <cellStyle name="Note 2 3 4 2 2 4" xfId="28274" xr:uid="{4DDFDD04-0DDC-4326-8EDF-FE90C442A126}"/>
    <cellStyle name="Note 2 3 4 2 2 5" xfId="34553" xr:uid="{71A15998-6715-406A-8364-0249EF09202F}"/>
    <cellStyle name="Note 2 3 4 2 2 6" xfId="34600" xr:uid="{4A1B8FC5-AE88-45A9-9F0D-ED6644DADEFB}"/>
    <cellStyle name="Note 2 3 4 2 3" xfId="25230" xr:uid="{C9490B20-6F9A-46F9-BCC3-FD3224D65F0A}"/>
    <cellStyle name="Note 2 3 4 2 4" xfId="32489" xr:uid="{41033CE2-E02D-45E0-AC70-64EAD96911B3}"/>
    <cellStyle name="Note 2 3 4 3" xfId="23049" xr:uid="{782225F2-EBB1-43C8-8C2A-475F8DF841C9}"/>
    <cellStyle name="Note 2 3 4 3 2" xfId="25701" xr:uid="{601E72C6-14ED-44F5-A1C9-7428F85E7497}"/>
    <cellStyle name="Note 2 3 4 3 3" xfId="27330" xr:uid="{DB25E889-A3E2-4C2E-8FCA-5EEB420E4FF7}"/>
    <cellStyle name="Note 2 3 4 3 4" xfId="29080" xr:uid="{510B44ED-0609-4E46-9801-54CB1D82CB86}"/>
    <cellStyle name="Note 2 3 4 3 5" xfId="33375" xr:uid="{641CADCA-8A35-4519-B44A-4A6A2559B69E}"/>
    <cellStyle name="Note 2 3 4 3 6" xfId="35165" xr:uid="{0A8A772A-F165-4B9E-824A-2ADB97890435}"/>
    <cellStyle name="Note 2 3 4 4" xfId="24205" xr:uid="{EEF7F14C-2486-4749-A31A-3E3A5AE5AF5C}"/>
    <cellStyle name="Note 2 3 4 4 2" xfId="26853" xr:uid="{26B1F78B-AC95-40A7-877E-75C6CEDD47DF}"/>
    <cellStyle name="Note 2 3 4 4 3" xfId="24804" xr:uid="{01FBA943-4E8B-494F-8E78-F33E92BC130B}"/>
    <cellStyle name="Note 2 3 4 4 4" xfId="29686" xr:uid="{DABF8F19-E442-464F-9277-6230C60A4C80}"/>
    <cellStyle name="Note 2 3 4 4 5" xfId="30566" xr:uid="{0894EABA-016B-4157-9762-60D773E3DF77}"/>
    <cellStyle name="Note 2 3 4 4 6" xfId="34150" xr:uid="{E6FF87F3-52D9-4C36-A80E-4F48ACC3FB5F}"/>
    <cellStyle name="Note 2 3 4 4 7" xfId="35690" xr:uid="{8CD30FED-B3D6-4230-A066-0C4F9DCBAA60}"/>
    <cellStyle name="Note 2 3 4 4 8" xfId="36525" xr:uid="{27B8CDFB-52EB-4865-A776-C87A1B935014}"/>
    <cellStyle name="Note 2 3 4 4 9" xfId="37441" xr:uid="{E5CFBCD2-A760-4E88-85B7-D6E9F394C5B9}"/>
    <cellStyle name="Note 2 3 4 5" xfId="23752" xr:uid="{3D387B0B-65C9-482A-B845-FD06A60628B5}"/>
    <cellStyle name="Note 2 3 4 5 2" xfId="26403" xr:uid="{72A8E766-A46E-46D4-8E12-BF49372638B1}"/>
    <cellStyle name="Note 2 3 4 5 3" xfId="21350" xr:uid="{7E661244-AF3F-4ABC-BDA3-91A01B4E56B4}"/>
    <cellStyle name="Note 2 3 4 5 4" xfId="29255" xr:uid="{EB9F108E-3BB8-4AFD-A4EB-9CA5EBBB894B}"/>
    <cellStyle name="Note 2 3 4 5 5" xfId="30119" xr:uid="{9BE85AD7-4A1C-4627-A394-F0011D2D3FCA}"/>
    <cellStyle name="Note 2 3 4 5 6" xfId="31892" xr:uid="{5BBBCE4A-EFB1-451E-95AF-79EBA0BBC444}"/>
    <cellStyle name="Note 2 3 4 5 7" xfId="35256" xr:uid="{99250319-D849-4AA0-8C4E-B00B4AB1419C}"/>
    <cellStyle name="Note 2 3 4 5 8" xfId="36091" xr:uid="{CFF97ECE-872C-4980-9276-1EB6A23CBDDB}"/>
    <cellStyle name="Note 2 3 4 5 9" xfId="36988" xr:uid="{7894C5CB-B964-4F17-AD07-48D36DDFFFB4}"/>
    <cellStyle name="Note 2 3 4 6" xfId="22046" xr:uid="{B4161FD4-FBD8-4F60-93D5-491D2DF5DC21}"/>
    <cellStyle name="Note 2 3 4 7" xfId="21042" xr:uid="{14FB78AA-64ED-4440-AECB-36B3AC925A6C}"/>
    <cellStyle name="Note 2 3 5" xfId="20438" xr:uid="{00000000-0005-0000-0000-0000DA4F0000}"/>
    <cellStyle name="Note 2 3 5 2" xfId="22575" xr:uid="{B7FDDFEF-546C-4A06-9FF2-8EE1356E7AD5}"/>
    <cellStyle name="Note 2 3 5 2 2" xfId="23475" xr:uid="{7629AF1B-CAA2-4CE7-A24C-2F96363F42DF}"/>
    <cellStyle name="Note 2 3 5 2 2 2" xfId="26127" xr:uid="{27646EF7-B553-42D5-A806-4091D8833CB9}"/>
    <cellStyle name="Note 2 3 5 2 2 3" xfId="28581" xr:uid="{49AACE4B-73C7-4243-835E-409F79D3AA78}"/>
    <cellStyle name="Note 2 3 5 2 2 4" xfId="29135" xr:uid="{735D2948-2C77-40D3-8876-098E05918E32}"/>
    <cellStyle name="Note 2 3 5 2 2 5" xfId="33627" xr:uid="{E457B0F1-53A5-4EB6-92BF-7E0BBB634BA0}"/>
    <cellStyle name="Note 2 3 5 2 2 6" xfId="31365" xr:uid="{7C44058F-F94D-4645-866B-827C004B60A3}"/>
    <cellStyle name="Note 2 3 5 2 3" xfId="25229" xr:uid="{905DBC63-5905-47EA-942B-7D8FAF7162EF}"/>
    <cellStyle name="Note 2 3 5 2 4" xfId="32488" xr:uid="{5BAB7B27-5C88-4799-B9B2-3D594EB0AFFF}"/>
    <cellStyle name="Note 2 3 5 3" xfId="23050" xr:uid="{AEDE2FC3-D784-4F3E-83AA-519DDAE16B77}"/>
    <cellStyle name="Note 2 3 5 3 2" xfId="25702" xr:uid="{7C45D7B7-229C-4946-B6EC-D2D86C839CE2}"/>
    <cellStyle name="Note 2 3 5 3 3" xfId="27331" xr:uid="{01EE9CE8-D0C1-4BBE-AD2A-3FD8F51848FB}"/>
    <cellStyle name="Note 2 3 5 3 4" xfId="27732" xr:uid="{6C48BE0B-C8D5-45DC-89EB-BC5C9260B41C}"/>
    <cellStyle name="Note 2 3 5 3 5" xfId="32957" xr:uid="{F0D14B4F-54D1-4D74-8993-0D5D7FF73BB1}"/>
    <cellStyle name="Note 2 3 5 3 6" xfId="34990" xr:uid="{97D0717A-36DC-48F6-90F6-E714C77CC7AE}"/>
    <cellStyle name="Note 2 3 5 4" xfId="24206" xr:uid="{B3F1F485-C977-42F7-9C01-910F9B52C6FB}"/>
    <cellStyle name="Note 2 3 5 4 2" xfId="26854" xr:uid="{033ACCBA-2847-432A-A41C-52B35B41B032}"/>
    <cellStyle name="Note 2 3 5 4 3" xfId="24805" xr:uid="{AE0DC757-947F-4208-96A6-0E6853C42A76}"/>
    <cellStyle name="Note 2 3 5 4 4" xfId="29687" xr:uid="{37F5FC19-3C3A-44D3-8A38-F292002AFC2B}"/>
    <cellStyle name="Note 2 3 5 4 5" xfId="30567" xr:uid="{713CCF32-572B-480E-A1A2-3D456A137933}"/>
    <cellStyle name="Note 2 3 5 4 6" xfId="32220" xr:uid="{5765FCD7-3F0B-44BC-A14E-7EF7C92E5E93}"/>
    <cellStyle name="Note 2 3 5 4 7" xfId="35691" xr:uid="{46364A22-9A54-416D-AE30-422883EF6E60}"/>
    <cellStyle name="Note 2 3 5 4 8" xfId="36526" xr:uid="{03EE7048-3BC8-4449-810D-08335EADC143}"/>
    <cellStyle name="Note 2 3 5 4 9" xfId="37442" xr:uid="{CBA56B04-B6DE-4EED-8077-597CDE8886E4}"/>
    <cellStyle name="Note 2 3 5 5" xfId="23751" xr:uid="{E15D8739-B5DB-4418-AE42-17303CFFA672}"/>
    <cellStyle name="Note 2 3 5 5 2" xfId="26402" xr:uid="{BD40F54D-455A-4610-A417-D563E80E9E8B}"/>
    <cellStyle name="Note 2 3 5 5 3" xfId="21351" xr:uid="{D0E1D7E6-6BE9-47DE-9BB9-751D002BE43C}"/>
    <cellStyle name="Note 2 3 5 5 4" xfId="29254" xr:uid="{0B5281BC-B97D-4E50-9829-BB0A1AC1B571}"/>
    <cellStyle name="Note 2 3 5 5 5" xfId="30118" xr:uid="{87DD7547-5B34-4340-8E8F-71CCE39AF007}"/>
    <cellStyle name="Note 2 3 5 5 6" xfId="31891" xr:uid="{A319B838-51E8-4943-AB9C-26483C528397}"/>
    <cellStyle name="Note 2 3 5 5 7" xfId="35255" xr:uid="{FEF7DF7B-2AD7-4713-B50B-09DD50C6EECD}"/>
    <cellStyle name="Note 2 3 5 5 8" xfId="36090" xr:uid="{32814003-D1E5-422D-BBE8-BBA4525BEE65}"/>
    <cellStyle name="Note 2 3 5 5 9" xfId="36987" xr:uid="{CB47A6D9-EDE0-4F82-8270-EB11138EC623}"/>
    <cellStyle name="Note 2 3 5 6" xfId="22047" xr:uid="{8E4CF619-A05F-4EC4-96D1-515B67B6E6CD}"/>
    <cellStyle name="Note 2 3 5 7" xfId="21041" xr:uid="{78E80121-1241-4EA0-8EA3-F047C9C00E24}"/>
    <cellStyle name="Note 2 4" xfId="20439" xr:uid="{00000000-0005-0000-0000-0000DB4F0000}"/>
    <cellStyle name="Note 2 4 2" xfId="20440" xr:uid="{00000000-0005-0000-0000-0000DC4F0000}"/>
    <cellStyle name="Note 2 4 2 2" xfId="20441" xr:uid="{00000000-0005-0000-0000-0000DD4F0000}"/>
    <cellStyle name="Note 2 4 2 2 2" xfId="22574" xr:uid="{B3383129-30B5-4754-8BEB-D7A5AD69439F}"/>
    <cellStyle name="Note 2 4 2 2 2 2" xfId="23474" xr:uid="{003D12DA-D87C-474F-8F27-A7106201C83A}"/>
    <cellStyle name="Note 2 4 2 2 2 2 2" xfId="26126" xr:uid="{5B42CB29-EAE2-4FB9-9727-8BA16B0B16A9}"/>
    <cellStyle name="Note 2 4 2 2 2 2 3" xfId="28467" xr:uid="{4B11E912-D1A5-4BCF-8448-FFFF7BF52401}"/>
    <cellStyle name="Note 2 4 2 2 2 2 4" xfId="29018" xr:uid="{2E67B055-0748-4288-A8EB-607A94A036DF}"/>
    <cellStyle name="Note 2 4 2 2 2 2 5" xfId="31193" xr:uid="{758999BE-BE2B-4620-9019-0DA1533900D7}"/>
    <cellStyle name="Note 2 4 2 2 2 2 6" xfId="35042" xr:uid="{2C2BC788-7007-49AE-B214-8DE5F0AD6D43}"/>
    <cellStyle name="Note 2 4 2 2 2 3" xfId="25228" xr:uid="{9B41CD12-80A3-4862-8536-4D9189481159}"/>
    <cellStyle name="Note 2 4 2 2 2 4" xfId="32487" xr:uid="{EFE6C6C0-9927-487E-9F32-F0AF4A302A2B}"/>
    <cellStyle name="Note 2 4 2 2 3" xfId="23051" xr:uid="{BEBF9A0C-FCE6-4BB6-85F3-A00662375813}"/>
    <cellStyle name="Note 2 4 2 2 3 2" xfId="25703" xr:uid="{9D1976E4-3477-4898-A62E-EAC94227C69A}"/>
    <cellStyle name="Note 2 4 2 2 3 3" xfId="27332" xr:uid="{323F5D66-B568-42EC-9644-F3B2F138732C}"/>
    <cellStyle name="Note 2 4 2 2 3 4" xfId="28237" xr:uid="{31E77167-C9B3-4E47-B96B-E3653F024E28}"/>
    <cellStyle name="Note 2 4 2 2 3 5" xfId="33794" xr:uid="{DD02879B-A0A6-414A-91BB-8ACD8870F4C8}"/>
    <cellStyle name="Note 2 4 2 2 3 6" xfId="30961" xr:uid="{4583DE39-223E-4A82-933C-AF6A13F9851E}"/>
    <cellStyle name="Note 2 4 2 2 4" xfId="24207" xr:uid="{75E1A3AE-5373-4A16-941A-6AEFC5B88CBA}"/>
    <cellStyle name="Note 2 4 2 2 4 2" xfId="26855" xr:uid="{3F361C2A-AE82-4D3C-B81F-88D05D8E830E}"/>
    <cellStyle name="Note 2 4 2 2 4 3" xfId="24806" xr:uid="{0180D778-DBAA-42A6-A135-DE761CC44007}"/>
    <cellStyle name="Note 2 4 2 2 4 4" xfId="29688" xr:uid="{C0D9F7AD-BA71-4973-ADEA-C8B8EB051CD0}"/>
    <cellStyle name="Note 2 4 2 2 4 5" xfId="30568" xr:uid="{BD2E738B-0693-43F3-A12F-8A54B3A37411}"/>
    <cellStyle name="Note 2 4 2 2 4 6" xfId="33981" xr:uid="{987ED0DC-E765-4500-9D6C-B2A34567E1EC}"/>
    <cellStyle name="Note 2 4 2 2 4 7" xfId="35692" xr:uid="{2DEC7447-B84F-4FE6-9A5D-8877F27FFACB}"/>
    <cellStyle name="Note 2 4 2 2 4 8" xfId="36527" xr:uid="{D7F453A3-96FB-4E7A-AA34-CD719E1927F8}"/>
    <cellStyle name="Note 2 4 2 2 4 9" xfId="37443" xr:uid="{E836A801-A5CE-46BB-BDF4-A119ED977964}"/>
    <cellStyle name="Note 2 4 2 2 5" xfId="23750" xr:uid="{E72C5679-C152-4E01-AD08-77422C274257}"/>
    <cellStyle name="Note 2 4 2 2 5 2" xfId="26401" xr:uid="{A192C602-326E-44BC-8B27-E0588E5EBE46}"/>
    <cellStyle name="Note 2 4 2 2 5 3" xfId="21352" xr:uid="{71B98345-F3F4-460A-9E0B-76025A5E961A}"/>
    <cellStyle name="Note 2 4 2 2 5 4" xfId="29253" xr:uid="{1BE7AE39-883B-4006-A912-5AA6C79FC863}"/>
    <cellStyle name="Note 2 4 2 2 5 5" xfId="30117" xr:uid="{4AF91E82-F38D-47D4-8334-E962133758B6}"/>
    <cellStyle name="Note 2 4 2 2 5 6" xfId="31890" xr:uid="{3FEFB88C-9B96-4A5A-84D5-DADE1BA8A285}"/>
    <cellStyle name="Note 2 4 2 2 5 7" xfId="35254" xr:uid="{19E7BBCB-B7BA-48F5-8113-311D915F5994}"/>
    <cellStyle name="Note 2 4 2 2 5 8" xfId="36089" xr:uid="{2F5053F3-5F4A-474D-836C-C14BD1F98061}"/>
    <cellStyle name="Note 2 4 2 2 5 9" xfId="36986" xr:uid="{3232972E-D7F0-4112-BF4F-EC025D936709}"/>
    <cellStyle name="Note 2 4 2 2 6" xfId="22048" xr:uid="{06F3743A-788C-4E3B-8E87-CB5182D7539F}"/>
    <cellStyle name="Note 2 4 2 2 7" xfId="21038" xr:uid="{3380436D-1F32-4895-8A57-2153EA59EBB2}"/>
    <cellStyle name="Note 2 4 3" xfId="20442" xr:uid="{00000000-0005-0000-0000-0000DE4F0000}"/>
    <cellStyle name="Note 2 4 3 2" xfId="20443" xr:uid="{00000000-0005-0000-0000-0000DF4F0000}"/>
    <cellStyle name="Note 2 4 3 2 2" xfId="22573" xr:uid="{008CD277-2F49-4186-8254-8847D30F0851}"/>
    <cellStyle name="Note 2 4 3 2 2 2" xfId="23473" xr:uid="{6AB756CF-B610-4703-A57F-B3564473DB2F}"/>
    <cellStyle name="Note 2 4 3 2 2 2 2" xfId="26125" xr:uid="{8B742662-4A86-40D1-86F8-1BCFA248FE6C}"/>
    <cellStyle name="Note 2 4 3 2 2 2 3" xfId="27976" xr:uid="{FD422E61-3D9D-465D-8A7A-4CC85CA7EFAB}"/>
    <cellStyle name="Note 2 4 3 2 2 2 4" xfId="27679" xr:uid="{94390749-D436-4786-B9BA-3FBB2F45ECDA}"/>
    <cellStyle name="Note 2 4 3 2 2 2 5" xfId="34366" xr:uid="{7887E0BD-C866-4413-9135-96DF5D999263}"/>
    <cellStyle name="Note 2 4 3 2 2 2 6" xfId="35113" xr:uid="{4D950689-7201-48DA-A8CE-62F0E729C1E6}"/>
    <cellStyle name="Note 2 4 3 2 2 3" xfId="25227" xr:uid="{E221728B-ACCD-4E43-B190-5DA0FA1219D8}"/>
    <cellStyle name="Note 2 4 3 2 2 4" xfId="32486" xr:uid="{96530AA6-6ABB-4154-9311-04CBCE68DD77}"/>
    <cellStyle name="Note 2 4 3 2 3" xfId="23052" xr:uid="{9F6C8E26-9EDE-4FC0-A88A-315A48673265}"/>
    <cellStyle name="Note 2 4 3 2 3 2" xfId="25704" xr:uid="{E4BFB94B-FADE-4915-9009-198DDA4AF5E0}"/>
    <cellStyle name="Note 2 4 3 2 3 3" xfId="27333" xr:uid="{47C5D077-E909-4118-BFAE-D48D1882B7EB}"/>
    <cellStyle name="Note 2 4 3 2 3 4" xfId="28524" xr:uid="{0EFF2237-FE34-4F2A-94A0-2D66EDBE84B0}"/>
    <cellStyle name="Note 2 4 3 2 3 5" xfId="33643" xr:uid="{D73A6DA4-7377-4E15-BDE6-D7F180B26485}"/>
    <cellStyle name="Note 2 4 3 2 3 6" xfId="35167" xr:uid="{D6389EDA-8C6B-4631-B4E5-816795FEFDC9}"/>
    <cellStyle name="Note 2 4 3 2 4" xfId="24208" xr:uid="{DDAD5B3D-92CC-46BD-808C-BE665E6BB281}"/>
    <cellStyle name="Note 2 4 3 2 4 2" xfId="26856" xr:uid="{21646DDD-B766-4E89-AF53-C3722FDF8F04}"/>
    <cellStyle name="Note 2 4 3 2 4 3" xfId="24807" xr:uid="{7797B8F9-9C33-45DB-80FB-128C5DE7C647}"/>
    <cellStyle name="Note 2 4 3 2 4 4" xfId="29689" xr:uid="{8D076C58-6307-4D68-B421-7073BF518B4C}"/>
    <cellStyle name="Note 2 4 3 2 4 5" xfId="30569" xr:uid="{4CD94F63-15D2-463D-AF0D-2BECBB798BA6}"/>
    <cellStyle name="Note 2 4 3 2 4 6" xfId="34151" xr:uid="{915ABD36-71F4-4B0D-94C2-4F325ADDDEDF}"/>
    <cellStyle name="Note 2 4 3 2 4 7" xfId="35693" xr:uid="{6E3FD97F-6323-42AA-9100-E83F9CD99C63}"/>
    <cellStyle name="Note 2 4 3 2 4 8" xfId="36528" xr:uid="{7C0F425E-E501-4798-BBDC-F640A8BCFB0C}"/>
    <cellStyle name="Note 2 4 3 2 4 9" xfId="37444" xr:uid="{52C268EB-ACDC-4508-A45A-89465B487C33}"/>
    <cellStyle name="Note 2 4 3 2 5" xfId="23749" xr:uid="{6F6997E1-8D7F-4C1E-87E9-F9B0FA6297D8}"/>
    <cellStyle name="Note 2 4 3 2 5 2" xfId="26400" xr:uid="{D5F85A3C-90B7-48B8-9580-8F72D5D0EA5F}"/>
    <cellStyle name="Note 2 4 3 2 5 3" xfId="21353" xr:uid="{7416C177-C81B-4205-9C31-CCA24D97A25B}"/>
    <cellStyle name="Note 2 4 3 2 5 4" xfId="29252" xr:uid="{036614E4-292B-4927-8762-A1C70492A30C}"/>
    <cellStyle name="Note 2 4 3 2 5 5" xfId="30116" xr:uid="{EB275166-6F0D-433A-A629-E92971C8E66B}"/>
    <cellStyle name="Note 2 4 3 2 5 6" xfId="31889" xr:uid="{C68DCB00-6F0C-44F3-8C1C-B3E5376B8526}"/>
    <cellStyle name="Note 2 4 3 2 5 7" xfId="35253" xr:uid="{59D9B5B8-D750-4162-8400-8F77D9B5A132}"/>
    <cellStyle name="Note 2 4 3 2 5 8" xfId="36088" xr:uid="{FA4F68F4-075B-4D82-93E1-09648C93BA72}"/>
    <cellStyle name="Note 2 4 3 2 5 9" xfId="36985" xr:uid="{3DD1AABE-6800-4380-A616-CA1AEE836EE5}"/>
    <cellStyle name="Note 2 4 3 2 6" xfId="22049" xr:uid="{F464FD22-11D2-4740-99B2-0A691A3C357C}"/>
    <cellStyle name="Note 2 4 3 2 7" xfId="21036" xr:uid="{5760FA7B-0578-4658-A0CB-E82EB8FD426C}"/>
    <cellStyle name="Note 2 4 4" xfId="20444" xr:uid="{00000000-0005-0000-0000-0000E04F0000}"/>
    <cellStyle name="Note 2 4 4 2" xfId="20445" xr:uid="{00000000-0005-0000-0000-0000E14F0000}"/>
    <cellStyle name="Note 2 4 4 2 2" xfId="22572" xr:uid="{3618D560-242D-4520-B147-EA5FC2A8F761}"/>
    <cellStyle name="Note 2 4 4 2 2 2" xfId="23472" xr:uid="{5025AC59-0921-4881-8C27-BA4409B55FAB}"/>
    <cellStyle name="Note 2 4 4 2 2 2 2" xfId="26124" xr:uid="{04A5B262-2956-4121-8914-6D9C91938684}"/>
    <cellStyle name="Note 2 4 4 2 2 2 3" xfId="28053" xr:uid="{B602D6C9-EF27-4BB1-8DE9-C7C6841B3B27}"/>
    <cellStyle name="Note 2 4 4 2 2 2 4" xfId="28375" xr:uid="{CDBF490D-4B54-4CE3-822A-6A154D4CBCD5}"/>
    <cellStyle name="Note 2 4 4 2 2 2 5" xfId="31147" xr:uid="{78879335-A09E-42FE-949A-E52CC5720347}"/>
    <cellStyle name="Note 2 4 4 2 2 2 6" xfId="34641" xr:uid="{4E48CD8F-59B4-4DA9-9E09-24DEA8D55BE9}"/>
    <cellStyle name="Note 2 4 4 2 2 3" xfId="25226" xr:uid="{18ADC6B2-3343-4060-941C-16C09BC5D1D7}"/>
    <cellStyle name="Note 2 4 4 2 2 4" xfId="32485" xr:uid="{D89DC690-EA09-4305-9C7C-E5BA9D950FD8}"/>
    <cellStyle name="Note 2 4 4 2 3" xfId="23053" xr:uid="{418B41D0-EE47-4668-B10A-CB0ACAB1DA7E}"/>
    <cellStyle name="Note 2 4 4 2 3 2" xfId="25705" xr:uid="{D79E6414-CC8D-4EA8-9936-2FF636FE8C12}"/>
    <cellStyle name="Note 2 4 4 2 3 3" xfId="27334" xr:uid="{0D726DC4-438E-4CB5-A7FC-316FB482EAC5}"/>
    <cellStyle name="Note 2 4 4 2 3 4" xfId="28964" xr:uid="{9D53F45E-E3D2-4B1F-8C60-D790BF33378C}"/>
    <cellStyle name="Note 2 4 4 2 3 5" xfId="31777" xr:uid="{297055FC-2719-4BF4-B8C7-B0B8FBF15C3C}"/>
    <cellStyle name="Note 2 4 4 2 3 6" xfId="34988" xr:uid="{CC1CBD8F-1B69-426C-B9B2-64C8FB04B31B}"/>
    <cellStyle name="Note 2 4 4 2 4" xfId="24209" xr:uid="{5B7BCAB3-27FA-4A26-8D7F-990585D3E7BC}"/>
    <cellStyle name="Note 2 4 4 2 4 2" xfId="26857" xr:uid="{40645290-7A4F-4828-B61C-D00D58C49066}"/>
    <cellStyle name="Note 2 4 4 2 4 3" xfId="24808" xr:uid="{665D71EB-4773-42BF-AAB5-43D837E0B027}"/>
    <cellStyle name="Note 2 4 4 2 4 4" xfId="29690" xr:uid="{C5043408-4FCB-4003-8D34-565D15349A4E}"/>
    <cellStyle name="Note 2 4 4 2 4 5" xfId="30570" xr:uid="{7BDED102-D342-4EAB-9C4C-0CCC652570C0}"/>
    <cellStyle name="Note 2 4 4 2 4 6" xfId="32221" xr:uid="{A0FB29B5-6861-4BAA-A645-D94D5ADB69AC}"/>
    <cellStyle name="Note 2 4 4 2 4 7" xfId="35694" xr:uid="{E9876B48-17EA-4840-889E-7905F554B711}"/>
    <cellStyle name="Note 2 4 4 2 4 8" xfId="36529" xr:uid="{FA5CAC4E-B9E8-41FC-8EB5-A8F5E409A74F}"/>
    <cellStyle name="Note 2 4 4 2 4 9" xfId="37445" xr:uid="{3F03C79A-1B3F-4760-B57B-AAB2346D066E}"/>
    <cellStyle name="Note 2 4 4 2 5" xfId="23748" xr:uid="{157D77BA-FEB4-4E4D-B4A4-1934256DB8C4}"/>
    <cellStyle name="Note 2 4 4 2 5 2" xfId="26399" xr:uid="{E24FB39F-CBE2-4254-8D78-C4BFFD227B48}"/>
    <cellStyle name="Note 2 4 4 2 5 3" xfId="21354" xr:uid="{923AB064-51E7-40D7-A335-2470765CAEDD}"/>
    <cellStyle name="Note 2 4 4 2 5 4" xfId="29251" xr:uid="{C6932F1D-D6E7-4166-A9F4-B81C074C868C}"/>
    <cellStyle name="Note 2 4 4 2 5 5" xfId="30115" xr:uid="{5742BD44-33E5-4330-A3C9-69CF05417AB1}"/>
    <cellStyle name="Note 2 4 4 2 5 6" xfId="31888" xr:uid="{D10DB28B-B215-4BE2-BACD-A0838328F1D3}"/>
    <cellStyle name="Note 2 4 4 2 5 7" xfId="35252" xr:uid="{F1145E54-494E-489D-A093-6CC2FB93A906}"/>
    <cellStyle name="Note 2 4 4 2 5 8" xfId="36087" xr:uid="{3793809A-3FF9-4526-8622-994B727E08FC}"/>
    <cellStyle name="Note 2 4 4 2 5 9" xfId="36984" xr:uid="{2E40B14F-D76E-4F54-BB56-037221E37CAF}"/>
    <cellStyle name="Note 2 4 4 2 6" xfId="22050" xr:uid="{D01E5D5D-F7F5-44DA-8E86-D1FDBC8805F1}"/>
    <cellStyle name="Note 2 4 4 2 7" xfId="21034" xr:uid="{BDCA2C59-7FFC-49CB-836C-5D9575D30948}"/>
    <cellStyle name="Note 2 4 5" xfId="20446" xr:uid="{00000000-0005-0000-0000-0000E24F0000}"/>
    <cellStyle name="Note 2 4 6" xfId="20447" xr:uid="{00000000-0005-0000-0000-0000E34F0000}"/>
    <cellStyle name="Note 2 4 7" xfId="20448" xr:uid="{00000000-0005-0000-0000-0000E44F0000}"/>
    <cellStyle name="Note 2 4 7 2" xfId="22571" xr:uid="{87D12D1F-E49E-44C0-8710-28E290A55EEC}"/>
    <cellStyle name="Note 2 4 7 2 2" xfId="23471" xr:uid="{46D0F8FE-4E82-4E07-AE2E-D61B4884C7D1}"/>
    <cellStyle name="Note 2 4 7 2 2 2" xfId="26123" xr:uid="{5CF9D089-10E9-43CD-9786-CC29822349E7}"/>
    <cellStyle name="Note 2 4 7 2 2 3" xfId="27608" xr:uid="{FAC2B500-E6D7-4174-8492-84DDD446373D}"/>
    <cellStyle name="Note 2 4 7 2 2 4" xfId="29134" xr:uid="{8A5DFA8E-B5EC-4565-8334-E8E83C957AF4}"/>
    <cellStyle name="Note 2 4 7 2 2 5" xfId="34408" xr:uid="{55A21BEE-2347-489B-BF7E-D02147815765}"/>
    <cellStyle name="Note 2 4 7 2 2 6" xfId="31366" xr:uid="{A4A11590-6454-47B8-A47E-6A9AB9EC8E47}"/>
    <cellStyle name="Note 2 4 7 2 3" xfId="25225" xr:uid="{5EAB269C-7C7E-4C3D-8091-5D4068DE7727}"/>
    <cellStyle name="Note 2 4 7 2 4" xfId="32484" xr:uid="{365B9E46-FB38-427E-B2E2-6E992F59067F}"/>
    <cellStyle name="Note 2 4 7 3" xfId="23054" xr:uid="{4247991B-5BE5-47A4-9A3E-DA1B76724188}"/>
    <cellStyle name="Note 2 4 7 3 2" xfId="25706" xr:uid="{5206787E-E6AF-46EB-8BF2-56D6A59C4699}"/>
    <cellStyle name="Note 2 4 7 3 3" xfId="27335" xr:uid="{3DACD8F6-1936-4975-88AB-A5AAF02606BE}"/>
    <cellStyle name="Note 2 4 7 3 4" xfId="29081" xr:uid="{0D76F7CC-F423-415A-9A80-E63FB5D0AEAA}"/>
    <cellStyle name="Note 2 4 7 3 5" xfId="31778" xr:uid="{2882A152-DD7B-404B-B08A-53332FCE3A00}"/>
    <cellStyle name="Note 2 4 7 3 6" xfId="31518" xr:uid="{6092E135-516E-4487-B7C1-535BDD1AD2C8}"/>
    <cellStyle name="Note 2 4 7 4" xfId="24210" xr:uid="{6EE0EFCF-00A1-4AD4-8F1E-9647890969D7}"/>
    <cellStyle name="Note 2 4 7 4 2" xfId="26858" xr:uid="{3E862478-8F95-404B-8761-41A1D334AF00}"/>
    <cellStyle name="Note 2 4 7 4 3" xfId="24809" xr:uid="{17E64403-C550-45B9-93F4-3BD687282D15}"/>
    <cellStyle name="Note 2 4 7 4 4" xfId="29691" xr:uid="{9D776595-CF6D-4369-B868-0CEBAF298054}"/>
    <cellStyle name="Note 2 4 7 4 5" xfId="30571" xr:uid="{C59B793B-BBEE-4BC3-BA5D-2022606E380B}"/>
    <cellStyle name="Note 2 4 7 4 6" xfId="32222" xr:uid="{86FFA6D2-E000-40F2-8A3A-803991659666}"/>
    <cellStyle name="Note 2 4 7 4 7" xfId="35695" xr:uid="{08D65172-5F40-48AE-92C2-6D762F21E30A}"/>
    <cellStyle name="Note 2 4 7 4 8" xfId="36530" xr:uid="{98BA4767-D956-4587-9063-E94750DD90B2}"/>
    <cellStyle name="Note 2 4 7 4 9" xfId="37446" xr:uid="{019E1C6D-22EB-4B44-9FD3-E0189B27966E}"/>
    <cellStyle name="Note 2 4 7 5" xfId="23747" xr:uid="{2B82CF89-D6E4-48CE-9228-87361D177F4F}"/>
    <cellStyle name="Note 2 4 7 5 2" xfId="26398" xr:uid="{0D5C59F1-1A48-401B-94A3-0AD936346EE4}"/>
    <cellStyle name="Note 2 4 7 5 3" xfId="21355" xr:uid="{AD559383-CCB1-4190-9A53-9D61D9A651F5}"/>
    <cellStyle name="Note 2 4 7 5 4" xfId="29250" xr:uid="{2AA759E7-5DD2-4FFA-B371-2F46D699B858}"/>
    <cellStyle name="Note 2 4 7 5 5" xfId="30114" xr:uid="{B6A299DA-A3CD-43D9-8377-79C81806A0EE}"/>
    <cellStyle name="Note 2 4 7 5 6" xfId="31887" xr:uid="{5CAC8D02-822D-469A-9FEE-2A7C420BACB9}"/>
    <cellStyle name="Note 2 4 7 5 7" xfId="35251" xr:uid="{A364B9A2-E752-4561-B023-44C8BF0031B5}"/>
    <cellStyle name="Note 2 4 7 5 8" xfId="36086" xr:uid="{89B0351F-F7AA-43D2-B2CE-084E2C066DC1}"/>
    <cellStyle name="Note 2 4 7 5 9" xfId="36983" xr:uid="{CBCF8ED9-DA3D-4595-8CBC-C3B50ED98731}"/>
    <cellStyle name="Note 2 4 7 6" xfId="22051" xr:uid="{485FFAD7-6A58-4860-925F-0536519DD470}"/>
    <cellStyle name="Note 2 4 7 7" xfId="21031" xr:uid="{A83D2307-E510-47D1-8720-F9ACF0CC0914}"/>
    <cellStyle name="Note 2 5" xfId="20449" xr:uid="{00000000-0005-0000-0000-0000E54F0000}"/>
    <cellStyle name="Note 2 5 2" xfId="20450" xr:uid="{00000000-0005-0000-0000-0000E64F0000}"/>
    <cellStyle name="Note 2 5 2 2" xfId="20451" xr:uid="{00000000-0005-0000-0000-0000E74F0000}"/>
    <cellStyle name="Note 2 5 2 2 2" xfId="22570" xr:uid="{41D97EAA-417E-4751-851D-F3E4338F7D8C}"/>
    <cellStyle name="Note 2 5 2 2 2 2" xfId="23470" xr:uid="{4C08AF5B-DF7A-47AF-9563-20A5F9611172}"/>
    <cellStyle name="Note 2 5 2 2 2 2 2" xfId="26122" xr:uid="{AFA9FE8C-873C-4F97-A5E4-0BF0E2DD0077}"/>
    <cellStyle name="Note 2 5 2 2 2 2 3" xfId="27524" xr:uid="{BDE5A3B5-DD24-4041-A7C0-93C5C262171B}"/>
    <cellStyle name="Note 2 5 2 2 2 2 4" xfId="29017" xr:uid="{C826F5A7-CF63-4688-A825-4BD46B628095}"/>
    <cellStyle name="Note 2 5 2 2 2 2 5" xfId="34552" xr:uid="{3292C7F5-72E5-435F-AF39-59261C7F0E68}"/>
    <cellStyle name="Note 2 5 2 2 2 2 6" xfId="31367" xr:uid="{57FA6CC8-8FD9-48CA-80E2-A818D48317F2}"/>
    <cellStyle name="Note 2 5 2 2 2 3" xfId="25224" xr:uid="{DFD61F04-8B4A-4B6C-AA97-4F3981F2E907}"/>
    <cellStyle name="Note 2 5 2 2 2 4" xfId="32483" xr:uid="{0A9E3E02-6848-4960-B570-EED8A58E2810}"/>
    <cellStyle name="Note 2 5 2 2 3" xfId="23055" xr:uid="{62C02D49-F0BC-49A1-B882-3A8F4A84484F}"/>
    <cellStyle name="Note 2 5 2 2 3 2" xfId="25707" xr:uid="{7E5BB917-12A0-459C-9F7A-B005497708BA}"/>
    <cellStyle name="Note 2 5 2 2 3 3" xfId="27336" xr:uid="{BB55D721-07D3-4346-A089-7F2F6EB25017}"/>
    <cellStyle name="Note 2 5 2 2 3 4" xfId="27791" xr:uid="{3F0D12EE-0DEF-4E9B-84C9-BED87DA5203D}"/>
    <cellStyle name="Note 2 5 2 2 3 5" xfId="33374" xr:uid="{1DBBC4BF-5BE8-49D2-BFC9-167AF48D6906}"/>
    <cellStyle name="Note 2 5 2 2 3 6" xfId="31682" xr:uid="{19B86D84-8926-4CB9-B400-05C99D3DEE0C}"/>
    <cellStyle name="Note 2 5 2 2 4" xfId="24211" xr:uid="{68FB2396-7FC0-4FAC-A1F7-54C52DA91F83}"/>
    <cellStyle name="Note 2 5 2 2 4 2" xfId="26859" xr:uid="{CA900CBD-A5FD-4A53-A0BF-0EEE52C9ED47}"/>
    <cellStyle name="Note 2 5 2 2 4 3" xfId="24810" xr:uid="{767FC2EB-23C2-4BAA-919D-4A3F585B77B2}"/>
    <cellStyle name="Note 2 5 2 2 4 4" xfId="29692" xr:uid="{5741044B-8C24-474E-8889-44EEF633FC0F}"/>
    <cellStyle name="Note 2 5 2 2 4 5" xfId="30572" xr:uid="{1B077AF7-EBF6-4A0F-9F15-0046C6DFB10C}"/>
    <cellStyle name="Note 2 5 2 2 4 6" xfId="33982" xr:uid="{B5FC3B04-B1E2-4706-AE1A-F3F8748C6F6C}"/>
    <cellStyle name="Note 2 5 2 2 4 7" xfId="35696" xr:uid="{AD9ECD2E-647D-4B68-8AFD-BFE023F15104}"/>
    <cellStyle name="Note 2 5 2 2 4 8" xfId="36531" xr:uid="{567A470F-FE63-4E57-8CE8-6FACEC73FB03}"/>
    <cellStyle name="Note 2 5 2 2 4 9" xfId="37447" xr:uid="{917D1896-CA94-4BD1-95BB-61A3579B6DF6}"/>
    <cellStyle name="Note 2 5 2 2 5" xfId="23746" xr:uid="{794981B3-F483-4149-81AC-DEDF95406314}"/>
    <cellStyle name="Note 2 5 2 2 5 2" xfId="26397" xr:uid="{A44844F2-76BF-4C41-8CDC-1FC0695A0283}"/>
    <cellStyle name="Note 2 5 2 2 5 3" xfId="21356" xr:uid="{5CA19845-9FAA-46BF-90D3-A2D161B7E04A}"/>
    <cellStyle name="Note 2 5 2 2 5 4" xfId="29249" xr:uid="{B328695A-A58F-478E-9D29-7106EA7BB4F2}"/>
    <cellStyle name="Note 2 5 2 2 5 5" xfId="30113" xr:uid="{897C0587-8825-4E4F-9809-47B0A3278DA3}"/>
    <cellStyle name="Note 2 5 2 2 5 6" xfId="31886" xr:uid="{719DAB96-90C1-4D13-BC0C-074754DCEDC2}"/>
    <cellStyle name="Note 2 5 2 2 5 7" xfId="35250" xr:uid="{53FE5358-1FC3-4628-83E7-B7E23AA851DB}"/>
    <cellStyle name="Note 2 5 2 2 5 8" xfId="36085" xr:uid="{1BAC9D4D-865F-4C35-88A2-77209C0D4DC0}"/>
    <cellStyle name="Note 2 5 2 2 5 9" xfId="36982" xr:uid="{9A2FCC9E-51B0-4109-9F9D-3015376F541A}"/>
    <cellStyle name="Note 2 5 2 2 6" xfId="22052" xr:uid="{2C4D7620-9CCA-4D89-B5FB-A4F36BE3F1BA}"/>
    <cellStyle name="Note 2 5 2 2 7" xfId="21028" xr:uid="{B04AD696-B1C9-4DC4-B9FE-FE3EB3BB7973}"/>
    <cellStyle name="Note 2 5 3" xfId="20452" xr:uid="{00000000-0005-0000-0000-0000E84F0000}"/>
    <cellStyle name="Note 2 5 3 2" xfId="20453" xr:uid="{00000000-0005-0000-0000-0000E94F0000}"/>
    <cellStyle name="Note 2 5 3 2 2" xfId="22569" xr:uid="{2E66F834-1C37-48CA-A18C-1DC390CE2EE1}"/>
    <cellStyle name="Note 2 5 3 2 2 2" xfId="23469" xr:uid="{58A4A454-A534-4046-9F73-1B1BF58DE10D}"/>
    <cellStyle name="Note 2 5 3 2 2 2 2" xfId="26121" xr:uid="{A323AE32-8B04-4283-A76C-1444C6AC94B3}"/>
    <cellStyle name="Note 2 5 3 2 2 2 3" xfId="28580" xr:uid="{ECA3092E-8AB7-45BA-97CA-0F6B9E30FEAE}"/>
    <cellStyle name="Note 2 5 3 2 2 2 4" xfId="28394" xr:uid="{03B12285-E60C-4A6A-A654-32E241C86A07}"/>
    <cellStyle name="Note 2 5 3 2 2 2 5" xfId="31172" xr:uid="{DD0EBDC5-888D-4067-9387-6A8A36719917}"/>
    <cellStyle name="Note 2 5 3 2 2 2 6" xfId="35041" xr:uid="{9F3D679B-9977-4F93-A684-6A4B4D9DF42D}"/>
    <cellStyle name="Note 2 5 3 2 2 3" xfId="25223" xr:uid="{AD97F459-4A9F-4F05-AC3F-69B5844CD314}"/>
    <cellStyle name="Note 2 5 3 2 2 4" xfId="32482" xr:uid="{60560D0A-5898-4912-BF64-1EE1BA98862F}"/>
    <cellStyle name="Note 2 5 3 2 3" xfId="23056" xr:uid="{9AC0DDE9-6B18-481F-ADD3-5CBC88C96179}"/>
    <cellStyle name="Note 2 5 3 2 3 2" xfId="25708" xr:uid="{FC7A15E0-336F-4222-B46C-0ABCBB873003}"/>
    <cellStyle name="Note 2 5 3 2 3 3" xfId="27337" xr:uid="{F8C00F76-CCE9-4BF9-BAE9-AE6A10454503}"/>
    <cellStyle name="Note 2 5 3 2 3 4" xfId="28407" xr:uid="{AA8FBCF3-F271-4D88-8141-26B1A75273FF}"/>
    <cellStyle name="Note 2 5 3 2 3 5" xfId="32958" xr:uid="{001D4B4B-2259-4CE5-8F7C-ACA96A5A5F3B}"/>
    <cellStyle name="Note 2 5 3 2 3 6" xfId="34590" xr:uid="{6AADEB3A-01BC-4E73-BE45-BEE5C679EA7D}"/>
    <cellStyle name="Note 2 5 3 2 4" xfId="24212" xr:uid="{BC7AFF14-47E8-4BB4-8EFC-3403E991AE69}"/>
    <cellStyle name="Note 2 5 3 2 4 2" xfId="26860" xr:uid="{A039A427-0065-4A6B-A116-373BF680D94A}"/>
    <cellStyle name="Note 2 5 3 2 4 3" xfId="24811" xr:uid="{16BECEB3-2F01-4A24-B450-2689179951C8}"/>
    <cellStyle name="Note 2 5 3 2 4 4" xfId="29693" xr:uid="{F2CCE60E-2658-4E96-91E3-6F6DB2705F39}"/>
    <cellStyle name="Note 2 5 3 2 4 5" xfId="30573" xr:uid="{75B5B46C-B9EF-4E92-9F29-622391B1BD4C}"/>
    <cellStyle name="Note 2 5 3 2 4 6" xfId="34152" xr:uid="{3283F40F-72A7-4951-A054-714700A566C4}"/>
    <cellStyle name="Note 2 5 3 2 4 7" xfId="35697" xr:uid="{7C7AC3AE-A381-47A0-9DD8-AEC9050DC7A3}"/>
    <cellStyle name="Note 2 5 3 2 4 8" xfId="36532" xr:uid="{66416CC4-9836-4C4B-A973-EC3B2DC863A3}"/>
    <cellStyle name="Note 2 5 3 2 4 9" xfId="37448" xr:uid="{3DFC0271-1272-41F6-8A09-CFE01542FE28}"/>
    <cellStyle name="Note 2 5 3 2 5" xfId="23745" xr:uid="{143173E5-17BC-4A06-9B5A-996A6301DB85}"/>
    <cellStyle name="Note 2 5 3 2 5 2" xfId="26396" xr:uid="{454EA205-E4A3-45E6-9474-E92312D2B137}"/>
    <cellStyle name="Note 2 5 3 2 5 3" xfId="21357" xr:uid="{56FCE564-08D0-4015-BC9F-DAFCD853D77D}"/>
    <cellStyle name="Note 2 5 3 2 5 4" xfId="29248" xr:uid="{B96F7F05-599D-45D6-A609-A5990B648A52}"/>
    <cellStyle name="Note 2 5 3 2 5 5" xfId="30112" xr:uid="{5467B491-0A62-4683-B1E0-23D0CA1FB96D}"/>
    <cellStyle name="Note 2 5 3 2 5 6" xfId="31885" xr:uid="{34C35E9C-4978-4854-A3EB-F8AC9A929AE0}"/>
    <cellStyle name="Note 2 5 3 2 5 7" xfId="35249" xr:uid="{639620E7-EB94-4495-A2C2-34F7677A0648}"/>
    <cellStyle name="Note 2 5 3 2 5 8" xfId="36084" xr:uid="{01AC622E-8631-4A9E-90EE-13F6B0B181D2}"/>
    <cellStyle name="Note 2 5 3 2 5 9" xfId="36981" xr:uid="{1CBC05D7-ECC2-4F51-AD3D-05413435258B}"/>
    <cellStyle name="Note 2 5 3 2 6" xfId="22053" xr:uid="{7F35B276-6922-402B-AAA3-C03FB085146D}"/>
    <cellStyle name="Note 2 5 3 2 7" xfId="21026" xr:uid="{541F01B1-8304-47F6-8858-6D2617EA5288}"/>
    <cellStyle name="Note 2 5 4" xfId="20454" xr:uid="{00000000-0005-0000-0000-0000EA4F0000}"/>
    <cellStyle name="Note 2 5 4 2" xfId="20455" xr:uid="{00000000-0005-0000-0000-0000EB4F0000}"/>
    <cellStyle name="Note 2 5 4 2 2" xfId="22568" xr:uid="{852B043C-75D0-472E-A20A-C0BD4B336A1C}"/>
    <cellStyle name="Note 2 5 4 2 2 2" xfId="23468" xr:uid="{332BBA13-65AA-49EB-84A9-24E259483831}"/>
    <cellStyle name="Note 2 5 4 2 2 2 2" xfId="26120" xr:uid="{9DD89531-51AF-400B-83D9-0023D95ACCD5}"/>
    <cellStyle name="Note 2 5 4 2 2 2 3" xfId="28466" xr:uid="{A8DE9505-0653-4E2E-9203-87C094C57945}"/>
    <cellStyle name="Note 2 5 4 2 2 2 4" xfId="27828" xr:uid="{8234B092-E72E-42CD-8368-370BF1FFBC0C}"/>
    <cellStyle name="Note 2 5 4 2 2 2 5" xfId="34387" xr:uid="{E1EBFBFD-1A02-49BF-841C-24251BDD2ECF}"/>
    <cellStyle name="Note 2 5 4 2 2 2 6" xfId="35114" xr:uid="{5B749AFF-80A2-4947-8F9A-0E895B8C86C7}"/>
    <cellStyle name="Note 2 5 4 2 2 3" xfId="25222" xr:uid="{FE5BD2A5-8670-4409-ADE8-69AD9F7568A0}"/>
    <cellStyle name="Note 2 5 4 2 2 4" xfId="32481" xr:uid="{7B52AB30-BC42-4198-A776-D2757DDC41A6}"/>
    <cellStyle name="Note 2 5 4 2 3" xfId="23057" xr:uid="{CFD9B6F0-EC2D-4090-BEC8-753C36652982}"/>
    <cellStyle name="Note 2 5 4 2 3 2" xfId="25709" xr:uid="{D148821D-21D5-4192-A002-D033330B818C}"/>
    <cellStyle name="Note 2 5 4 2 3 3" xfId="27338" xr:uid="{EAFAC41C-CDDA-4123-8C98-3593A27810B2}"/>
    <cellStyle name="Note 2 5 4 2 3 4" xfId="28965" xr:uid="{3A16DDF4-ACB8-42EA-957A-A7D2FA2423C6}"/>
    <cellStyle name="Note 2 5 4 2 3 5" xfId="33795" xr:uid="{AC72A4A2-FD68-4C31-B09A-5D01A6554836}"/>
    <cellStyle name="Note 2 5 4 2 3 6" xfId="35163" xr:uid="{8186FA37-4AF1-4593-AFF8-47D045E5D9CD}"/>
    <cellStyle name="Note 2 5 4 2 4" xfId="24213" xr:uid="{C7DDD94E-8CCC-4023-ABD3-AFB8E5379C69}"/>
    <cellStyle name="Note 2 5 4 2 4 2" xfId="26861" xr:uid="{0DEE8D16-E86A-4159-B6DE-1D64FF3E462B}"/>
    <cellStyle name="Note 2 5 4 2 4 3" xfId="24812" xr:uid="{E8278774-508C-44DA-BB03-B7A30BA3194A}"/>
    <cellStyle name="Note 2 5 4 2 4 4" xfId="29694" xr:uid="{E0F3889C-424A-4E52-9E44-1289DED3A397}"/>
    <cellStyle name="Note 2 5 4 2 4 5" xfId="30574" xr:uid="{B30AFFE5-4926-4B97-AA97-71FEA7B1661C}"/>
    <cellStyle name="Note 2 5 4 2 4 6" xfId="32223" xr:uid="{7C3D21D6-4CAC-423B-ADA9-982FD34647F4}"/>
    <cellStyle name="Note 2 5 4 2 4 7" xfId="35698" xr:uid="{CBD4768F-3C00-4E71-8122-58157DFE83D3}"/>
    <cellStyle name="Note 2 5 4 2 4 8" xfId="36533" xr:uid="{E6035B79-1A58-46B2-A462-1E91CC11C6B1}"/>
    <cellStyle name="Note 2 5 4 2 4 9" xfId="37449" xr:uid="{F74C4BF6-9AFC-4C16-87EB-0AA384530690}"/>
    <cellStyle name="Note 2 5 4 2 5" xfId="23744" xr:uid="{3F51DCFC-BB1F-4F9A-8BBF-1BBBE0A05D26}"/>
    <cellStyle name="Note 2 5 4 2 5 2" xfId="26395" xr:uid="{055BDF75-16E2-4F38-AAC4-0D556C097FA5}"/>
    <cellStyle name="Note 2 5 4 2 5 3" xfId="21358" xr:uid="{95A4C6DB-3CCB-4833-8B0E-6F7FA5293EB9}"/>
    <cellStyle name="Note 2 5 4 2 5 4" xfId="29247" xr:uid="{D8E1D48E-DEF5-492C-B24F-6CB23F819D7F}"/>
    <cellStyle name="Note 2 5 4 2 5 5" xfId="30111" xr:uid="{6DEE4A30-7F1F-4D6C-BCFB-15D33086264E}"/>
    <cellStyle name="Note 2 5 4 2 5 6" xfId="31884" xr:uid="{83A4AB4F-5A9F-4D57-A35A-C34A784EE01C}"/>
    <cellStyle name="Note 2 5 4 2 5 7" xfId="35248" xr:uid="{DF0B6D0C-DD3B-4EA5-AB32-3A94DBF852BD}"/>
    <cellStyle name="Note 2 5 4 2 5 8" xfId="36083" xr:uid="{D05C2935-D3FA-43DE-A21A-FCDFCF82BE92}"/>
    <cellStyle name="Note 2 5 4 2 5 9" xfId="36980" xr:uid="{FB10EC97-9F40-4BEE-9825-B60DFA435EBE}"/>
    <cellStyle name="Note 2 5 4 2 6" xfId="22054" xr:uid="{9A7D2FF1-0350-4ADB-B109-2D071F9ED7AD}"/>
    <cellStyle name="Note 2 5 4 2 7" xfId="21024" xr:uid="{5CE7517B-3E48-4FBD-B7EC-6C5DB47F4039}"/>
    <cellStyle name="Note 2 5 5" xfId="20456" xr:uid="{00000000-0005-0000-0000-0000EC4F0000}"/>
    <cellStyle name="Note 2 5 6" xfId="20457" xr:uid="{00000000-0005-0000-0000-0000ED4F0000}"/>
    <cellStyle name="Note 2 5 7" xfId="20458" xr:uid="{00000000-0005-0000-0000-0000EE4F0000}"/>
    <cellStyle name="Note 2 5 7 2" xfId="22567" xr:uid="{CA2186D7-2CA9-497E-BB3E-52F47E75C4B9}"/>
    <cellStyle name="Note 2 5 7 2 2" xfId="23467" xr:uid="{A8411902-2A7D-45CC-A7CF-FD524A7FD388}"/>
    <cellStyle name="Note 2 5 7 2 2 2" xfId="26119" xr:uid="{E2CE8C64-9283-4373-943F-68C4F3A43554}"/>
    <cellStyle name="Note 2 5 7 2 2 3" xfId="27975" xr:uid="{A23766EC-2394-474D-A5C7-82BD1923BFF7}"/>
    <cellStyle name="Note 2 5 7 2 2 4" xfId="28201" xr:uid="{3C864D03-7018-45F4-8B59-E1780030D3D8}"/>
    <cellStyle name="Note 2 5 7 2 2 5" xfId="31168" xr:uid="{CEB6497D-15DC-4510-A96D-AB29C081F55B}"/>
    <cellStyle name="Note 2 5 7 2 2 6" xfId="31282" xr:uid="{55A70CC9-45DE-464C-94B3-9CE49FA41BA0}"/>
    <cellStyle name="Note 2 5 7 2 3" xfId="25221" xr:uid="{20989A12-B860-4F8E-9BEE-8564872C0778}"/>
    <cellStyle name="Note 2 5 7 2 4" xfId="32480" xr:uid="{323CC6D7-82C9-44C0-A2BA-C3BFEC353589}"/>
    <cellStyle name="Note 2 5 7 3" xfId="23058" xr:uid="{4A93C55E-0FA2-4AF1-9F5E-4577F355808D}"/>
    <cellStyle name="Note 2 5 7 3 2" xfId="25710" xr:uid="{2AB06624-A086-4090-97FB-61CC50984823}"/>
    <cellStyle name="Note 2 5 7 3 3" xfId="27339" xr:uid="{FDF83872-6171-4BEF-A94E-6F0EA91D8B57}"/>
    <cellStyle name="Note 2 5 7 3 4" xfId="29082" xr:uid="{698D88E3-BD19-4C93-8DED-85968B0496CE}"/>
    <cellStyle name="Note 2 5 7 3 5" xfId="33642" xr:uid="{55507DF1-18DF-40EF-985A-6130DEE984BB}"/>
    <cellStyle name="Note 2 5 7 3 6" xfId="34992" xr:uid="{32D718D3-8F3E-4E50-85DE-86E312498002}"/>
    <cellStyle name="Note 2 5 7 4" xfId="24214" xr:uid="{7A1F9F50-7B6D-4331-ADD8-CAE1F0F2F82C}"/>
    <cellStyle name="Note 2 5 7 4 2" xfId="26862" xr:uid="{912110BB-B61B-4ECF-9E32-DA75AF4AA99A}"/>
    <cellStyle name="Note 2 5 7 4 3" xfId="24813" xr:uid="{11BD84C4-21D5-4B3F-90F7-EEF120ED0A2F}"/>
    <cellStyle name="Note 2 5 7 4 4" xfId="29695" xr:uid="{1CA8E9CD-C5D4-499B-A5A4-A3EED564BC2B}"/>
    <cellStyle name="Note 2 5 7 4 5" xfId="30575" xr:uid="{F432C671-3689-4A57-BCE5-A1FA3EC1545F}"/>
    <cellStyle name="Note 2 5 7 4 6" xfId="33983" xr:uid="{20EA05D5-BEAD-47F8-AA2F-D575BEC10ED9}"/>
    <cellStyle name="Note 2 5 7 4 7" xfId="35699" xr:uid="{3E9832FB-2E47-4103-A1E0-A6B56842EE86}"/>
    <cellStyle name="Note 2 5 7 4 8" xfId="36534" xr:uid="{1DBC8863-7CC9-4AF1-A922-A7B88EBD5217}"/>
    <cellStyle name="Note 2 5 7 4 9" xfId="37450" xr:uid="{47D83DAF-D1E7-4F24-8E36-44E5E615C021}"/>
    <cellStyle name="Note 2 5 7 5" xfId="23743" xr:uid="{A8D00A33-69C4-4810-BBA4-FABAB5C09415}"/>
    <cellStyle name="Note 2 5 7 5 2" xfId="26394" xr:uid="{6F6B2743-C1AE-4A15-8473-05C8E37F03D7}"/>
    <cellStyle name="Note 2 5 7 5 3" xfId="21359" xr:uid="{1E9FBEF4-D143-4EED-846C-83DE26B92BE2}"/>
    <cellStyle name="Note 2 5 7 5 4" xfId="29246" xr:uid="{41A304D4-5F4A-4B39-A1D5-3AE55526600D}"/>
    <cellStyle name="Note 2 5 7 5 5" xfId="30110" xr:uid="{0496560D-6C0E-467E-9EFF-198DAD9C9662}"/>
    <cellStyle name="Note 2 5 7 5 6" xfId="31883" xr:uid="{4A3CD062-8AE3-4777-B90D-ADADB52D6981}"/>
    <cellStyle name="Note 2 5 7 5 7" xfId="35247" xr:uid="{A39EE4F6-9BFE-469B-8A41-97627BA69F34}"/>
    <cellStyle name="Note 2 5 7 5 8" xfId="36082" xr:uid="{333115C6-B00D-4ED2-BF5C-F779F5D08979}"/>
    <cellStyle name="Note 2 5 7 5 9" xfId="36979" xr:uid="{1C5946FB-7A82-4859-9C07-A403940753B4}"/>
    <cellStyle name="Note 2 5 7 6" xfId="22055" xr:uid="{0CC94760-87F1-4ACD-8BD4-142C477FD551}"/>
    <cellStyle name="Note 2 5 7 7" xfId="21021" xr:uid="{65BB4C0D-FFA2-467D-8982-CFA2C3B4AAA8}"/>
    <cellStyle name="Note 2 6" xfId="20459" xr:uid="{00000000-0005-0000-0000-0000EF4F0000}"/>
    <cellStyle name="Note 2 6 2" xfId="20460" xr:uid="{00000000-0005-0000-0000-0000F04F0000}"/>
    <cellStyle name="Note 2 6 2 2" xfId="20461" xr:uid="{00000000-0005-0000-0000-0000F14F0000}"/>
    <cellStyle name="Note 2 6 2 2 2" xfId="22566" xr:uid="{133B9131-A3ED-411C-9F9A-914519787A7B}"/>
    <cellStyle name="Note 2 6 2 2 2 2" xfId="23466" xr:uid="{807901F9-C189-4F48-9B37-B74ED0DFD0F2}"/>
    <cellStyle name="Note 2 6 2 2 2 2 2" xfId="26118" xr:uid="{9BEB3B8B-45E0-4324-9816-E0417F2B2843}"/>
    <cellStyle name="Note 2 6 2 2 2 2 3" xfId="28054" xr:uid="{B0B1C371-5E6D-4BFE-83BB-008F213F8617}"/>
    <cellStyle name="Note 2 6 2 2 2 2 4" xfId="29129" xr:uid="{A24E6765-987C-4B9C-8E47-AD52E5D3F588}"/>
    <cellStyle name="Note 2 6 2 2 2 2 5" xfId="34388" xr:uid="{FD9F3FC5-145B-4DD8-8574-65BEC8B35D92}"/>
    <cellStyle name="Note 2 6 2 2 2 2 6" xfId="31368" xr:uid="{A0FF4BF9-2320-43D2-AD49-67A0B6F2FA8C}"/>
    <cellStyle name="Note 2 6 2 2 2 3" xfId="25220" xr:uid="{4FB6B1A7-39F3-484F-A7D4-BF1B148589B3}"/>
    <cellStyle name="Note 2 6 2 2 2 4" xfId="32479" xr:uid="{C89C0FB3-B091-4F75-841A-65CC39C66BBA}"/>
    <cellStyle name="Note 2 6 2 2 3" xfId="23059" xr:uid="{402F0268-143B-4778-965B-41D0C77314BF}"/>
    <cellStyle name="Note 2 6 2 2 3 2" xfId="25711" xr:uid="{A220F83C-D32F-41B8-906F-FCA081DDB83F}"/>
    <cellStyle name="Note 2 6 2 2 3 3" xfId="27340" xr:uid="{D7D71CCF-6023-4CC1-A856-F2D18C88F525}"/>
    <cellStyle name="Note 2 6 2 2 3 4" xfId="28338" xr:uid="{85BC4D52-E442-4814-97A0-17C5CF41B5B1}"/>
    <cellStyle name="Note 2 6 2 2 3 5" xfId="31779" xr:uid="{B72B67B2-6A90-4C5D-880E-08F0E34FC6D4}"/>
    <cellStyle name="Note 2 6 2 2 3 6" xfId="31277" xr:uid="{C9B63A15-CB6A-4354-BAD9-E9F71DBDF668}"/>
    <cellStyle name="Note 2 6 2 2 4" xfId="24215" xr:uid="{4DDBD288-91A9-412F-86DC-899B6CC0F6D8}"/>
    <cellStyle name="Note 2 6 2 2 4 2" xfId="26863" xr:uid="{EA429F8F-AB26-47C3-B883-CD89A6EC05B6}"/>
    <cellStyle name="Note 2 6 2 2 4 3" xfId="24814" xr:uid="{AD475A63-1730-4346-8060-C370C6EDE865}"/>
    <cellStyle name="Note 2 6 2 2 4 4" xfId="29696" xr:uid="{2B6ECADF-AF55-40D5-B49F-B8B5C4409246}"/>
    <cellStyle name="Note 2 6 2 2 4 5" xfId="30576" xr:uid="{22434214-E224-46C2-A792-C91A2133808E}"/>
    <cellStyle name="Note 2 6 2 2 4 6" xfId="34153" xr:uid="{5214D285-5267-4193-8DA4-7BA82DAEA08D}"/>
    <cellStyle name="Note 2 6 2 2 4 7" xfId="35700" xr:uid="{D0DDB09B-8BE2-49F0-849D-959C2AFCF7A1}"/>
    <cellStyle name="Note 2 6 2 2 4 8" xfId="36535" xr:uid="{C77CA017-A014-493D-A553-0A95C0530545}"/>
    <cellStyle name="Note 2 6 2 2 4 9" xfId="37451" xr:uid="{1026180D-09E7-469B-BC1B-E8328480E409}"/>
    <cellStyle name="Note 2 6 2 2 5" xfId="23742" xr:uid="{F53B7C50-1545-472B-8C01-640DD513C25C}"/>
    <cellStyle name="Note 2 6 2 2 5 2" xfId="26393" xr:uid="{79641353-10EA-4590-BEEA-EFB0B4C37BD3}"/>
    <cellStyle name="Note 2 6 2 2 5 3" xfId="21360" xr:uid="{463A095B-7711-41B7-BB59-995E9A5B665B}"/>
    <cellStyle name="Note 2 6 2 2 5 4" xfId="29245" xr:uid="{F94F49EC-9533-4F3A-805F-4E65DD745FFF}"/>
    <cellStyle name="Note 2 6 2 2 5 5" xfId="30109" xr:uid="{D5D9D1A6-44F8-46E3-BAEA-89C56DEB2075}"/>
    <cellStyle name="Note 2 6 2 2 5 6" xfId="31882" xr:uid="{2ACF4C8D-54D9-4B52-A6A3-71AC993E45F2}"/>
    <cellStyle name="Note 2 6 2 2 5 7" xfId="35246" xr:uid="{115E4238-6FB9-47E3-BCB8-4818A6DBC4EB}"/>
    <cellStyle name="Note 2 6 2 2 5 8" xfId="36081" xr:uid="{3E196BB4-83FE-4A64-AC7C-1291A8CB89B4}"/>
    <cellStyle name="Note 2 6 2 2 5 9" xfId="36978" xr:uid="{4A97648E-B12B-449E-99E9-A96E6244BEC9}"/>
    <cellStyle name="Note 2 6 2 2 6" xfId="22056" xr:uid="{7A9D7003-6121-4896-93BF-DB107BFDA034}"/>
    <cellStyle name="Note 2 6 2 2 7" xfId="21018" xr:uid="{E2D4E2F1-A54B-423E-8D4F-85B0733B4172}"/>
    <cellStyle name="Note 2 6 3" xfId="20462" xr:uid="{00000000-0005-0000-0000-0000F24F0000}"/>
    <cellStyle name="Note 2 6 3 2" xfId="20463" xr:uid="{00000000-0005-0000-0000-0000F34F0000}"/>
    <cellStyle name="Note 2 6 3 2 2" xfId="22565" xr:uid="{92CE12BF-0A1C-4455-B84D-C69469C4092F}"/>
    <cellStyle name="Note 2 6 3 2 2 2" xfId="23465" xr:uid="{017220BE-FAC4-46BB-85C1-4249F5D55B21}"/>
    <cellStyle name="Note 2 6 3 2 2 2 2" xfId="26117" xr:uid="{5481D10A-7E1E-4E0D-BB49-444670999E53}"/>
    <cellStyle name="Note 2 6 3 2 2 2 3" xfId="27609" xr:uid="{51F01CE2-3B79-4C09-B298-DBE629CCE7B7}"/>
    <cellStyle name="Note 2 6 3 2 2 2 4" xfId="29012" xr:uid="{85F3BABF-4912-4510-BA24-497F64C0F09D}"/>
    <cellStyle name="Note 2 6 3 2 2 2 5" xfId="33810" xr:uid="{899E3A6E-613F-4B97-BF38-44309866DA7B}"/>
    <cellStyle name="Note 2 6 3 2 2 2 6" xfId="35040" xr:uid="{9D2B980D-447A-4605-B426-472F2080CA35}"/>
    <cellStyle name="Note 2 6 3 2 2 3" xfId="25219" xr:uid="{5CD6059A-AE2C-437F-B3CD-9B2B0FB2331E}"/>
    <cellStyle name="Note 2 6 3 2 2 4" xfId="32478" xr:uid="{0707999D-5924-4196-864E-1F5EDFE7B6CE}"/>
    <cellStyle name="Note 2 6 3 2 3" xfId="23060" xr:uid="{540EEC25-4326-4982-AA03-67CF3469AC5C}"/>
    <cellStyle name="Note 2 6 3 2 3 2" xfId="25712" xr:uid="{5A9A1390-C9DA-436C-B272-2FA6C333C593}"/>
    <cellStyle name="Note 2 6 3 2 3 3" xfId="27341" xr:uid="{D11A8E6D-5E21-4CB6-BBE9-ADCE480A3B85}"/>
    <cellStyle name="Note 2 6 3 2 3 4" xfId="27665" xr:uid="{F29E0F3F-481B-48C1-8853-AF4D65DFD865}"/>
    <cellStyle name="Note 2 6 3 2 3 5" xfId="31780" xr:uid="{2EBD6906-0D7D-4223-B3E6-A1784191E466}"/>
    <cellStyle name="Note 2 6 3 2 3 6" xfId="30980" xr:uid="{B5C6D597-3E2A-491C-ACCF-59207885630A}"/>
    <cellStyle name="Note 2 6 3 2 4" xfId="24216" xr:uid="{ADE8F059-E36C-46A2-8DC1-28656B999B29}"/>
    <cellStyle name="Note 2 6 3 2 4 2" xfId="26864" xr:uid="{875E228C-FE18-4C16-9885-38F46CBAB793}"/>
    <cellStyle name="Note 2 6 3 2 4 3" xfId="24815" xr:uid="{87ADBC0D-88E2-4312-8D82-E5B727C2917E}"/>
    <cellStyle name="Note 2 6 3 2 4 4" xfId="29697" xr:uid="{1FBFF0F9-F745-4862-942F-BBC7A54D3EB0}"/>
    <cellStyle name="Note 2 6 3 2 4 5" xfId="30577" xr:uid="{614CDC83-A7B8-4E22-B9CF-42B8064C372D}"/>
    <cellStyle name="Note 2 6 3 2 4 6" xfId="32224" xr:uid="{DBE7A12E-E8FD-45DE-9110-4DD344A8DCA9}"/>
    <cellStyle name="Note 2 6 3 2 4 7" xfId="35701" xr:uid="{3EE3D8A1-0A46-4A73-B93D-19FFCB6340AB}"/>
    <cellStyle name="Note 2 6 3 2 4 8" xfId="36536" xr:uid="{7783FD3B-0035-425B-BC89-9F9688443507}"/>
    <cellStyle name="Note 2 6 3 2 4 9" xfId="37452" xr:uid="{4D829B8B-8FE9-4B2C-B763-4BB20109CF88}"/>
    <cellStyle name="Note 2 6 3 2 5" xfId="23741" xr:uid="{0FB5CC5F-5AAE-4814-84F0-EBF64C2761BC}"/>
    <cellStyle name="Note 2 6 3 2 5 2" xfId="26392" xr:uid="{67E119E9-BE7A-4C2C-99C9-84F85451A6B4}"/>
    <cellStyle name="Note 2 6 3 2 5 3" xfId="21361" xr:uid="{2DB57EE8-1580-4418-815A-271D2CEF2875}"/>
    <cellStyle name="Note 2 6 3 2 5 4" xfId="29244" xr:uid="{D3E89004-A8C8-4AE1-9EE0-65A01EC5DF64}"/>
    <cellStyle name="Note 2 6 3 2 5 5" xfId="30108" xr:uid="{F4B3CE89-F844-4270-8B31-865DFE7BD948}"/>
    <cellStyle name="Note 2 6 3 2 5 6" xfId="31881" xr:uid="{D82D979F-48BF-4A35-836D-56EBA58436AC}"/>
    <cellStyle name="Note 2 6 3 2 5 7" xfId="35245" xr:uid="{EA343501-D79C-483F-A5FD-79845F85E99D}"/>
    <cellStyle name="Note 2 6 3 2 5 8" xfId="36080" xr:uid="{073C59DD-CE92-4CD3-9BD8-1E3D75EB9619}"/>
    <cellStyle name="Note 2 6 3 2 5 9" xfId="36977" xr:uid="{146C335A-0D9A-4639-A85C-BD22E70EA00C}"/>
    <cellStyle name="Note 2 6 3 2 6" xfId="22057" xr:uid="{0560CDA4-0C83-4E59-AF01-AFA61B588FDE}"/>
    <cellStyle name="Note 2 6 3 2 7" xfId="21016" xr:uid="{5CBE4901-EA9F-487F-BAA8-6A8D515355DC}"/>
    <cellStyle name="Note 2 6 4" xfId="20464" xr:uid="{00000000-0005-0000-0000-0000F44F0000}"/>
    <cellStyle name="Note 2 6 4 2" xfId="20465" xr:uid="{00000000-0005-0000-0000-0000F54F0000}"/>
    <cellStyle name="Note 2 6 4 2 2" xfId="22564" xr:uid="{E4FD84F6-09DC-4AC9-956A-44B902199C06}"/>
    <cellStyle name="Note 2 6 4 2 2 2" xfId="23464" xr:uid="{68C83603-FB0D-4FEE-BC1B-4A1EAD93F656}"/>
    <cellStyle name="Note 2 6 4 2 2 2 2" xfId="26116" xr:uid="{806C1BD3-7F94-4E6B-BC8E-C791360B83E6}"/>
    <cellStyle name="Note 2 6 4 2 2 2 3" xfId="27523" xr:uid="{89433DC6-B44B-4B59-A3F8-86A1E466D475}"/>
    <cellStyle name="Note 2 6 4 2 2 2 4" xfId="28396" xr:uid="{7F0B5A40-912C-46A6-B40F-4A9447415D94}"/>
    <cellStyle name="Note 2 6 4 2 2 2 5" xfId="31194" xr:uid="{904C32F5-2EED-4C17-A423-B2C79B5DA480}"/>
    <cellStyle name="Note 2 6 4 2 2 2 6" xfId="35115" xr:uid="{533BB8BB-2A17-480E-A72A-DE62F420661A}"/>
    <cellStyle name="Note 2 6 4 2 2 3" xfId="25218" xr:uid="{CA50114B-7481-4786-851E-1034A738B712}"/>
    <cellStyle name="Note 2 6 4 2 2 4" xfId="32477" xr:uid="{0A953E45-CEF5-4665-9BF2-A99147419773}"/>
    <cellStyle name="Note 2 6 4 2 3" xfId="23061" xr:uid="{947B4213-1349-41EA-AAC2-991591E0B98A}"/>
    <cellStyle name="Note 2 6 4 2 3 2" xfId="25713" xr:uid="{DBACEC3A-92F2-4A44-9F85-0102EF272405}"/>
    <cellStyle name="Note 2 6 4 2 3 3" xfId="27342" xr:uid="{8388EEC3-FEFC-44BA-8521-3AF9CCB05D0D}"/>
    <cellStyle name="Note 2 6 4 2 3 4" xfId="28966" xr:uid="{91E515CE-C1BF-4F79-BC07-61496DB4C89F}"/>
    <cellStyle name="Note 2 6 4 2 3 5" xfId="33373" xr:uid="{5D5E0C36-F7EB-497C-9083-105F995C8433}"/>
    <cellStyle name="Note 2 6 4 2 3 6" xfId="35162" xr:uid="{16103839-4F41-4D00-959D-1364BD3CD5D3}"/>
    <cellStyle name="Note 2 6 4 2 4" xfId="24217" xr:uid="{C24FCD7F-3CB3-4BD9-ABBF-5C7A7491D72D}"/>
    <cellStyle name="Note 2 6 4 2 4 2" xfId="26865" xr:uid="{E061867B-541C-4305-A16A-2E401927960F}"/>
    <cellStyle name="Note 2 6 4 2 4 3" xfId="24816" xr:uid="{C59F3057-7E31-4AB8-9601-2E1D9774C13E}"/>
    <cellStyle name="Note 2 6 4 2 4 4" xfId="29698" xr:uid="{2DA014EF-13F0-44F2-B7A0-0630CCBE7D0A}"/>
    <cellStyle name="Note 2 6 4 2 4 5" xfId="30578" xr:uid="{59306BDF-5C53-4E9F-BE74-DA4A2A141127}"/>
    <cellStyle name="Note 2 6 4 2 4 6" xfId="33984" xr:uid="{EF026677-ACC7-4B99-8971-F98EA30CCD7C}"/>
    <cellStyle name="Note 2 6 4 2 4 7" xfId="35702" xr:uid="{68FD0EB2-00A8-4543-A1EA-0B6E6A8A14BD}"/>
    <cellStyle name="Note 2 6 4 2 4 8" xfId="36537" xr:uid="{43EAE60D-CF54-48C4-8D2D-DCC932EB62F0}"/>
    <cellStyle name="Note 2 6 4 2 4 9" xfId="37453" xr:uid="{0AD1F74A-219F-43E5-B722-F11527E67BBA}"/>
    <cellStyle name="Note 2 6 4 2 5" xfId="23740" xr:uid="{AAC6A707-4673-4434-A1C1-1757DF6BE7A2}"/>
    <cellStyle name="Note 2 6 4 2 5 2" xfId="26391" xr:uid="{6739C7E6-2E3D-47FA-941C-6933F786B298}"/>
    <cellStyle name="Note 2 6 4 2 5 3" xfId="21362" xr:uid="{E9D297F3-F966-41DB-894D-5988B5EF1F91}"/>
    <cellStyle name="Note 2 6 4 2 5 4" xfId="29243" xr:uid="{91211F85-0902-40CA-9CBF-01E7A5243D5F}"/>
    <cellStyle name="Note 2 6 4 2 5 5" xfId="30107" xr:uid="{DCCCAE12-6B1B-4978-BE22-CFC769211178}"/>
    <cellStyle name="Note 2 6 4 2 5 6" xfId="31880" xr:uid="{6C447BD0-6557-454A-8EDB-4D8718D32FAC}"/>
    <cellStyle name="Note 2 6 4 2 5 7" xfId="35244" xr:uid="{9BBB713E-D2AE-4C8C-B530-4CF6730A2233}"/>
    <cellStyle name="Note 2 6 4 2 5 8" xfId="36079" xr:uid="{43383AED-ECA5-4E76-B585-092FC1F97F9E}"/>
    <cellStyle name="Note 2 6 4 2 5 9" xfId="36976" xr:uid="{977FB248-F923-429A-AC8A-2292A2A90FCD}"/>
    <cellStyle name="Note 2 6 4 2 6" xfId="22058" xr:uid="{81214A16-2788-489E-8219-B7F75C742C47}"/>
    <cellStyle name="Note 2 6 4 2 7" xfId="21014" xr:uid="{7761B42D-F975-4648-BFFB-53269B403B23}"/>
    <cellStyle name="Note 2 6 5" xfId="20466" xr:uid="{00000000-0005-0000-0000-0000F64F0000}"/>
    <cellStyle name="Note 2 6 6" xfId="20467" xr:uid="{00000000-0005-0000-0000-0000F74F0000}"/>
    <cellStyle name="Note 2 6 7" xfId="20468" xr:uid="{00000000-0005-0000-0000-0000F84F0000}"/>
    <cellStyle name="Note 2 6 7 2" xfId="22563" xr:uid="{7ED3C415-B40C-4B67-B808-572ED2B0FDF3}"/>
    <cellStyle name="Note 2 6 7 2 2" xfId="23463" xr:uid="{63EA4F7E-877E-4431-BFDE-70675B9CC4D8}"/>
    <cellStyle name="Note 2 6 7 2 2 2" xfId="26115" xr:uid="{4216A190-1D2F-4C81-A671-490FEA553AE7}"/>
    <cellStyle name="Note 2 6 7 2 2 3" xfId="28579" xr:uid="{7E3D3D08-6A92-4524-945F-82C22A6BFDC0}"/>
    <cellStyle name="Note 2 6 7 2 2 4" xfId="29132" xr:uid="{9BD0B712-A87D-46F4-B05C-F8F796A46EFC}"/>
    <cellStyle name="Note 2 6 7 2 2 5" xfId="34365" xr:uid="{6373FB46-E63E-442A-BA39-83671CCA447A}"/>
    <cellStyle name="Note 2 6 7 2 2 6" xfId="34190" xr:uid="{3B4DB886-C809-4392-86C9-5900B8F43CA6}"/>
    <cellStyle name="Note 2 6 7 2 3" xfId="25217" xr:uid="{F8525CDD-C555-4291-B81D-306AE8F1A8F9}"/>
    <cellStyle name="Note 2 6 7 2 4" xfId="32476" xr:uid="{F8B2C42C-E7C7-4D4C-B1F8-FE3E639ECA3F}"/>
    <cellStyle name="Note 2 6 7 3" xfId="23062" xr:uid="{6AA9F285-CB1C-4B70-88B4-D000C53F50A4}"/>
    <cellStyle name="Note 2 6 7 3 2" xfId="25714" xr:uid="{1748275D-781D-4F02-A8C3-3993348DFC81}"/>
    <cellStyle name="Note 2 6 7 3 3" xfId="27343" xr:uid="{A9E863E9-CA76-44AF-A49E-B0BBB59152E3}"/>
    <cellStyle name="Note 2 6 7 3 4" xfId="29083" xr:uid="{801A4A5E-AF6C-4826-AAD2-18F34A2F182D}"/>
    <cellStyle name="Note 2 6 7 3 5" xfId="32959" xr:uid="{3654FEEB-27DE-47E6-98F7-4142223972CE}"/>
    <cellStyle name="Note 2 6 7 3 6" xfId="34993" xr:uid="{85D7DC13-202E-4E60-B67D-B8AF32F64EF7}"/>
    <cellStyle name="Note 2 6 7 4" xfId="24218" xr:uid="{1AA3859A-1F4C-4089-BB8F-D0C04A37C0B4}"/>
    <cellStyle name="Note 2 6 7 4 2" xfId="26866" xr:uid="{80FB26B5-0B56-43D0-9B22-9C228DE60E9F}"/>
    <cellStyle name="Note 2 6 7 4 3" xfId="24817" xr:uid="{59615E12-AF9D-4CFD-97F1-DDE2A5458E29}"/>
    <cellStyle name="Note 2 6 7 4 4" xfId="29699" xr:uid="{31872AD4-A054-4EBC-89AC-B382A35DBF12}"/>
    <cellStyle name="Note 2 6 7 4 5" xfId="30579" xr:uid="{04B754F4-8BDF-4D88-8AF4-84D6DD799A33}"/>
    <cellStyle name="Note 2 6 7 4 6" xfId="34154" xr:uid="{4C557B90-17D3-4510-8A9E-7F3E1B05B4FF}"/>
    <cellStyle name="Note 2 6 7 4 7" xfId="35703" xr:uid="{958174A9-E332-4A4A-A3AD-AEBE5729975F}"/>
    <cellStyle name="Note 2 6 7 4 8" xfId="36538" xr:uid="{EC093738-4D35-460A-A844-EE87EF5DCE94}"/>
    <cellStyle name="Note 2 6 7 4 9" xfId="37454" xr:uid="{1CCB1D18-7540-455D-8711-F7C3DCAFBE70}"/>
    <cellStyle name="Note 2 6 7 5" xfId="23739" xr:uid="{687716E8-1D53-49B6-8FDB-6A9213B5746D}"/>
    <cellStyle name="Note 2 6 7 5 2" xfId="26390" xr:uid="{0428EF71-DC1C-4A11-AFC7-C1CA72258C98}"/>
    <cellStyle name="Note 2 6 7 5 3" xfId="21363" xr:uid="{473D96FB-69A4-43DA-8D72-9AB9F6E2B7B4}"/>
    <cellStyle name="Note 2 6 7 5 4" xfId="29242" xr:uid="{400E8CB0-222B-455E-BDB3-F3AE7FA4FA70}"/>
    <cellStyle name="Note 2 6 7 5 5" xfId="30106" xr:uid="{5FEE933F-DC84-4239-BD15-5F1C6A5E786A}"/>
    <cellStyle name="Note 2 6 7 5 6" xfId="31879" xr:uid="{710FB5DD-39C2-4E2B-BC6E-F547D7AE1ED1}"/>
    <cellStyle name="Note 2 6 7 5 7" xfId="35243" xr:uid="{EC7202E1-18DA-49F6-8296-A55B476B99E9}"/>
    <cellStyle name="Note 2 6 7 5 8" xfId="36078" xr:uid="{8108E5BD-F36B-44B0-8D29-F4922D9D7C74}"/>
    <cellStyle name="Note 2 6 7 5 9" xfId="36975" xr:uid="{305E28AC-820A-40A6-A337-F54AFB31ADA9}"/>
    <cellStyle name="Note 2 6 7 6" xfId="22059" xr:uid="{C400CA36-C028-461D-B04D-E4239545C9F5}"/>
    <cellStyle name="Note 2 6 7 7" xfId="21011" xr:uid="{AD8302D1-90FD-4CDB-9782-002376856CFB}"/>
    <cellStyle name="Note 2 7" xfId="20469" xr:uid="{00000000-0005-0000-0000-0000F94F0000}"/>
    <cellStyle name="Note 2 7 2" xfId="20470" xr:uid="{00000000-0005-0000-0000-0000FA4F0000}"/>
    <cellStyle name="Note 2 7 2 2" xfId="20471" xr:uid="{00000000-0005-0000-0000-0000FB4F0000}"/>
    <cellStyle name="Note 2 7 2 2 2" xfId="22562" xr:uid="{1F903B19-F531-4CFF-BA5E-74D64DBF2597}"/>
    <cellStyle name="Note 2 7 2 2 2 2" xfId="23462" xr:uid="{94DB8DB0-A8EC-4629-90F2-D69ACA3E899A}"/>
    <cellStyle name="Note 2 7 2 2 2 2 2" xfId="26114" xr:uid="{A7DDBE6C-B98B-46D3-8170-39E30F68B9AD}"/>
    <cellStyle name="Note 2 7 2 2 2 2 3" xfId="28465" xr:uid="{7AE7F45E-D727-47E2-B753-7A65E6F66E49}"/>
    <cellStyle name="Note 2 7 2 2 2 2 4" xfId="29015" xr:uid="{A59E39CD-5539-48DB-BE4B-3FC8657E5EAA}"/>
    <cellStyle name="Note 2 7 2 2 2 2 5" xfId="31146" xr:uid="{D9D0D26E-79C7-4108-8790-8C5B37A4C292}"/>
    <cellStyle name="Note 2 7 2 2 2 2 6" xfId="31369" xr:uid="{BA6A1AE1-BCDA-4C33-AC86-703A3C9A1F53}"/>
    <cellStyle name="Note 2 7 2 2 2 3" xfId="25216" xr:uid="{A75369AD-4704-4222-B142-EDA55A5E4E5A}"/>
    <cellStyle name="Note 2 7 2 2 2 4" xfId="32475" xr:uid="{7AD90675-D3CC-41D2-85E8-ACFF89AF9457}"/>
    <cellStyle name="Note 2 7 2 2 3" xfId="23063" xr:uid="{83F4ED5C-E3C5-483F-A756-C3610BDEE4D7}"/>
    <cellStyle name="Note 2 7 2 2 3 2" xfId="25715" xr:uid="{83BD86CC-8F1B-4B1B-BF47-ABD40D1BCC1F}"/>
    <cellStyle name="Note 2 7 2 2 3 3" xfId="25013" xr:uid="{E04CAA7B-4620-4441-9226-186D13216A4E}"/>
    <cellStyle name="Note 2 7 2 2 3 4" xfId="28311" xr:uid="{25C0CA35-32DC-4951-99A1-F50CCC2272A2}"/>
    <cellStyle name="Note 2 7 2 2 3 5" xfId="33796" xr:uid="{F2663CBF-8B22-498E-99D9-DCDE9AC6A3CB}"/>
    <cellStyle name="Note 2 7 2 2 3 6" xfId="33708" xr:uid="{5CB5E9F2-15AF-46D8-8667-2113CE1F774C}"/>
    <cellStyle name="Note 2 7 2 2 4" xfId="24219" xr:uid="{76707E36-5FA6-47B9-AE2B-7C02C70F0A86}"/>
    <cellStyle name="Note 2 7 2 2 4 2" xfId="26867" xr:uid="{6DA257C2-23F8-4CE7-A95C-7C6B3ED25A16}"/>
    <cellStyle name="Note 2 7 2 2 4 3" xfId="24818" xr:uid="{B5D2257E-BD3A-4642-860B-5847C0F69D1B}"/>
    <cellStyle name="Note 2 7 2 2 4 4" xfId="29700" xr:uid="{1039A351-29A8-47EF-8DE7-CEBDED02DC99}"/>
    <cellStyle name="Note 2 7 2 2 4 5" xfId="30580" xr:uid="{D4C954BE-8358-4291-82EB-E2AA39CBCB80}"/>
    <cellStyle name="Note 2 7 2 2 4 6" xfId="32225" xr:uid="{878C3D79-CB1C-46BD-B2EC-77791034DC20}"/>
    <cellStyle name="Note 2 7 2 2 4 7" xfId="35704" xr:uid="{AE504CCF-6191-49F4-A88B-A7E3F4C962A3}"/>
    <cellStyle name="Note 2 7 2 2 4 8" xfId="36539" xr:uid="{26240CD1-BCC4-4382-8E02-733EC77114F8}"/>
    <cellStyle name="Note 2 7 2 2 4 9" xfId="37455" xr:uid="{6A1B4C2D-4443-4D22-B020-80A134092600}"/>
    <cellStyle name="Note 2 7 2 2 5" xfId="23738" xr:uid="{B9BFE29F-D913-4AC4-9910-CF2674DA2FD8}"/>
    <cellStyle name="Note 2 7 2 2 5 2" xfId="26389" xr:uid="{3ADCE3C6-355F-46F8-B638-40D54F329F5C}"/>
    <cellStyle name="Note 2 7 2 2 5 3" xfId="21364" xr:uid="{366AA979-B0B6-4515-8610-7F3793340962}"/>
    <cellStyle name="Note 2 7 2 2 5 4" xfId="29241" xr:uid="{DDD4DCA8-467E-4449-B453-EA9CFEFBD856}"/>
    <cellStyle name="Note 2 7 2 2 5 5" xfId="30105" xr:uid="{E33E206B-FB10-4DE9-92C1-D0A255EEC7BE}"/>
    <cellStyle name="Note 2 7 2 2 5 6" xfId="31878" xr:uid="{2B951CDE-7293-43F0-96FE-44581160041D}"/>
    <cellStyle name="Note 2 7 2 2 5 7" xfId="35242" xr:uid="{41395526-A4FB-4017-8533-B98D5C10EF86}"/>
    <cellStyle name="Note 2 7 2 2 5 8" xfId="36077" xr:uid="{10765AC2-E0E9-4EDD-88E0-3EE3D877600E}"/>
    <cellStyle name="Note 2 7 2 2 5 9" xfId="36974" xr:uid="{A496FF73-CB08-4E59-B290-A21DBF1AF75F}"/>
    <cellStyle name="Note 2 7 2 2 6" xfId="22060" xr:uid="{604D1548-4DCF-4B6D-A187-DA5619FF5353}"/>
    <cellStyle name="Note 2 7 2 2 7" xfId="21008" xr:uid="{51DC6732-7BAC-4D7B-A842-06D62B956CF4}"/>
    <cellStyle name="Note 2 7 3" xfId="20472" xr:uid="{00000000-0005-0000-0000-0000FC4F0000}"/>
    <cellStyle name="Note 2 7 3 2" xfId="20473" xr:uid="{00000000-0005-0000-0000-0000FD4F0000}"/>
    <cellStyle name="Note 2 7 3 2 2" xfId="22561" xr:uid="{861252B5-D0E1-44A6-B436-DA42EB92844E}"/>
    <cellStyle name="Note 2 7 3 2 2 2" xfId="23461" xr:uid="{EFF635EF-49B6-4A65-B142-7698469422CB}"/>
    <cellStyle name="Note 2 7 3 2 2 2 2" xfId="26113" xr:uid="{77D798B1-F4BF-4288-ACC2-68FF40E5DA65}"/>
    <cellStyle name="Note 2 7 3 2 2 2 3" xfId="27974" xr:uid="{10FD23E8-3A27-44BF-9AFB-5C5CB3EAE20A}"/>
    <cellStyle name="Note 2 7 3 2 2 2 4" xfId="27249" xr:uid="{DE92F047-6778-4104-8759-42AB4B16B109}"/>
    <cellStyle name="Note 2 7 3 2 2 2 5" xfId="34409" xr:uid="{94B926A9-424E-47E3-96EC-4BF0D02E9C26}"/>
    <cellStyle name="Note 2 7 3 2 2 2 6" xfId="35039" xr:uid="{A2BFB81C-FCE9-453A-978C-742428F80A96}"/>
    <cellStyle name="Note 2 7 3 2 2 3" xfId="25215" xr:uid="{54176826-2841-4DDD-84D9-191283743E28}"/>
    <cellStyle name="Note 2 7 3 2 2 4" xfId="32474" xr:uid="{D6D2F973-40D9-4039-9E30-AA0FB14B3460}"/>
    <cellStyle name="Note 2 7 3 2 3" xfId="23064" xr:uid="{7B27960F-C2D2-4ABB-A393-016BD28874EF}"/>
    <cellStyle name="Note 2 7 3 2 3 2" xfId="25716" xr:uid="{EB2688C6-AC0E-4E4A-8B3C-862D298D9EA4}"/>
    <cellStyle name="Note 2 7 3 2 3 3" xfId="27344" xr:uid="{7F97564A-B517-4141-BBDD-D46F4DE45786}"/>
    <cellStyle name="Note 2 7 3 2 3 4" xfId="27262" xr:uid="{9B35E9EE-97F1-4D7D-B56B-2ECE63E2008A}"/>
    <cellStyle name="Note 2 7 3 2 3 5" xfId="33641" xr:uid="{9263DDCF-360A-4F26-935F-DF19D0AC4D25}"/>
    <cellStyle name="Note 2 7 3 2 3 6" xfId="35164" xr:uid="{AFE1968B-1CE9-4139-8571-ED70858DA7F6}"/>
    <cellStyle name="Note 2 7 3 2 4" xfId="24220" xr:uid="{C9AAD0B3-9328-46CD-81A8-8E95005139B9}"/>
    <cellStyle name="Note 2 7 3 2 4 2" xfId="26868" xr:uid="{58FEF663-5F3F-4CFE-A496-D4DDBEDF1F2A}"/>
    <cellStyle name="Note 2 7 3 2 4 3" xfId="24819" xr:uid="{B24CD324-97A2-44F1-8806-F8BA990C43EF}"/>
    <cellStyle name="Note 2 7 3 2 4 4" xfId="29701" xr:uid="{3D7096F8-58AF-41BC-A16A-082F9D9A3B2B}"/>
    <cellStyle name="Note 2 7 3 2 4 5" xfId="30581" xr:uid="{F8F770AC-C806-45B7-B14A-E22E750FDF9A}"/>
    <cellStyle name="Note 2 7 3 2 4 6" xfId="33985" xr:uid="{5D00FEDD-4ED8-49A1-8EEF-3378C2FD63B7}"/>
    <cellStyle name="Note 2 7 3 2 4 7" xfId="35705" xr:uid="{08B03A4C-FBB6-4E4C-843C-D79E4656880A}"/>
    <cellStyle name="Note 2 7 3 2 4 8" xfId="36540" xr:uid="{76A93B59-335B-4E7A-B9F4-B89D39493BA4}"/>
    <cellStyle name="Note 2 7 3 2 4 9" xfId="37456" xr:uid="{3049CA35-2774-41C7-9314-136CF2BB4B80}"/>
    <cellStyle name="Note 2 7 3 2 5" xfId="23737" xr:uid="{8B804EE3-068D-46FA-A65E-C9CB2044520E}"/>
    <cellStyle name="Note 2 7 3 2 5 2" xfId="26388" xr:uid="{D884A136-0957-459B-B608-4BD8B7CCC44C}"/>
    <cellStyle name="Note 2 7 3 2 5 3" xfId="21365" xr:uid="{14CF0B7E-FBCD-40CC-AAFA-7D5F29780C85}"/>
    <cellStyle name="Note 2 7 3 2 5 4" xfId="29240" xr:uid="{50D98FD0-B4D5-4A23-AE82-C2DA634A06EB}"/>
    <cellStyle name="Note 2 7 3 2 5 5" xfId="30104" xr:uid="{6FCDB69B-FD5C-4DBE-83C9-DFC450ECD3BE}"/>
    <cellStyle name="Note 2 7 3 2 5 6" xfId="31877" xr:uid="{F356AD02-681E-46F2-B8DF-56FC3CC545F1}"/>
    <cellStyle name="Note 2 7 3 2 5 7" xfId="35241" xr:uid="{11F85D13-6F68-4BFC-83F3-99B1CCEAEDCB}"/>
    <cellStyle name="Note 2 7 3 2 5 8" xfId="36076" xr:uid="{FA622632-4EC6-4074-9ED0-C589A37C1063}"/>
    <cellStyle name="Note 2 7 3 2 5 9" xfId="36973" xr:uid="{4CC0FE51-943B-4CC9-94A4-8BCDB6931A18}"/>
    <cellStyle name="Note 2 7 3 2 6" xfId="22061" xr:uid="{6718C8FE-55F8-4B93-ACA9-E50E85A46CB8}"/>
    <cellStyle name="Note 2 7 3 2 7" xfId="21006" xr:uid="{C4E65508-74AE-42BD-A651-3B9A22EDE836}"/>
    <cellStyle name="Note 2 7 4" xfId="20474" xr:uid="{00000000-0005-0000-0000-0000FE4F0000}"/>
    <cellStyle name="Note 2 7 4 2" xfId="20475" xr:uid="{00000000-0005-0000-0000-0000FF4F0000}"/>
    <cellStyle name="Note 2 7 4 2 2" xfId="22560" xr:uid="{87665C94-D6A7-4478-A7DB-EB4D59B68171}"/>
    <cellStyle name="Note 2 7 4 2 2 2" xfId="23460" xr:uid="{D60F3F4F-55E9-4C5E-A91D-981EC0BCE193}"/>
    <cellStyle name="Note 2 7 4 2 2 2 2" xfId="26112" xr:uid="{06D1F683-33CF-470C-8BF5-F03123919098}"/>
    <cellStyle name="Note 2 7 4 2 2 2 3" xfId="28055" xr:uid="{4AEC0CB4-90E5-4291-BF28-92A17A38E8CD}"/>
    <cellStyle name="Note 2 7 4 2 2 2 4" xfId="27698" xr:uid="{01B38948-599B-474B-A337-DB6A0F2CF6DF}"/>
    <cellStyle name="Note 2 7 4 2 2 2 5" xfId="34551" xr:uid="{D597A349-F2EA-445F-886B-465CD36552AB}"/>
    <cellStyle name="Note 2 7 4 2 2 2 6" xfId="35116" xr:uid="{DFC609C5-EF3A-49F2-8BAE-352548F4E3C8}"/>
    <cellStyle name="Note 2 7 4 2 2 3" xfId="25214" xr:uid="{B9F55BA9-1237-428A-BEC9-449C656EC85F}"/>
    <cellStyle name="Note 2 7 4 2 2 4" xfId="32473" xr:uid="{B1CF0656-31EC-49CF-BAC2-010A5161F49B}"/>
    <cellStyle name="Note 2 7 4 2 3" xfId="23065" xr:uid="{2EABC35B-B9BF-4DDC-BD5E-842D3FAD6A02}"/>
    <cellStyle name="Note 2 7 4 2 3 2" xfId="25717" xr:uid="{6FFDDD52-95B5-4BB8-B1C7-DA2EF2302FE7}"/>
    <cellStyle name="Note 2 7 4 2 3 3" xfId="27345" xr:uid="{F243C4BA-8A80-40B3-9051-F9054BC70ABE}"/>
    <cellStyle name="Note 2 7 4 2 3 4" xfId="28967" xr:uid="{578FC491-8FA4-46E0-BE31-59B046164C1D}"/>
    <cellStyle name="Note 2 7 4 2 3 5" xfId="31781" xr:uid="{79012E02-68EF-4ABA-ACD5-50028FF4F319}"/>
    <cellStyle name="Note 2 7 4 2 3 6" xfId="34991" xr:uid="{C7E3719D-FB90-47CC-B16A-BEB1A4CC96A5}"/>
    <cellStyle name="Note 2 7 4 2 4" xfId="24221" xr:uid="{9EB9CC6F-1156-4D95-B5F8-EFB111C659BB}"/>
    <cellStyle name="Note 2 7 4 2 4 2" xfId="26869" xr:uid="{64207AF2-78CA-45B4-B191-1FE89F6F4570}"/>
    <cellStyle name="Note 2 7 4 2 4 3" xfId="24820" xr:uid="{65923652-1763-4A15-A5A0-66C449A68DBF}"/>
    <cellStyle name="Note 2 7 4 2 4 4" xfId="29702" xr:uid="{70FF4990-8D7F-4240-B085-A95FCC860C72}"/>
    <cellStyle name="Note 2 7 4 2 4 5" xfId="30582" xr:uid="{448B66BB-2020-46AF-A56F-4EA02B47245E}"/>
    <cellStyle name="Note 2 7 4 2 4 6" xfId="34155" xr:uid="{7D043B95-81EB-4E80-B563-5AAA76E6E090}"/>
    <cellStyle name="Note 2 7 4 2 4 7" xfId="35706" xr:uid="{5C36F045-16A4-450A-B187-D2C5BE3178C0}"/>
    <cellStyle name="Note 2 7 4 2 4 8" xfId="36541" xr:uid="{816B648F-C9BE-497C-BAA4-5F463C0C30CD}"/>
    <cellStyle name="Note 2 7 4 2 4 9" xfId="37457" xr:uid="{8BB39A5B-CE10-4704-B41A-7640070A9722}"/>
    <cellStyle name="Note 2 7 4 2 5" xfId="23736" xr:uid="{8839275F-683B-4B37-8863-6E669115D41D}"/>
    <cellStyle name="Note 2 7 4 2 5 2" xfId="26387" xr:uid="{CF15192B-130D-4163-B9F4-C291F83A98F2}"/>
    <cellStyle name="Note 2 7 4 2 5 3" xfId="21366" xr:uid="{2AC58A43-090C-438B-8F74-51A5072D2260}"/>
    <cellStyle name="Note 2 7 4 2 5 4" xfId="29239" xr:uid="{7FDA1FB3-F921-44AA-B976-5339390A442A}"/>
    <cellStyle name="Note 2 7 4 2 5 5" xfId="30103" xr:uid="{484653D2-5A94-46F1-A7FC-CF54E8B7343F}"/>
    <cellStyle name="Note 2 7 4 2 5 6" xfId="31876" xr:uid="{40BF9195-95E3-4E65-9566-EBDDD9658FED}"/>
    <cellStyle name="Note 2 7 4 2 5 7" xfId="35240" xr:uid="{6883F7E6-4749-47A0-A348-B93436303B33}"/>
    <cellStyle name="Note 2 7 4 2 5 8" xfId="36075" xr:uid="{048F3B1F-9C02-4CDA-BE5C-0937FBC01CDF}"/>
    <cellStyle name="Note 2 7 4 2 5 9" xfId="36972" xr:uid="{EE2EAA80-680E-4BEB-9DFB-556423064D0D}"/>
    <cellStyle name="Note 2 7 4 2 6" xfId="22062" xr:uid="{C132BC2B-5DAE-48FD-9837-3A57B94879B0}"/>
    <cellStyle name="Note 2 7 4 2 7" xfId="21004" xr:uid="{111D1DB3-A403-46C7-AFAD-447E14D6AE32}"/>
    <cellStyle name="Note 2 7 5" xfId="20476" xr:uid="{00000000-0005-0000-0000-000000500000}"/>
    <cellStyle name="Note 2 7 6" xfId="20477" xr:uid="{00000000-0005-0000-0000-000001500000}"/>
    <cellStyle name="Note 2 7 7" xfId="20478" xr:uid="{00000000-0005-0000-0000-000002500000}"/>
    <cellStyle name="Note 2 7 7 2" xfId="22559" xr:uid="{94C35336-FEAF-4C30-877A-27066F381081}"/>
    <cellStyle name="Note 2 7 7 2 2" xfId="23459" xr:uid="{58C8DC3B-A932-432F-9F8F-FB80D5082135}"/>
    <cellStyle name="Note 2 7 7 2 2 2" xfId="26111" xr:uid="{9E36F206-028B-4460-AE7C-13CB0AC38F5B}"/>
    <cellStyle name="Note 2 7 7 2 2 3" xfId="27610" xr:uid="{31487F27-7CA6-4459-9921-D4DF301766E0}"/>
    <cellStyle name="Note 2 7 7 2 2 4" xfId="29131" xr:uid="{1EDBF66C-A403-497B-9094-B7BA5CED6139}"/>
    <cellStyle name="Note 2 7 7 2 2 5" xfId="32973" xr:uid="{0074C39E-8B35-4D1C-8E6E-66E58C9D81A4}"/>
    <cellStyle name="Note 2 7 7 2 2 6" xfId="30973" xr:uid="{7DA6EBC1-1F02-49ED-82CE-FCF8DCD05B62}"/>
    <cellStyle name="Note 2 7 7 2 3" xfId="25213" xr:uid="{A176B1DC-AC76-4F20-8B0D-CCDC77E9AA70}"/>
    <cellStyle name="Note 2 7 7 2 4" xfId="32472" xr:uid="{9E1274DA-9595-4105-BA44-2281E3998F47}"/>
    <cellStyle name="Note 2 7 7 3" xfId="23066" xr:uid="{29869D45-AD52-47ED-8805-305B18A1511F}"/>
    <cellStyle name="Note 2 7 7 3 2" xfId="25718" xr:uid="{23D3E78E-6BEC-45BA-9CE9-4AFF32524A5D}"/>
    <cellStyle name="Note 2 7 7 3 3" xfId="27346" xr:uid="{C941F893-979B-4FC4-B5C6-7529BB1B0A04}"/>
    <cellStyle name="Note 2 7 7 3 4" xfId="29084" xr:uid="{3FE83EAE-886E-4ECD-97C0-132857AFC4B7}"/>
    <cellStyle name="Note 2 7 7 3 5" xfId="31782" xr:uid="{EA25CA6D-9F92-45E4-B1DD-448985E1C5EC}"/>
    <cellStyle name="Note 2 7 7 3 6" xfId="31683" xr:uid="{ED6A68D4-F711-43B1-93DB-AFF7D9CAAE99}"/>
    <cellStyle name="Note 2 7 7 4" xfId="24222" xr:uid="{B2AFB4F8-8DFD-4516-80E8-C2DD44DEC6B4}"/>
    <cellStyle name="Note 2 7 7 4 2" xfId="26870" xr:uid="{0B9A5B63-9269-4C40-A404-F597B15C78D9}"/>
    <cellStyle name="Note 2 7 7 4 3" xfId="24821" xr:uid="{6D2333A1-44D8-4395-8E5D-D9F854BBA6D0}"/>
    <cellStyle name="Note 2 7 7 4 4" xfId="29703" xr:uid="{9909138A-D0C2-4FE2-8FCE-59B0D9721627}"/>
    <cellStyle name="Note 2 7 7 4 5" xfId="30583" xr:uid="{4662AD04-90E3-4EE3-BE39-9A92D14D5A59}"/>
    <cellStyle name="Note 2 7 7 4 6" xfId="32226" xr:uid="{551B8212-5F5E-40F7-B84D-889933D7573E}"/>
    <cellStyle name="Note 2 7 7 4 7" xfId="35707" xr:uid="{C3E4DE5A-7402-4199-B3F1-5771CC8AADCC}"/>
    <cellStyle name="Note 2 7 7 4 8" xfId="36542" xr:uid="{910223DC-7DDE-497D-895F-97D75C0F955B}"/>
    <cellStyle name="Note 2 7 7 4 9" xfId="37458" xr:uid="{BE4CA8FB-9DA5-40B0-8F56-A8F16B274E7B}"/>
    <cellStyle name="Note 2 7 7 5" xfId="23735" xr:uid="{C962EC6F-5530-4692-AF40-A550ADD96107}"/>
    <cellStyle name="Note 2 7 7 5 2" xfId="26386" xr:uid="{0A6FCC97-0F36-4511-913E-950909CC8C0A}"/>
    <cellStyle name="Note 2 7 7 5 3" xfId="21367" xr:uid="{17258AC2-70F3-41D1-AF2E-07493665B492}"/>
    <cellStyle name="Note 2 7 7 5 4" xfId="29238" xr:uid="{C4BABA63-B276-4AC9-AEC6-BDEF2369D6A1}"/>
    <cellStyle name="Note 2 7 7 5 5" xfId="30102" xr:uid="{643C3921-3F8E-44AD-844E-0654857D91C3}"/>
    <cellStyle name="Note 2 7 7 5 6" xfId="31875" xr:uid="{A0317B62-1E06-478E-A6DA-D692DA6867BE}"/>
    <cellStyle name="Note 2 7 7 5 7" xfId="35239" xr:uid="{D4251397-BA64-4D12-86CD-963A087103FB}"/>
    <cellStyle name="Note 2 7 7 5 8" xfId="36074" xr:uid="{743010D9-5A27-4D29-97D8-2A370F184707}"/>
    <cellStyle name="Note 2 7 7 5 9" xfId="36971" xr:uid="{9C6B376E-D82D-468D-B49E-492CFC8CB1BB}"/>
    <cellStyle name="Note 2 7 7 6" xfId="22063" xr:uid="{30E6AE05-862C-4E21-AECC-0BDDA88E05C5}"/>
    <cellStyle name="Note 2 7 7 7" xfId="21001" xr:uid="{B6906937-C221-4A2C-A69A-693C6FBF93E9}"/>
    <cellStyle name="Note 2 8" xfId="20479" xr:uid="{00000000-0005-0000-0000-000003500000}"/>
    <cellStyle name="Note 2 8 2" xfId="20480" xr:uid="{00000000-0005-0000-0000-000004500000}"/>
    <cellStyle name="Note 2 8 2 2" xfId="22558" xr:uid="{B872CEEF-0E87-411F-93ED-052A28C8C7F7}"/>
    <cellStyle name="Note 2 8 2 2 2" xfId="23458" xr:uid="{7E19FAD3-EFF7-48B4-B877-2DFC92201C07}"/>
    <cellStyle name="Note 2 8 2 2 2 2" xfId="26110" xr:uid="{3E1F1AF6-1B80-420E-83EC-9A2408C2C671}"/>
    <cellStyle name="Note 2 8 2 2 2 3" xfId="27522" xr:uid="{E06E5DE9-D277-4377-8DBF-014550CF60F3}"/>
    <cellStyle name="Note 2 8 2 2 2 4" xfId="29014" xr:uid="{66DA61FA-0233-48F2-A340-D4E01260F556}"/>
    <cellStyle name="Note 2 8 2 2 2 5" xfId="33359" xr:uid="{134066DC-ED06-44F1-B19F-B8C3EF555ED2}"/>
    <cellStyle name="Note 2 8 2 2 2 6" xfId="31370" xr:uid="{CACEE3A4-4C7A-45DF-8011-A1B3AC96FA7B}"/>
    <cellStyle name="Note 2 8 2 2 3" xfId="25212" xr:uid="{E91B2D84-6CD8-4085-8E8C-4A193B2DAA03}"/>
    <cellStyle name="Note 2 8 2 2 4" xfId="32471" xr:uid="{8836AB86-D42A-4A2E-BEF2-C77050CC3837}"/>
    <cellStyle name="Note 2 8 2 3" xfId="23067" xr:uid="{9A5F409B-B325-442D-9E4E-CE25E5A10527}"/>
    <cellStyle name="Note 2 8 2 3 2" xfId="25719" xr:uid="{F23A87B8-86FC-47D7-BA4A-D17877DBB0AF}"/>
    <cellStyle name="Note 2 8 2 3 3" xfId="27347" xr:uid="{60E5ECDC-DEE7-492F-8480-25DDDC0C93F2}"/>
    <cellStyle name="Note 2 8 2 3 4" xfId="22181" xr:uid="{077811E8-4A49-411C-9E4C-B694C57A181D}"/>
    <cellStyle name="Note 2 8 2 3 5" xfId="31783" xr:uid="{E79C1BA8-94F8-4D50-A9B5-E3FC80B09022}"/>
    <cellStyle name="Note 2 8 2 3 6" xfId="34579" xr:uid="{ECF5F6D0-B95B-4466-BCB4-1C1B0E60F0E2}"/>
    <cellStyle name="Note 2 8 2 4" xfId="24223" xr:uid="{D6519821-BBB0-4C0F-A736-D72EB8325716}"/>
    <cellStyle name="Note 2 8 2 4 2" xfId="26871" xr:uid="{876FE3BA-9025-479F-9474-85AFE9AEAFD3}"/>
    <cellStyle name="Note 2 8 2 4 3" xfId="24822" xr:uid="{97ED1519-304D-491D-9F1B-9FF4C1B9DCF3}"/>
    <cellStyle name="Note 2 8 2 4 4" xfId="29704" xr:uid="{E852410A-671B-4925-A3DB-53C36E94741D}"/>
    <cellStyle name="Note 2 8 2 4 5" xfId="30584" xr:uid="{D5B5F144-3DA5-4C7F-9287-603396C002EF}"/>
    <cellStyle name="Note 2 8 2 4 6" xfId="32227" xr:uid="{BDFAE670-DE06-432D-9EA0-8BF4758FD6A1}"/>
    <cellStyle name="Note 2 8 2 4 7" xfId="35708" xr:uid="{9B3E2188-B04E-4CB6-A44E-D0742AD77A5F}"/>
    <cellStyle name="Note 2 8 2 4 8" xfId="36543" xr:uid="{B3B7C414-B7D5-4174-BE88-ADF3D0FAE8F1}"/>
    <cellStyle name="Note 2 8 2 4 9" xfId="37459" xr:uid="{B17B5300-F78B-4AAA-904A-A3995631FE7C}"/>
    <cellStyle name="Note 2 8 2 5" xfId="23734" xr:uid="{32DAD1EA-EA3A-4EDF-843B-1AA2F249A637}"/>
    <cellStyle name="Note 2 8 2 5 2" xfId="26385" xr:uid="{981C94D3-B080-46FC-860F-7E095903772B}"/>
    <cellStyle name="Note 2 8 2 5 3" xfId="21368" xr:uid="{A1C49E9B-F45B-481D-8F3F-9164D24C0D7B}"/>
    <cellStyle name="Note 2 8 2 5 4" xfId="29237" xr:uid="{931D395A-11A1-4CE5-B7E4-F9D1B50AC460}"/>
    <cellStyle name="Note 2 8 2 5 5" xfId="30101" xr:uid="{BFBB61EC-FF80-4B55-99E7-19481375C253}"/>
    <cellStyle name="Note 2 8 2 5 6" xfId="31874" xr:uid="{344E8B28-2FE9-4C12-B75C-9CFF99FA7123}"/>
    <cellStyle name="Note 2 8 2 5 7" xfId="35238" xr:uid="{837FB9B7-A411-4DA8-B691-162048C646B1}"/>
    <cellStyle name="Note 2 8 2 5 8" xfId="36073" xr:uid="{AF614F90-CF3F-4CC3-9855-0F36AF7ED350}"/>
    <cellStyle name="Note 2 8 2 5 9" xfId="36970" xr:uid="{F5A0960B-7502-45D2-82FE-D9784ABFF767}"/>
    <cellStyle name="Note 2 8 2 6" xfId="22064" xr:uid="{67F615C2-8C4E-44D8-9E89-AC89074C9ED6}"/>
    <cellStyle name="Note 2 8 2 7" xfId="20999" xr:uid="{160C06C1-FDEA-4D59-AE71-E1C1F2257775}"/>
    <cellStyle name="Note 2 8 3" xfId="20481" xr:uid="{00000000-0005-0000-0000-000005500000}"/>
    <cellStyle name="Note 2 8 3 2" xfId="22557" xr:uid="{A7A266E0-8BB5-458A-AB9B-38C408583A56}"/>
    <cellStyle name="Note 2 8 3 2 2" xfId="23457" xr:uid="{E1CCA692-2A80-4474-9750-38616FC2861E}"/>
    <cellStyle name="Note 2 8 3 2 2 2" xfId="26109" xr:uid="{26B6903F-B6FA-4782-9146-FCF6748B1A2E}"/>
    <cellStyle name="Note 2 8 3 2 2 3" xfId="27521" xr:uid="{1B2C9AD8-66EE-43CA-B1F6-BE65A6EFCE59}"/>
    <cellStyle name="Note 2 8 3 2 2 4" xfId="27250" xr:uid="{03836A23-0D35-4314-9C10-DA4501807909}"/>
    <cellStyle name="Note 2 8 3 2 2 5" xfId="31196" xr:uid="{5785AC24-B1DD-454D-A77F-FE255E795419}"/>
    <cellStyle name="Note 2 8 3 2 2 6" xfId="35038" xr:uid="{0BB6D6A8-C05E-475E-BCF0-DEE14CF8BC60}"/>
    <cellStyle name="Note 2 8 3 2 3" xfId="25211" xr:uid="{DD9CB60B-D43E-4FC1-9F45-0FD13A010EA6}"/>
    <cellStyle name="Note 2 8 3 2 4" xfId="32470" xr:uid="{0EA6C819-FF75-4DA3-A69F-1206FED72473}"/>
    <cellStyle name="Note 2 8 3 3" xfId="23068" xr:uid="{92EF4986-3CF7-4CAC-BC4E-4144C0210179}"/>
    <cellStyle name="Note 2 8 3 3 2" xfId="25720" xr:uid="{487A7AE5-42E8-4E2F-B63D-1B391519EE85}"/>
    <cellStyle name="Note 2 8 3 3 3" xfId="27348" xr:uid="{52053D79-599E-4FAB-8F08-2E568F05B677}"/>
    <cellStyle name="Note 2 8 3 3 4" xfId="27731" xr:uid="{1F2D2463-BDD9-490F-8BCF-21D985C77B14}"/>
    <cellStyle name="Note 2 8 3 3 5" xfId="33372" xr:uid="{5807F5CF-3691-4747-9052-C429B578A644}"/>
    <cellStyle name="Note 2 8 3 3 6" xfId="31280" xr:uid="{9E9A7EFF-BEEA-42CC-B55F-0FDFF91847D0}"/>
    <cellStyle name="Note 2 8 3 4" xfId="24224" xr:uid="{1DE66DC0-E77D-4B98-A8F0-D93226AEA986}"/>
    <cellStyle name="Note 2 8 3 4 2" xfId="26872" xr:uid="{CB4064BA-B2E9-494F-8FF9-C18D5AD66D22}"/>
    <cellStyle name="Note 2 8 3 4 3" xfId="24823" xr:uid="{5F13C4E0-90B2-47BE-AB71-3DB3424BB679}"/>
    <cellStyle name="Note 2 8 3 4 4" xfId="29705" xr:uid="{B1CE8B39-BEC5-4647-8D6A-E5BCA55CAF8D}"/>
    <cellStyle name="Note 2 8 3 4 5" xfId="30585" xr:uid="{9D673EF8-916A-46E1-921A-23D6C21D155A}"/>
    <cellStyle name="Note 2 8 3 4 6" xfId="33986" xr:uid="{BB24F1F5-9FC8-4C79-86E4-36BEC1A6CA91}"/>
    <cellStyle name="Note 2 8 3 4 7" xfId="35709" xr:uid="{92DAFBD4-CF86-4642-97D7-FF074FCB87A7}"/>
    <cellStyle name="Note 2 8 3 4 8" xfId="36544" xr:uid="{3864D932-D753-4213-A32F-7E013B5D2A51}"/>
    <cellStyle name="Note 2 8 3 4 9" xfId="37460" xr:uid="{D1629C4B-1B5D-4B64-A77D-B89AF0B735F3}"/>
    <cellStyle name="Note 2 8 3 5" xfId="23733" xr:uid="{36E5CD7F-58C7-4541-90FF-63B5460F596C}"/>
    <cellStyle name="Note 2 8 3 5 2" xfId="26384" xr:uid="{910F7F62-5760-4D1E-873A-B56D13088E6D}"/>
    <cellStyle name="Note 2 8 3 5 3" xfId="21369" xr:uid="{15D8D005-566A-4C1C-A1E9-483AA4B1D414}"/>
    <cellStyle name="Note 2 8 3 5 4" xfId="29236" xr:uid="{70CF5D32-CC19-4FF4-8140-448F03224F29}"/>
    <cellStyle name="Note 2 8 3 5 5" xfId="30100" xr:uid="{A0EEBB20-A050-48B2-A293-9D01A12534FB}"/>
    <cellStyle name="Note 2 8 3 5 6" xfId="31873" xr:uid="{681C4AA8-0FAD-4EEB-986D-A9B285D655E3}"/>
    <cellStyle name="Note 2 8 3 5 7" xfId="35237" xr:uid="{114D84CC-9018-4001-BF9B-2CA269215FB6}"/>
    <cellStyle name="Note 2 8 3 5 8" xfId="31628" xr:uid="{F8A8901A-A048-43B6-9166-A6C5812402B0}"/>
    <cellStyle name="Note 2 8 3 5 9" xfId="36969" xr:uid="{EE7715D9-CF6C-4C4B-B398-C5A104D13917}"/>
    <cellStyle name="Note 2 8 3 6" xfId="22065" xr:uid="{854A2A11-17AA-4AE9-BDC2-22FEE047EAF1}"/>
    <cellStyle name="Note 2 8 3 7" xfId="20998" xr:uid="{27939FB1-E9DF-4985-AE8D-30347BA63BFE}"/>
    <cellStyle name="Note 2 8 4" xfId="20482" xr:uid="{00000000-0005-0000-0000-000006500000}"/>
    <cellStyle name="Note 2 8 4 2" xfId="22556" xr:uid="{9FDB85D9-27DA-4786-A3B5-BC4BAF260634}"/>
    <cellStyle name="Note 2 8 4 2 2" xfId="23456" xr:uid="{37A96C28-2051-4E33-AB7A-E08812B574F3}"/>
    <cellStyle name="Note 2 8 4 2 2 2" xfId="26108" xr:uid="{9C62802B-B04D-4DC2-9D74-32DF0D125D20}"/>
    <cellStyle name="Note 2 8 4 2 2 3" xfId="28536" xr:uid="{5EF18633-6025-4EE7-94A1-666EDDEA3154}"/>
    <cellStyle name="Note 2 8 4 2 2 4" xfId="22289" xr:uid="{B6A27ED0-35BC-4088-9391-8455C0A5A0EB}"/>
    <cellStyle name="Note 2 8 4 2 2 5" xfId="34363" xr:uid="{D4898BAE-A439-413C-9453-4C140686AC18}"/>
    <cellStyle name="Note 2 8 4 2 2 6" xfId="35117" xr:uid="{8E6429A6-5C04-42B7-AB4C-7EF19B410B58}"/>
    <cellStyle name="Note 2 8 4 2 3" xfId="25210" xr:uid="{90B21D8D-5F07-42A3-A3BD-599FEEEE9389}"/>
    <cellStyle name="Note 2 8 4 2 4" xfId="32469" xr:uid="{D5A377C3-8306-46F2-A714-D35189F215D2}"/>
    <cellStyle name="Note 2 8 4 3" xfId="23069" xr:uid="{DECB53DC-4538-4BAA-9C5C-2F0B90713D94}"/>
    <cellStyle name="Note 2 8 4 3 2" xfId="25721" xr:uid="{7F3BFE29-36A5-4BAC-8655-DC8EE654619A}"/>
    <cellStyle name="Note 2 8 4 3 3" xfId="27349" xr:uid="{A3FA7014-9B8A-49FD-8BDD-C42D10B43160}"/>
    <cellStyle name="Note 2 8 4 3 4" xfId="28406" xr:uid="{F4C64692-B951-4545-86E7-9267CD3AC538}"/>
    <cellStyle name="Note 2 8 4 3 5" xfId="32960" xr:uid="{CFF83004-8DF5-4579-A3E7-E73FCAA503D9}"/>
    <cellStyle name="Note 2 8 4 3 6" xfId="35160" xr:uid="{8580BEB8-2D01-488A-B8E0-34DC84A0A462}"/>
    <cellStyle name="Note 2 8 4 4" xfId="24225" xr:uid="{3795BBE6-497F-4DB3-8C75-E1130C1DCD03}"/>
    <cellStyle name="Note 2 8 4 4 2" xfId="26873" xr:uid="{6CFE1483-22C7-4B28-89A8-AD3B339EF997}"/>
    <cellStyle name="Note 2 8 4 4 3" xfId="24824" xr:uid="{E53C2C61-5A43-4932-8F07-66E200A56D14}"/>
    <cellStyle name="Note 2 8 4 4 4" xfId="29706" xr:uid="{E60FFCD1-9DFB-4B8A-9223-29712E08B8C7}"/>
    <cellStyle name="Note 2 8 4 4 5" xfId="30586" xr:uid="{3175D840-10A7-435C-845A-D4DB49140D10}"/>
    <cellStyle name="Note 2 8 4 4 6" xfId="34156" xr:uid="{8AC63E05-BD1C-4779-BE6A-00EC652296EA}"/>
    <cellStyle name="Note 2 8 4 4 7" xfId="35710" xr:uid="{20EDB3F9-E22D-44B4-A5CD-C0163128B963}"/>
    <cellStyle name="Note 2 8 4 4 8" xfId="36545" xr:uid="{6F3EAB8F-0819-42FB-A98C-47F2207493D2}"/>
    <cellStyle name="Note 2 8 4 4 9" xfId="37461" xr:uid="{6BBA2A57-8112-47F1-A9EC-10E0B956926E}"/>
    <cellStyle name="Note 2 8 4 5" xfId="23732" xr:uid="{B4992413-6E64-4E79-99CC-C395BE9F4BDD}"/>
    <cellStyle name="Note 2 8 4 5 2" xfId="26383" xr:uid="{77822F1E-499B-4731-9122-174D0FC635A3}"/>
    <cellStyle name="Note 2 8 4 5 3" xfId="21370" xr:uid="{08D2FC24-3829-475D-93FD-009E7A2B39EC}"/>
    <cellStyle name="Note 2 8 4 5 4" xfId="29235" xr:uid="{66D03F2B-22F7-4432-A47A-471D5BE93CCA}"/>
    <cellStyle name="Note 2 8 4 5 5" xfId="30099" xr:uid="{3E71E8EB-F934-4A7D-BE35-F2C0C94EA80D}"/>
    <cellStyle name="Note 2 8 4 5 6" xfId="31872" xr:uid="{D9B45ED0-80F4-48D5-9A8C-FF9D5FA169F3}"/>
    <cellStyle name="Note 2 8 4 5 7" xfId="35236" xr:uid="{4149930E-B9F4-4939-BE1E-19AB605A158E}"/>
    <cellStyle name="Note 2 8 4 5 8" xfId="31290" xr:uid="{477A20FF-5787-4528-8D93-BC6AB64C68EA}"/>
    <cellStyle name="Note 2 8 4 5 9" xfId="36968" xr:uid="{995CBC44-24A9-4AC8-B420-C55F25DDFDC6}"/>
    <cellStyle name="Note 2 8 4 6" xfId="22066" xr:uid="{586B94B9-2DF2-4214-8DCA-B61FD2AA30FC}"/>
    <cellStyle name="Note 2 8 4 7" xfId="20997" xr:uid="{51CA11BF-7A11-41C7-9256-25872A9AAA50}"/>
    <cellStyle name="Note 2 8 5" xfId="20483" xr:uid="{00000000-0005-0000-0000-000007500000}"/>
    <cellStyle name="Note 2 8 5 2" xfId="22555" xr:uid="{5D30C71F-AA6D-425E-A5DA-6DF97A8D0A62}"/>
    <cellStyle name="Note 2 8 5 2 2" xfId="23455" xr:uid="{7E4EFC78-8020-4C1C-BF11-B91C3A180894}"/>
    <cellStyle name="Note 2 8 5 2 2 2" xfId="26107" xr:uid="{DB951D57-C581-4CEF-B940-F4820DEC371D}"/>
    <cellStyle name="Note 2 8 5 2 2 3" xfId="28578" xr:uid="{48F0E0A5-2701-4435-A60D-DCA62C01841C}"/>
    <cellStyle name="Note 2 8 5 2 2 4" xfId="29130" xr:uid="{C5F961DB-644F-43E2-A74B-231C0B985C7A}"/>
    <cellStyle name="Note 2 8 5 2 2 5" xfId="31144" xr:uid="{5DAA2910-0E2D-4252-8278-FACC9C16DA2C}"/>
    <cellStyle name="Note 2 8 5 2 2 6" xfId="34596" xr:uid="{A8F17EB1-7DDB-4C38-AE18-A199ED922FA3}"/>
    <cellStyle name="Note 2 8 5 2 3" xfId="25209" xr:uid="{57062A4B-11D1-4A99-B319-44E115057005}"/>
    <cellStyle name="Note 2 8 5 2 4" xfId="32468" xr:uid="{AD77206E-6B3C-436C-9035-4F0F3E236574}"/>
    <cellStyle name="Note 2 8 5 3" xfId="23070" xr:uid="{0E35AF63-3B74-43EC-9A9D-0194E7986A75}"/>
    <cellStyle name="Note 2 8 5 3 2" xfId="25722" xr:uid="{A073E316-F4DB-49BB-BFA7-896895D37086}"/>
    <cellStyle name="Note 2 8 5 3 3" xfId="27350" xr:uid="{E216403C-AA65-4450-A6B8-F17C725D86D3}"/>
    <cellStyle name="Note 2 8 5 3 4" xfId="28969" xr:uid="{DFD11428-989D-4B9A-A4C8-B0153F1EE7B3}"/>
    <cellStyle name="Note 2 8 5 3 5" xfId="33797" xr:uid="{A6E07298-085E-42C9-9B39-F85B4ED743D9}"/>
    <cellStyle name="Note 2 8 5 3 6" xfId="34995" xr:uid="{79EFD123-C95E-4447-B2E8-9476994AEAC2}"/>
    <cellStyle name="Note 2 8 5 4" xfId="24226" xr:uid="{811FC2FF-1B75-4368-B172-1A9D61D2F8DB}"/>
    <cellStyle name="Note 2 8 5 4 2" xfId="26874" xr:uid="{F319ACFE-8091-4B6E-9DF5-1FC4B51D87A0}"/>
    <cellStyle name="Note 2 8 5 4 3" xfId="24825" xr:uid="{B422FFEB-CD13-401A-81B0-DCCB281E4AAC}"/>
    <cellStyle name="Note 2 8 5 4 4" xfId="29707" xr:uid="{5693BB99-9D6B-488C-845F-D34C94DF69C9}"/>
    <cellStyle name="Note 2 8 5 4 5" xfId="30587" xr:uid="{D2E59F31-3573-434D-B0B8-2189C3BA3A12}"/>
    <cellStyle name="Note 2 8 5 4 6" xfId="32228" xr:uid="{A05ABCC2-19D6-4027-A972-4C4BE00ACE7D}"/>
    <cellStyle name="Note 2 8 5 4 7" xfId="35711" xr:uid="{D3B3EF2C-1AC4-4162-945C-8F6C4F091090}"/>
    <cellStyle name="Note 2 8 5 4 8" xfId="36546" xr:uid="{843AE60D-91D4-41F3-A8FE-3033FDCA166D}"/>
    <cellStyle name="Note 2 8 5 4 9" xfId="37462" xr:uid="{31917011-B5D1-4FBA-BCCF-D59C112DB46C}"/>
    <cellStyle name="Note 2 8 5 5" xfId="23731" xr:uid="{7FF7D5AA-2AF9-47A9-99EA-FF8F17E04AAE}"/>
    <cellStyle name="Note 2 8 5 5 2" xfId="26382" xr:uid="{4177313E-984B-477A-82B1-5989A6E41D2C}"/>
    <cellStyle name="Note 2 8 5 5 3" xfId="21371" xr:uid="{B7F29E37-DE0C-4F1F-9209-7F5B6133FD64}"/>
    <cellStyle name="Note 2 8 5 5 4" xfId="29234" xr:uid="{633EB052-7992-4B3F-9B6C-2DA442B8EBB8}"/>
    <cellStyle name="Note 2 8 5 5 5" xfId="30098" xr:uid="{609AE209-4ED1-4FB9-B121-C22EC2B95DBE}"/>
    <cellStyle name="Note 2 8 5 5 6" xfId="31871" xr:uid="{E03925FC-A546-4C1A-A540-668BA412DDEB}"/>
    <cellStyle name="Note 2 8 5 5 7" xfId="35235" xr:uid="{B7320193-D35D-47EE-A9E0-950BE676CC83}"/>
    <cellStyle name="Note 2 8 5 5 8" xfId="31627" xr:uid="{71B7AD6E-57F4-41A0-9BCE-4DFE4C4DD445}"/>
    <cellStyle name="Note 2 8 5 5 9" xfId="36967" xr:uid="{960E69F8-D81D-44A2-A577-4955A57CEC3A}"/>
    <cellStyle name="Note 2 8 5 6" xfId="22067" xr:uid="{47D1DD32-4BAF-4019-8232-C25096D4AC83}"/>
    <cellStyle name="Note 2 8 5 7" xfId="20996" xr:uid="{59D9AB6C-4B0F-4332-992E-6A4F0D9319E5}"/>
    <cellStyle name="Note 2 9" xfId="20484" xr:uid="{00000000-0005-0000-0000-000008500000}"/>
    <cellStyle name="Note 2 9 2" xfId="20485" xr:uid="{00000000-0005-0000-0000-000009500000}"/>
    <cellStyle name="Note 2 9 2 2" xfId="22554" xr:uid="{13CAF038-009A-4AAE-8FE9-1A7E57008E01}"/>
    <cellStyle name="Note 2 9 2 2 2" xfId="23454" xr:uid="{0BCD60E4-2DED-4153-A7DE-BB0AB7B9ECF6}"/>
    <cellStyle name="Note 2 9 2 2 2 2" xfId="26106" xr:uid="{734D897C-CCC2-439A-A48B-35E4A7D10311}"/>
    <cellStyle name="Note 2 9 2 2 2 3" xfId="28464" xr:uid="{47AA9EC9-B6A2-400C-8043-B269B0342BBF}"/>
    <cellStyle name="Note 2 9 2 2 2 4" xfId="29013" xr:uid="{140419D2-3FE9-4B14-B4EA-C55A1C1806AA}"/>
    <cellStyle name="Note 2 9 2 2 2 5" xfId="34411" xr:uid="{F21BEFFD-8D54-42B1-9269-8FC4BE36D646}"/>
    <cellStyle name="Note 2 9 2 2 2 6" xfId="31371" xr:uid="{A6166F57-9ECE-4EBB-B7A5-98FC9EDBF621}"/>
    <cellStyle name="Note 2 9 2 2 3" xfId="25208" xr:uid="{D460A6C0-07B5-4AEB-A033-C628553D20E0}"/>
    <cellStyle name="Note 2 9 2 2 4" xfId="32467" xr:uid="{451C9413-B7EF-4AFB-81CA-08EED3A9BBA3}"/>
    <cellStyle name="Note 2 9 2 3" xfId="23071" xr:uid="{407ECB0B-12F7-4B18-87B3-14AF477EE09C}"/>
    <cellStyle name="Note 2 9 2 3 2" xfId="25723" xr:uid="{D63B3E2D-2135-4084-AE2D-2E6C50925898}"/>
    <cellStyle name="Note 2 9 2 3 3" xfId="27351" xr:uid="{227763E0-0B1D-4562-BFE2-DB858EC30711}"/>
    <cellStyle name="Note 2 9 2 3 4" xfId="29086" xr:uid="{0BA31721-C0EF-44F4-B4B9-E0F671CDA8D6}"/>
    <cellStyle name="Note 2 9 2 3 5" xfId="33640" xr:uid="{6E2A2D65-57CF-45E1-90A9-7EC8BB0F0DE3}"/>
    <cellStyle name="Note 2 9 2 3 6" xfId="31684" xr:uid="{F88FF050-646C-40CD-9860-8CB37FB4C376}"/>
    <cellStyle name="Note 2 9 2 4" xfId="24227" xr:uid="{7077FEC4-2AED-4D7F-8023-F70796843E47}"/>
    <cellStyle name="Note 2 9 2 4 2" xfId="26875" xr:uid="{EAA1B1F3-9707-421E-BAB3-AE145DF99711}"/>
    <cellStyle name="Note 2 9 2 4 3" xfId="24826" xr:uid="{25F6A1D8-2AC8-4480-B085-20119CB1C266}"/>
    <cellStyle name="Note 2 9 2 4 4" xfId="29708" xr:uid="{E344AAC7-51E5-4F23-A8A8-C2AD40DE2321}"/>
    <cellStyle name="Note 2 9 2 4 5" xfId="30588" xr:uid="{26FD1F74-9C3A-448E-B893-3BE5C3C69C73}"/>
    <cellStyle name="Note 2 9 2 4 6" xfId="33987" xr:uid="{5FD5A4CC-18F7-4955-8925-0AC6BB74EF8F}"/>
    <cellStyle name="Note 2 9 2 4 7" xfId="35712" xr:uid="{7E85E46F-F495-4151-AFF7-C2E063987C5F}"/>
    <cellStyle name="Note 2 9 2 4 8" xfId="36547" xr:uid="{8C10F65E-C228-4C47-AA33-38E1675C54E4}"/>
    <cellStyle name="Note 2 9 2 4 9" xfId="37463" xr:uid="{B74DFA31-71E4-473F-A0DC-D5608D470327}"/>
    <cellStyle name="Note 2 9 2 5" xfId="23730" xr:uid="{50AC795A-DC18-4E10-A997-1F4B373EED75}"/>
    <cellStyle name="Note 2 9 2 5 2" xfId="26381" xr:uid="{13CED7A0-6C20-41DA-B7FB-7802F9B1A4D5}"/>
    <cellStyle name="Note 2 9 2 5 3" xfId="21372" xr:uid="{92BF3CED-885D-474A-BAD8-A04C4B86D7D3}"/>
    <cellStyle name="Note 2 9 2 5 4" xfId="29233" xr:uid="{EED15389-DA71-47E4-9FFA-14C86622363C}"/>
    <cellStyle name="Note 2 9 2 5 5" xfId="30097" xr:uid="{15857BFD-48C9-40F1-B6DE-DCB0BDCE8BF4}"/>
    <cellStyle name="Note 2 9 2 5 6" xfId="31870" xr:uid="{11D701A9-8760-4E3C-A64F-C42A12834E58}"/>
    <cellStyle name="Note 2 9 2 5 7" xfId="35234" xr:uid="{C2330EAF-641A-470C-9EA8-28B0C7340526}"/>
    <cellStyle name="Note 2 9 2 5 8" xfId="31626" xr:uid="{FD63FACD-67E2-4AC4-9F6C-37592D01A3B2}"/>
    <cellStyle name="Note 2 9 2 5 9" xfId="36966" xr:uid="{00AFFA9D-D50A-4B51-9C0A-82B87171A226}"/>
    <cellStyle name="Note 2 9 2 6" xfId="22068" xr:uid="{C118929B-9848-4AF5-A199-2DF694C85B18}"/>
    <cellStyle name="Note 2 9 2 7" xfId="20994" xr:uid="{F8FFA669-9A90-4678-9F07-D8A93C19E185}"/>
    <cellStyle name="Note 2 9 3" xfId="20486" xr:uid="{00000000-0005-0000-0000-00000A500000}"/>
    <cellStyle name="Note 2 9 3 2" xfId="22553" xr:uid="{7F57F06B-5419-426E-B9B3-2BE486A75C9F}"/>
    <cellStyle name="Note 2 9 3 2 2" xfId="23453" xr:uid="{51B91B42-5275-49F6-A12B-F3E967275F07}"/>
    <cellStyle name="Note 2 9 3 2 2 2" xfId="26105" xr:uid="{2BBB543C-6B55-419A-AAB8-CA0E4708FCD3}"/>
    <cellStyle name="Note 2 9 3 2 2 3" xfId="27973" xr:uid="{E57786A5-431E-41E6-96F0-C6BDCCF8D1E2}"/>
    <cellStyle name="Note 2 9 3 2 2 4" xfId="27677" xr:uid="{023BB759-500E-4880-B5D3-6455BED80B0F}"/>
    <cellStyle name="Note 2 9 3 2 2 5" xfId="34549" xr:uid="{2A27D708-DE4E-4B64-913B-5156723E8E02}"/>
    <cellStyle name="Note 2 9 3 2 2 6" xfId="35034" xr:uid="{51FB9140-198B-428D-94B7-ED205EF898D5}"/>
    <cellStyle name="Note 2 9 3 2 3" xfId="25207" xr:uid="{4454B5ED-9182-4F53-B7A6-1B2D038FDE08}"/>
    <cellStyle name="Note 2 9 3 2 4" xfId="32466" xr:uid="{A8FBD7A0-3D9E-4E55-855C-92B862D5ECD9}"/>
    <cellStyle name="Note 2 9 3 3" xfId="23072" xr:uid="{CF397AB6-17A9-4797-99E4-EB5909D467BD}"/>
    <cellStyle name="Note 2 9 3 3 2" xfId="25724" xr:uid="{6EAFF6DF-5907-46D0-9E7A-1ED0F7EBAF50}"/>
    <cellStyle name="Note 2 9 3 3 3" xfId="27352" xr:uid="{9AB85AE3-2BA4-47F4-A549-B8D95AC769B4}"/>
    <cellStyle name="Note 2 9 3 3 4" xfId="28236" xr:uid="{A5C99D94-8116-4D35-B945-3607FB08A5D5}"/>
    <cellStyle name="Note 2 9 3 3 5" xfId="31784" xr:uid="{51D1EC45-F7BE-4D85-BED2-1F37519BE81B}"/>
    <cellStyle name="Note 2 9 3 3 6" xfId="34648" xr:uid="{772EBC5E-CC02-4AD1-84DC-7C7ED5093A33}"/>
    <cellStyle name="Note 2 9 3 4" xfId="24228" xr:uid="{8354C65B-EF2E-47EF-A3CA-C0FD4200DF72}"/>
    <cellStyle name="Note 2 9 3 4 2" xfId="26876" xr:uid="{BF8F303A-CDB0-4DD4-9261-8C81E342FFD4}"/>
    <cellStyle name="Note 2 9 3 4 3" xfId="24827" xr:uid="{260B4088-CBBA-422E-AEC2-CDB337836901}"/>
    <cellStyle name="Note 2 9 3 4 4" xfId="29709" xr:uid="{A1986E28-D616-4823-9407-DA335B9EF917}"/>
    <cellStyle name="Note 2 9 3 4 5" xfId="30589" xr:uid="{7844A986-18D5-46E0-A2C0-1DAF1B22B48F}"/>
    <cellStyle name="Note 2 9 3 4 6" xfId="34157" xr:uid="{E682A2EC-ED5D-4C77-85A1-39A7E198CFC3}"/>
    <cellStyle name="Note 2 9 3 4 7" xfId="35713" xr:uid="{B9D29DF9-620C-4BFC-BC8D-7EB96E9ACE27}"/>
    <cellStyle name="Note 2 9 3 4 8" xfId="36548" xr:uid="{258AB672-BDA5-4AC5-A20E-4B2A5F338B59}"/>
    <cellStyle name="Note 2 9 3 4 9" xfId="37464" xr:uid="{F3B26FAD-4834-4AB6-883D-9D0219703129}"/>
    <cellStyle name="Note 2 9 3 5" xfId="23729" xr:uid="{CD73F69E-9FAF-4420-A8EF-7AD0A3D8E9C9}"/>
    <cellStyle name="Note 2 9 3 5 2" xfId="26380" xr:uid="{0E08539E-B773-4618-8EA5-3BE7F7413173}"/>
    <cellStyle name="Note 2 9 3 5 3" xfId="21373" xr:uid="{149AC072-F7A4-4C6A-BA8D-07420A756AED}"/>
    <cellStyle name="Note 2 9 3 5 4" xfId="29232" xr:uid="{78712532-4A80-46DD-A5F5-A2B08E4F3726}"/>
    <cellStyle name="Note 2 9 3 5 5" xfId="30096" xr:uid="{B42CAB3B-8FA3-4EDA-9D9B-C51ACE5F319C}"/>
    <cellStyle name="Note 2 9 3 5 6" xfId="31869" xr:uid="{356205F9-D5D1-4B6D-86C2-E68A459E229D}"/>
    <cellStyle name="Note 2 9 3 5 7" xfId="35233" xr:uid="{BDF20BE1-7B83-4E05-9739-5E6229C2D25C}"/>
    <cellStyle name="Note 2 9 3 5 8" xfId="31625" xr:uid="{F8DD5FB8-ACFC-4BBD-83FF-97667F031669}"/>
    <cellStyle name="Note 2 9 3 5 9" xfId="36965" xr:uid="{1D5E791A-3684-47A2-BCA5-865741700B2E}"/>
    <cellStyle name="Note 2 9 3 6" xfId="22069" xr:uid="{3D48403A-8C91-4EE6-8E31-8C9A7F944E47}"/>
    <cellStyle name="Note 2 9 3 7" xfId="20993" xr:uid="{510B095C-E12B-411F-BF62-0602DACC8B68}"/>
    <cellStyle name="Note 2 9 4" xfId="20487" xr:uid="{00000000-0005-0000-0000-00000B500000}"/>
    <cellStyle name="Note 2 9 4 2" xfId="22552" xr:uid="{7EB471F8-B073-413A-A317-A10AF88690CA}"/>
    <cellStyle name="Note 2 9 4 2 2" xfId="23452" xr:uid="{A829744E-A34B-47A1-9963-86ED19530A7F}"/>
    <cellStyle name="Note 2 9 4 2 2 2" xfId="26104" xr:uid="{292860F2-42A6-4AF3-9B16-04EAE3B0305C}"/>
    <cellStyle name="Note 2 9 4 2 2 3" xfId="28056" xr:uid="{A09E3D95-804B-49AD-B5AD-AE34FB05AFB2}"/>
    <cellStyle name="Note 2 9 4 2 2 4" xfId="28275" xr:uid="{5FEC0B4A-3513-4502-BB2E-077412466FE7}"/>
    <cellStyle name="Note 2 9 4 2 2 5" xfId="31815" xr:uid="{880D35AB-91AD-4C79-9699-84F1E92182AA}"/>
    <cellStyle name="Note 2 9 4 2 2 6" xfId="35121" xr:uid="{992DBF3B-3E31-42B4-953C-AC77F3D91BC4}"/>
    <cellStyle name="Note 2 9 4 2 3" xfId="25206" xr:uid="{035533BA-9B2E-4E2B-A98D-AB35C65A0594}"/>
    <cellStyle name="Note 2 9 4 2 4" xfId="32465" xr:uid="{2938ED82-5537-45A0-9147-D75E352C0C70}"/>
    <cellStyle name="Note 2 9 4 3" xfId="23073" xr:uid="{2C7762CC-07C0-4A6F-9A21-D787C29C8F9F}"/>
    <cellStyle name="Note 2 9 4 3 2" xfId="25725" xr:uid="{E32F716B-41FF-4858-BA03-719A55556F19}"/>
    <cellStyle name="Note 2 9 4 3 3" xfId="27353" xr:uid="{919725BE-B00F-442E-A0DC-009DE13D4FA2}"/>
    <cellStyle name="Note 2 9 4 3 4" xfId="27666" xr:uid="{FE40050E-6F78-4DC9-A821-51A217804593}"/>
    <cellStyle name="Note 2 9 4 3 5" xfId="31785" xr:uid="{63A71C91-A02D-48ED-A6EC-929E583E1482}"/>
    <cellStyle name="Note 2 9 4 3 6" xfId="35159" xr:uid="{A9D2C894-A3A1-4A0E-8E88-2A40DC232E5C}"/>
    <cellStyle name="Note 2 9 4 4" xfId="24229" xr:uid="{E9582A16-8444-4601-B6D4-3CA6DB0E7444}"/>
    <cellStyle name="Note 2 9 4 4 2" xfId="26877" xr:uid="{BDB254AA-66C2-442D-B07E-414471222B17}"/>
    <cellStyle name="Note 2 9 4 4 3" xfId="24828" xr:uid="{61393239-6ADF-43D1-BDE3-7DB62BB03508}"/>
    <cellStyle name="Note 2 9 4 4 4" xfId="29710" xr:uid="{C7D86B3B-EE18-40F6-8A9E-C651A10EA68E}"/>
    <cellStyle name="Note 2 9 4 4 5" xfId="30590" xr:uid="{78712658-25A5-4023-8B38-6303AEF640B0}"/>
    <cellStyle name="Note 2 9 4 4 6" xfId="32229" xr:uid="{A3908654-FB06-4FF1-811B-571A36C1B3CA}"/>
    <cellStyle name="Note 2 9 4 4 7" xfId="35714" xr:uid="{01901D23-D472-4AB3-8AD1-B0BD3CA80428}"/>
    <cellStyle name="Note 2 9 4 4 8" xfId="36549" xr:uid="{59D2DA38-712D-4E3E-8AA0-B73509560316}"/>
    <cellStyle name="Note 2 9 4 4 9" xfId="37465" xr:uid="{50AFAA63-C97C-4554-BFC7-3CD8F2D5607E}"/>
    <cellStyle name="Note 2 9 4 5" xfId="23728" xr:uid="{1EFDA27F-1C57-4AE3-BA4F-01565E91D91A}"/>
    <cellStyle name="Note 2 9 4 5 2" xfId="26379" xr:uid="{ACD403A1-AAC0-4E80-8838-B561887C0814}"/>
    <cellStyle name="Note 2 9 4 5 3" xfId="21374" xr:uid="{D8DFAF7C-934D-4360-81A3-1329076D8D5F}"/>
    <cellStyle name="Note 2 9 4 5 4" xfId="29231" xr:uid="{E14CF63F-F767-4AFF-AA00-CE3693DD9A41}"/>
    <cellStyle name="Note 2 9 4 5 5" xfId="30095" xr:uid="{3958EDCD-DE57-471A-B03E-A68FD99D7519}"/>
    <cellStyle name="Note 2 9 4 5 6" xfId="31868" xr:uid="{2675E01E-859F-4ECA-8EC1-61149A5F70B0}"/>
    <cellStyle name="Note 2 9 4 5 7" xfId="35232" xr:uid="{C164165B-C5E9-434F-A42E-5479878A616F}"/>
    <cellStyle name="Note 2 9 4 5 8" xfId="31624" xr:uid="{B7A8D3E3-3573-4DFB-BFCA-2DF3B1CE8FC6}"/>
    <cellStyle name="Note 2 9 4 5 9" xfId="36964" xr:uid="{93F489EE-D8E2-4CCC-9A36-90A1DAAA8C73}"/>
    <cellStyle name="Note 2 9 4 6" xfId="22070" xr:uid="{D646A33F-435D-4F0A-9FDA-9B1E4D823C59}"/>
    <cellStyle name="Note 2 9 4 7" xfId="20992" xr:uid="{BF15C955-DBE6-492D-9364-CFA05D4507FE}"/>
    <cellStyle name="Note 2 9 5" xfId="20488" xr:uid="{00000000-0005-0000-0000-00000C500000}"/>
    <cellStyle name="Note 2 9 5 2" xfId="22551" xr:uid="{C88451CF-D359-474F-AD8E-1D200550D573}"/>
    <cellStyle name="Note 2 9 5 2 2" xfId="23451" xr:uid="{5C15E65B-1246-4223-BE0A-2E2A92619AA5}"/>
    <cellStyle name="Note 2 9 5 2 2 2" xfId="26103" xr:uid="{02E9CC1B-05C7-425C-89D7-EE7D4B89BA03}"/>
    <cellStyle name="Note 2 9 5 2 2 3" xfId="27611" xr:uid="{63F6379F-FC8D-4A3A-BC1D-124CD5CC4790}"/>
    <cellStyle name="Note 2 9 5 2 2 4" xfId="28374" xr:uid="{FE60811E-66BC-471B-9DB0-F4602CD4D37C}"/>
    <cellStyle name="Note 2 9 5 2 2 5" xfId="31197" xr:uid="{5D76F1AF-9A09-4BF6-8129-AA31AEA9CDFE}"/>
    <cellStyle name="Note 2 9 5 2 2 6" xfId="33739" xr:uid="{D60C4026-8ECB-4AC1-A7F7-D89DB5AF5750}"/>
    <cellStyle name="Note 2 9 5 2 3" xfId="25205" xr:uid="{E0F4F8F9-2486-4338-87A0-7153CB9DE1E3}"/>
    <cellStyle name="Note 2 9 5 2 4" xfId="32464" xr:uid="{EDD128FF-3458-4790-82B4-D363DF8D81AA}"/>
    <cellStyle name="Note 2 9 5 3" xfId="23074" xr:uid="{D2DE7BD6-9C65-4DEA-9606-F94D2A1DCC5B}"/>
    <cellStyle name="Note 2 9 5 3 2" xfId="25726" xr:uid="{46A9DD0F-63BD-4008-B443-0C90BD66CE05}"/>
    <cellStyle name="Note 2 9 5 3 3" xfId="27354" xr:uid="{BBB5496F-B1DD-4EFC-AD75-60900DDC5991}"/>
    <cellStyle name="Note 2 9 5 3 4" xfId="28970" xr:uid="{35D30977-110A-46F8-BDBD-FE861723484D}"/>
    <cellStyle name="Note 2 9 5 3 5" xfId="31786" xr:uid="{6D2D2DC1-EA95-448E-B896-05CEAC518257}"/>
    <cellStyle name="Note 2 9 5 3 6" xfId="34996" xr:uid="{ADC40DE6-ACE8-4DCE-AEA4-B746F055E769}"/>
    <cellStyle name="Note 2 9 5 4" xfId="24230" xr:uid="{9CB1BD0B-10B7-4DB5-894E-D58FFFB8E2F3}"/>
    <cellStyle name="Note 2 9 5 4 2" xfId="26878" xr:uid="{CDFE59D7-63EB-4942-A9BC-7A764C8A001A}"/>
    <cellStyle name="Note 2 9 5 4 3" xfId="24829" xr:uid="{A11CC6FD-7894-4D67-AF93-E6C25AB9EE2D}"/>
    <cellStyle name="Note 2 9 5 4 4" xfId="29711" xr:uid="{A2E03A2F-EB5D-48C1-B83D-75C444D434B6}"/>
    <cellStyle name="Note 2 9 5 4 5" xfId="30591" xr:uid="{E50569F0-6BC5-48DD-956A-68EB93CEE157}"/>
    <cellStyle name="Note 2 9 5 4 6" xfId="33988" xr:uid="{726ED36D-8AA8-4301-80CB-B34E1C04BFFB}"/>
    <cellStyle name="Note 2 9 5 4 7" xfId="35715" xr:uid="{AC66ACD8-3264-41D2-BC22-00A6A882C45B}"/>
    <cellStyle name="Note 2 9 5 4 8" xfId="36550" xr:uid="{8F7AC366-D433-425A-BC07-017B56F6D6CB}"/>
    <cellStyle name="Note 2 9 5 4 9" xfId="37466" xr:uid="{BAC8E882-AB9A-4366-A5B9-1B7124A7D08D}"/>
    <cellStyle name="Note 2 9 5 5" xfId="23727" xr:uid="{99A3EAB7-8874-43B4-A69B-A1A155DBA2C7}"/>
    <cellStyle name="Note 2 9 5 5 2" xfId="26378" xr:uid="{AA55A020-AF9B-472A-BD80-F037EED5B682}"/>
    <cellStyle name="Note 2 9 5 5 3" xfId="21375" xr:uid="{33F904AF-220E-4A50-91D5-5F6E1D4AC62E}"/>
    <cellStyle name="Note 2 9 5 5 4" xfId="29230" xr:uid="{89EABEA7-F1BC-4494-9786-91C61FBE3FA0}"/>
    <cellStyle name="Note 2 9 5 5 5" xfId="30094" xr:uid="{1D2174EB-4122-4002-A929-6C1F2D24177F}"/>
    <cellStyle name="Note 2 9 5 5 6" xfId="31867" xr:uid="{11521E27-D164-4BDE-9328-72336E6B9C94}"/>
    <cellStyle name="Note 2 9 5 5 7" xfId="35231" xr:uid="{D41D5C6B-9BE0-4B2F-8FD8-8C77D9B565A1}"/>
    <cellStyle name="Note 2 9 5 5 8" xfId="31623" xr:uid="{9BE335AD-90A2-4211-9823-195F1BE286FB}"/>
    <cellStyle name="Note 2 9 5 5 9" xfId="36963" xr:uid="{B7BFEE0B-0F89-46B8-BB52-19519B716F46}"/>
    <cellStyle name="Note 2 9 5 6" xfId="22071" xr:uid="{233BCAA4-4566-4E2C-A8BF-BCE34C683E35}"/>
    <cellStyle name="Note 2 9 5 7" xfId="20991" xr:uid="{1FEB21FB-6344-4636-BBB3-6FC7DDC4AF1B}"/>
    <cellStyle name="Note 3 2" xfId="20489" xr:uid="{00000000-0005-0000-0000-00000D500000}"/>
    <cellStyle name="Note 3 2 2" xfId="20490" xr:uid="{00000000-0005-0000-0000-00000E500000}"/>
    <cellStyle name="Note 3 2 2 2" xfId="22549" xr:uid="{ECAD33FE-B61C-4F28-B2DD-D095095DAA51}"/>
    <cellStyle name="Note 3 2 2 2 2" xfId="23449" xr:uid="{E8E15157-0C30-4DDC-89BE-7703519A1761}"/>
    <cellStyle name="Note 3 2 2 2 2 2" xfId="26101" xr:uid="{DE7D1DB6-D76A-46A7-A889-204459AD012D}"/>
    <cellStyle name="Note 3 2 2 2 2 3" xfId="28577" xr:uid="{10361DC1-3ADB-4692-83A1-71419C3AE637}"/>
    <cellStyle name="Note 3 2 2 2 2 4" xfId="29008" xr:uid="{222570B2-2E8C-4892-8E7F-F482A0946E3D}"/>
    <cellStyle name="Note 3 2 2 2 2 5" xfId="31143" xr:uid="{E865E16F-2091-4472-89A1-D396D4411307}"/>
    <cellStyle name="Note 3 2 2 2 2 6" xfId="35118" xr:uid="{FB69CD38-BFEA-4E47-907A-FE669483BC71}"/>
    <cellStyle name="Note 3 2 2 2 3" xfId="25203" xr:uid="{80F6EECB-F9BF-42E2-BDA2-6FB5264D9E1D}"/>
    <cellStyle name="Note 3 2 2 2 4" xfId="32462" xr:uid="{85B11A62-B5E6-4089-87B5-AA88387BFAE5}"/>
    <cellStyle name="Note 3 2 2 3" xfId="23076" xr:uid="{5938545E-ABBC-4070-8F82-E13E1076E5D5}"/>
    <cellStyle name="Note 3 2 2 3 2" xfId="25728" xr:uid="{59B59F6E-0BC0-4F45-81A3-19F650773E2C}"/>
    <cellStyle name="Note 3 2 2 3 3" xfId="27356" xr:uid="{D10C87CD-A282-4A15-9ADD-4F3DC863EB30}"/>
    <cellStyle name="Note 3 2 2 3 4" xfId="28523" xr:uid="{D2F40ED3-F2AD-4D58-B752-8C665C6C9F31}"/>
    <cellStyle name="Note 3 2 2 3 5" xfId="32961" xr:uid="{A789EC0F-6E52-4FFE-BF7C-09876EF0EB30}"/>
    <cellStyle name="Note 3 2 2 3 6" xfId="35161" xr:uid="{8AB63B17-1E12-45F3-A2BC-7C4E8F0B195A}"/>
    <cellStyle name="Note 3 2 2 4" xfId="24232" xr:uid="{DD9DCEB2-8DA8-4B0B-97CC-4911C4B12317}"/>
    <cellStyle name="Note 3 2 2 4 2" xfId="26880" xr:uid="{F187366C-B5B6-4F47-848F-38745F8B600E}"/>
    <cellStyle name="Note 3 2 2 4 3" xfId="24831" xr:uid="{753BB17B-2616-40C4-92E4-42CFCF1CBE55}"/>
    <cellStyle name="Note 3 2 2 4 4" xfId="29713" xr:uid="{5AF69164-549A-41EE-AEBC-34203E0301AA}"/>
    <cellStyle name="Note 3 2 2 4 5" xfId="30593" xr:uid="{80C14D2D-91C5-4AB9-8EB3-C21CEE2B9A54}"/>
    <cellStyle name="Note 3 2 2 4 6" xfId="32230" xr:uid="{743DE1FC-7667-49D4-8D66-5494B779AAB1}"/>
    <cellStyle name="Note 3 2 2 4 7" xfId="35717" xr:uid="{F0D3FA8A-7A65-4755-8ADA-B698B8A68605}"/>
    <cellStyle name="Note 3 2 2 4 8" xfId="36552" xr:uid="{5EF68D9C-7EEC-4330-839F-C9D6C455092B}"/>
    <cellStyle name="Note 3 2 2 4 9" xfId="37468" xr:uid="{79B705C3-ED6F-4FD5-A4F5-6E2A92F8E997}"/>
    <cellStyle name="Note 3 2 2 5" xfId="23725" xr:uid="{3517C736-DDEB-4E51-B13C-199B0AF963BD}"/>
    <cellStyle name="Note 3 2 2 5 2" xfId="26376" xr:uid="{0715BDA9-B1D7-44A8-A697-E1A514911097}"/>
    <cellStyle name="Note 3 2 2 5 3" xfId="21377" xr:uid="{8D1C29D1-B687-4C61-AD98-6093913ACF96}"/>
    <cellStyle name="Note 3 2 2 5 4" xfId="29228" xr:uid="{A1C43B03-37C5-4F00-8AFA-E9CD88E67917}"/>
    <cellStyle name="Note 3 2 2 5 5" xfId="30092" xr:uid="{ABE2342A-0820-46A1-8351-5891D56A9A47}"/>
    <cellStyle name="Note 3 2 2 5 6" xfId="31865" xr:uid="{8272F592-FF29-41A1-A350-68AABB3DC6D2}"/>
    <cellStyle name="Note 3 2 2 5 7" xfId="35229" xr:uid="{001C4090-CA65-478A-84B9-02AA6D404448}"/>
    <cellStyle name="Note 3 2 2 5 8" xfId="31621" xr:uid="{E1572CA4-0771-4DD5-8B43-725413A52AA9}"/>
    <cellStyle name="Note 3 2 2 5 9" xfId="36961" xr:uid="{884EB07D-9727-4186-ACA2-28D3C01E861E}"/>
    <cellStyle name="Note 3 2 2 6" xfId="22073" xr:uid="{6CE56775-D9CD-48D7-8251-CEF9EE9E5208}"/>
    <cellStyle name="Note 3 2 2 7" xfId="20989" xr:uid="{34CF484A-CA52-40BF-A25B-7926217997D4}"/>
    <cellStyle name="Note 3 2 3" xfId="20491" xr:uid="{00000000-0005-0000-0000-00000F500000}"/>
    <cellStyle name="Note 3 2 4" xfId="22550" xr:uid="{1B6A3706-20DC-4A41-BA72-F5AD39DDB55B}"/>
    <cellStyle name="Note 3 2 4 2" xfId="23450" xr:uid="{C2DF0615-E317-4C22-8DA1-4D142F8402D1}"/>
    <cellStyle name="Note 3 2 4 2 2" xfId="26102" xr:uid="{90D502DD-3A74-4ED4-A19F-233C77BDA309}"/>
    <cellStyle name="Note 3 2 4 2 3" xfId="27520" xr:uid="{7DE0147A-016D-40FC-A1B5-C3BB18322137}"/>
    <cellStyle name="Note 3 2 4 2 4" xfId="29125" xr:uid="{714EE41F-7510-49AC-B2D5-7A0EC012F72A}"/>
    <cellStyle name="Note 3 2 4 2 5" xfId="34362" xr:uid="{465EBB16-B2FF-4238-8F91-0E7DE590F72C}"/>
    <cellStyle name="Note 3 2 4 2 6" xfId="35037" xr:uid="{CDC73046-9D68-49D7-BBC7-680C124EE77C}"/>
    <cellStyle name="Note 3 2 4 3" xfId="25204" xr:uid="{D0FB45D6-D1C3-4710-920C-E729F83DB6B0}"/>
    <cellStyle name="Note 3 2 4 4" xfId="32463" xr:uid="{C566E3EB-7DD2-41ED-9E34-33DC53648CE6}"/>
    <cellStyle name="Note 3 2 5" xfId="23075" xr:uid="{D41232D7-B2CD-4600-B02B-D9FF745F4CAD}"/>
    <cellStyle name="Note 3 2 5 2" xfId="25727" xr:uid="{AB06344E-8F97-4EFB-BD9F-F3DD10775B37}"/>
    <cellStyle name="Note 3 2 5 3" xfId="27355" xr:uid="{B35E7070-AFAF-4C7A-B44F-E60C30EA567C}"/>
    <cellStyle name="Note 3 2 5 4" xfId="29087" xr:uid="{9BA85E2D-A55E-4F03-AF16-76681080DC9A}"/>
    <cellStyle name="Note 3 2 5 5" xfId="33371" xr:uid="{3BD0BD88-E494-4CE3-9C8F-A3338B792AD9}"/>
    <cellStyle name="Note 3 2 5 6" xfId="34197" xr:uid="{C3F4111F-43D4-44AA-A780-9182F65E683E}"/>
    <cellStyle name="Note 3 2 6" xfId="24231" xr:uid="{2183C380-3025-492C-95FE-CC0D256A3201}"/>
    <cellStyle name="Note 3 2 6 2" xfId="26879" xr:uid="{4FC92385-5C48-4B2A-90CE-4B3FFF0E4268}"/>
    <cellStyle name="Note 3 2 6 3" xfId="24830" xr:uid="{6E90B78D-6C56-409C-8810-2B5DAB11A102}"/>
    <cellStyle name="Note 3 2 6 4" xfId="29712" xr:uid="{BB8F47EB-81D1-4767-BC5F-8C53AB839125}"/>
    <cellStyle name="Note 3 2 6 5" xfId="30592" xr:uid="{C5D35D16-0814-455D-9001-77BA9A5FB9BA}"/>
    <cellStyle name="Note 3 2 6 6" xfId="34158" xr:uid="{8A51D80F-4079-4DBC-B50B-53B95070C115}"/>
    <cellStyle name="Note 3 2 6 7" xfId="35716" xr:uid="{A750C9E4-A833-4874-8B48-161FDA4BAE2F}"/>
    <cellStyle name="Note 3 2 6 8" xfId="36551" xr:uid="{9269D571-7AC3-495F-A23D-4338CA17603F}"/>
    <cellStyle name="Note 3 2 6 9" xfId="37467" xr:uid="{8E77635A-7CEF-43E8-988A-10D44B831CE1}"/>
    <cellStyle name="Note 3 2 7" xfId="23726" xr:uid="{3EE1147F-238D-4587-A22A-84F3156BD867}"/>
    <cellStyle name="Note 3 2 7 2" xfId="26377" xr:uid="{F6645424-05F8-418B-82E2-873E73BCE3E5}"/>
    <cellStyle name="Note 3 2 7 3" xfId="21376" xr:uid="{23AABCF0-D9A6-4B6B-B68A-977D7677AD25}"/>
    <cellStyle name="Note 3 2 7 4" xfId="29229" xr:uid="{CC474DA6-1FB0-4816-AD00-F2FD0E0BDB6D}"/>
    <cellStyle name="Note 3 2 7 5" xfId="30093" xr:uid="{B55D9D6D-04B7-4EC1-B780-256FC0448747}"/>
    <cellStyle name="Note 3 2 7 6" xfId="31866" xr:uid="{78EB85A5-DD5C-4A7D-AD69-4FDDA2AC6164}"/>
    <cellStyle name="Note 3 2 7 7" xfId="35230" xr:uid="{51C9701A-70F3-429A-925E-82A78BD589FA}"/>
    <cellStyle name="Note 3 2 7 8" xfId="31622" xr:uid="{9C869B52-F1AE-4095-AB6C-1C1539C1D66A}"/>
    <cellStyle name="Note 3 2 7 9" xfId="36962" xr:uid="{D2C8FD1F-C5E2-481B-B1FC-8277FEC88F81}"/>
    <cellStyle name="Note 3 2 8" xfId="22072" xr:uid="{E35710E9-2219-4D06-9FFE-AF3D4D13753A}"/>
    <cellStyle name="Note 3 2 9" xfId="20990" xr:uid="{09C92A8A-F0CE-41CE-8867-0E3159C5F208}"/>
    <cellStyle name="Note 3 3" xfId="20492" xr:uid="{00000000-0005-0000-0000-000010500000}"/>
    <cellStyle name="Note 3 3 2" xfId="20493" xr:uid="{00000000-0005-0000-0000-000011500000}"/>
    <cellStyle name="Note 3 3 3" xfId="22548" xr:uid="{E796CFE3-1F5F-446D-BC13-5110C4EF2EE2}"/>
    <cellStyle name="Note 3 3 3 2" xfId="23448" xr:uid="{2C26C470-7F6A-4B09-BD2B-555B5984625A}"/>
    <cellStyle name="Note 3 3 3 2 2" xfId="26100" xr:uid="{C1F76E7B-34AD-4DF5-91E9-6E2BC85549A7}"/>
    <cellStyle name="Note 3 3 3 2 3" xfId="28463" xr:uid="{77DBE0FE-DB2A-4A9D-A494-D167248812A5}"/>
    <cellStyle name="Note 3 3 3 2 4" xfId="28397" xr:uid="{21EEB494-0F86-4303-A86F-90DB8B894E4B}"/>
    <cellStyle name="Note 3 3 3 2 5" xfId="34412" xr:uid="{149F6063-C285-4A80-A555-E8D3B531CADE}"/>
    <cellStyle name="Note 3 3 3 2 6" xfId="34637" xr:uid="{95B40525-391B-4D4E-8B87-F13FF1689706}"/>
    <cellStyle name="Note 3 3 3 3" xfId="25202" xr:uid="{4F098992-D3E2-4A7B-850C-2CF9E3B18C0A}"/>
    <cellStyle name="Note 3 3 3 4" xfId="32461" xr:uid="{9F4E4D84-0E4C-45E1-ABF0-13401300608B}"/>
    <cellStyle name="Note 3 3 4" xfId="23077" xr:uid="{0C40F379-2949-4BF1-AEB7-55690EA40280}"/>
    <cellStyle name="Note 3 3 4 2" xfId="25729" xr:uid="{9854400F-5A51-4FE2-A098-262F1E25D771}"/>
    <cellStyle name="Note 3 3 4 3" xfId="27357" xr:uid="{DEB77508-056E-490B-A52A-B705289B6122}"/>
    <cellStyle name="Note 3 3 4 4" xfId="28968" xr:uid="{930B9CE0-721D-4F0E-BF8F-AF5643FD4541}"/>
    <cellStyle name="Note 3 3 4 5" xfId="33798" xr:uid="{E56E08C0-EC33-4208-BB84-1BE0EFB8849D}"/>
    <cellStyle name="Note 3 3 4 6" xfId="34994" xr:uid="{B47E51A3-8745-4F7E-AFAD-076477FCB86E}"/>
    <cellStyle name="Note 3 3 5" xfId="24233" xr:uid="{6DE5173F-94C7-4C1E-B21E-4FF0D06BB11A}"/>
    <cellStyle name="Note 3 3 5 2" xfId="26881" xr:uid="{E5C79211-C243-4C70-9773-5B03449A453C}"/>
    <cellStyle name="Note 3 3 5 3" xfId="24832" xr:uid="{174EE122-BC4E-4B59-B125-AE55FD31A219}"/>
    <cellStyle name="Note 3 3 5 4" xfId="29714" xr:uid="{4F938A78-E2DC-464A-BBD6-6FFF8EA3C4D9}"/>
    <cellStyle name="Note 3 3 5 5" xfId="30594" xr:uid="{5459D2F8-5B9A-4422-BAF4-5128E289CF3A}"/>
    <cellStyle name="Note 3 3 5 6" xfId="33989" xr:uid="{9F8279AB-7FEC-4939-9515-8F3CC8554464}"/>
    <cellStyle name="Note 3 3 5 7" xfId="35718" xr:uid="{AFB1269B-747F-43BD-B40D-B97D524510A8}"/>
    <cellStyle name="Note 3 3 5 8" xfId="36553" xr:uid="{3B8DA0B6-C941-4751-B4E9-0A96DF2B2DB6}"/>
    <cellStyle name="Note 3 3 5 9" xfId="37469" xr:uid="{642562D9-9085-417F-82EB-543B323CBDFE}"/>
    <cellStyle name="Note 3 3 6" xfId="23724" xr:uid="{93250E44-D009-4F99-A2E6-69784FAC2D55}"/>
    <cellStyle name="Note 3 3 6 2" xfId="26375" xr:uid="{531FE100-378A-45A3-840F-B8240C33B02D}"/>
    <cellStyle name="Note 3 3 6 3" xfId="21378" xr:uid="{5D82E938-5683-47E3-B4A1-0CC96CA87D3E}"/>
    <cellStyle name="Note 3 3 6 4" xfId="29227" xr:uid="{57FF3307-A490-4D47-A42B-9E63462B64D7}"/>
    <cellStyle name="Note 3 3 6 5" xfId="30091" xr:uid="{69951DAB-398F-49FF-A9E2-A244733E8AC6}"/>
    <cellStyle name="Note 3 3 6 6" xfId="31864" xr:uid="{029E8869-ED5C-426C-98D5-9A3DDF255558}"/>
    <cellStyle name="Note 3 3 6 7" xfId="35228" xr:uid="{81B47C00-9530-4656-9F4E-E025B29183C2}"/>
    <cellStyle name="Note 3 3 6 8" xfId="31620" xr:uid="{337DB2BA-9DC7-4DBA-BC61-A592C10B1C94}"/>
    <cellStyle name="Note 3 3 6 9" xfId="36960" xr:uid="{3925AD41-C65F-4971-9509-7B8E53BD4778}"/>
    <cellStyle name="Note 3 3 7" xfId="22074" xr:uid="{7DDD11C9-0A29-448A-A851-54E23C6DC897}"/>
    <cellStyle name="Note 3 3 8" xfId="20987" xr:uid="{1F2BD83B-1AEE-4989-94C1-7428A0E04EB1}"/>
    <cellStyle name="Note 3 4" xfId="20494" xr:uid="{00000000-0005-0000-0000-000012500000}"/>
    <cellStyle name="Note 3 4 2" xfId="22547" xr:uid="{8C589CB9-E45D-4F6D-8CC6-B4B62EB90FB4}"/>
    <cellStyle name="Note 3 4 2 2" xfId="23447" xr:uid="{778F80A7-93EA-4258-99DF-DC1816AA592D}"/>
    <cellStyle name="Note 3 4 2 2 2" xfId="26099" xr:uid="{9573787C-E194-49C8-B5E1-FC333F89E154}"/>
    <cellStyle name="Note 3 4 2 2 3" xfId="27972" xr:uid="{F9BE1C3D-8814-41CC-8EDB-2A7D9E8AB299}"/>
    <cellStyle name="Note 3 4 2 2 4" xfId="29128" xr:uid="{1A261745-24B4-4F96-9A37-300A05FB170E}"/>
    <cellStyle name="Note 3 4 2 2 5" xfId="34548" xr:uid="{9A9DFF7E-C1FD-4396-A539-F98C33A8EFA3}"/>
    <cellStyle name="Note 3 4 2 2 6" xfId="31372" xr:uid="{E52A27F7-7B2E-4B03-BFFD-B4CAF8A85DDB}"/>
    <cellStyle name="Note 3 4 2 3" xfId="25201" xr:uid="{0FAEA800-0C25-46F0-8519-B41783B7F569}"/>
    <cellStyle name="Note 3 4 2 4" xfId="32460" xr:uid="{B8A6F3AD-DD02-4660-A6D3-ADE12E68B842}"/>
    <cellStyle name="Note 3 4 3" xfId="23078" xr:uid="{EE3BCF3A-AF2A-44C4-8B45-3812F011ABDA}"/>
    <cellStyle name="Note 3 4 3 2" xfId="25730" xr:uid="{6F3D8F44-1388-44BE-A601-2EBA6660A5A6}"/>
    <cellStyle name="Note 3 4 3 3" xfId="27358" xr:uid="{ED5136AB-2551-4171-A527-664B9ACA78E2}"/>
    <cellStyle name="Note 3 4 3 4" xfId="29085" xr:uid="{6049859D-0021-41D4-91CF-3806C36E93B4}"/>
    <cellStyle name="Note 3 4 3 5" xfId="33639" xr:uid="{B9E7F899-6EEF-4DE3-8A74-63F797BE7A42}"/>
    <cellStyle name="Note 3 4 3 6" xfId="34623" xr:uid="{A26DE1EE-16D5-4CA4-9D38-CBA16C68402D}"/>
    <cellStyle name="Note 3 4 4" xfId="24234" xr:uid="{1C9ED614-F88C-4C17-877C-65DD10D5D3A8}"/>
    <cellStyle name="Note 3 4 4 2" xfId="26882" xr:uid="{AF10B040-B751-4E7C-8659-C28C56893EDB}"/>
    <cellStyle name="Note 3 4 4 3" xfId="24833" xr:uid="{3DCB9301-D6DD-4A31-843A-E51AFA953B87}"/>
    <cellStyle name="Note 3 4 4 4" xfId="29715" xr:uid="{6F03A301-346A-4287-B616-A2CBBBD9E0F9}"/>
    <cellStyle name="Note 3 4 4 5" xfId="30595" xr:uid="{DAB08292-CA0B-4987-9A87-A7BCB48A33E1}"/>
    <cellStyle name="Note 3 4 4 6" xfId="34159" xr:uid="{CC2CBE6D-DDDE-45D7-8403-B32EFC7FABF8}"/>
    <cellStyle name="Note 3 4 4 7" xfId="35719" xr:uid="{DFE8BE65-EA01-45AE-B173-824BA77F9C48}"/>
    <cellStyle name="Note 3 4 4 8" xfId="36554" xr:uid="{33D00A7A-0F19-42EE-A2F7-03F30B9387CE}"/>
    <cellStyle name="Note 3 4 4 9" xfId="37470" xr:uid="{83FF4A7D-6C1E-4FE0-9E8F-600CF88E02DC}"/>
    <cellStyle name="Note 3 4 5" xfId="23723" xr:uid="{25AD7737-8C59-43A8-98F9-56D859C77E0F}"/>
    <cellStyle name="Note 3 4 5 2" xfId="26374" xr:uid="{1FD03243-EB2B-4CF9-8E14-2BB757529651}"/>
    <cellStyle name="Note 3 4 5 3" xfId="21379" xr:uid="{EF57BD92-577C-4999-ABD7-1566D16D22C7}"/>
    <cellStyle name="Note 3 4 5 4" xfId="29226" xr:uid="{556B501D-F3CA-41A9-8166-FC592873B5F7}"/>
    <cellStyle name="Note 3 4 5 5" xfId="30090" xr:uid="{84DB2E76-7009-4D80-95D3-731C4727B662}"/>
    <cellStyle name="Note 3 4 5 6" xfId="31863" xr:uid="{5EDBA777-D1C9-46CC-BCA8-D8280DD9DF59}"/>
    <cellStyle name="Note 3 4 5 7" xfId="35227" xr:uid="{F05CB061-7425-423A-9168-03075F1D9907}"/>
    <cellStyle name="Note 3 4 5 8" xfId="31619" xr:uid="{5503E35F-EFB6-4BE0-A786-C835FAA50B68}"/>
    <cellStyle name="Note 3 4 5 9" xfId="36959" xr:uid="{E3AFA863-7825-4C72-9E11-8AB7609080D6}"/>
    <cellStyle name="Note 3 4 6" xfId="22075" xr:uid="{0C03A289-888C-48AA-9B59-454E5AAB8BF3}"/>
    <cellStyle name="Note 3 4 7" xfId="20985" xr:uid="{CFDBD49E-6B97-445B-A990-9D6CE9AF5ABE}"/>
    <cellStyle name="Note 3 5" xfId="20495" xr:uid="{00000000-0005-0000-0000-000013500000}"/>
    <cellStyle name="Note 4 2" xfId="20496" xr:uid="{00000000-0005-0000-0000-000014500000}"/>
    <cellStyle name="Note 4 2 2" xfId="20497" xr:uid="{00000000-0005-0000-0000-000015500000}"/>
    <cellStyle name="Note 4 2 2 2" xfId="22545" xr:uid="{7946C34F-CE3F-4570-877B-3DF353D2A30A}"/>
    <cellStyle name="Note 4 2 2 2 2" xfId="23445" xr:uid="{3D0DAB73-2D49-4A64-BDE0-57E225473749}"/>
    <cellStyle name="Note 4 2 2 2 2 2" xfId="26097" xr:uid="{71B785E8-3FDE-4141-B730-58BD74094B72}"/>
    <cellStyle name="Note 4 2 2 2 2 3" xfId="27612" xr:uid="{D969AA07-EA7B-4928-9676-62F3D4B7188E}"/>
    <cellStyle name="Note 4 2 2 2 2 4" xfId="28512" xr:uid="{13AD5112-647E-4549-A435-15251B25CA0C}"/>
    <cellStyle name="Note 4 2 2 2 2 5" xfId="31198" xr:uid="{162A13F7-1CCC-4326-81BA-21768AB6607A}"/>
    <cellStyle name="Note 4 2 2 2 2 6" xfId="35119" xr:uid="{00AD46B9-3437-4C35-A5E6-DFAEE0EAAA8A}"/>
    <cellStyle name="Note 4 2 2 2 3" xfId="25199" xr:uid="{66344400-FD06-4A0A-B0F3-CE21ECA45B81}"/>
    <cellStyle name="Note 4 2 2 2 4" xfId="32458" xr:uid="{1B768BA3-15D1-4E75-97C3-600BE73AA0DF}"/>
    <cellStyle name="Note 4 2 2 3" xfId="23080" xr:uid="{5ED744FA-C258-4C8F-A746-6A4FFDF90307}"/>
    <cellStyle name="Note 4 2 2 3 2" xfId="25732" xr:uid="{4EB9FABE-2E81-4512-B380-998657E3BFF6}"/>
    <cellStyle name="Note 4 2 2 3 3" xfId="27360" xr:uid="{068D4585-C993-49AF-A19D-ACFEB5BE2EA8}"/>
    <cellStyle name="Note 4 2 2 3 4" xfId="28339" xr:uid="{D51A0DC0-FFE9-4E77-8CBD-5720A87F3DAB}"/>
    <cellStyle name="Note 4 2 2 3 5" xfId="31788" xr:uid="{A2E00400-5303-4C6A-A2E8-D5F396F855B6}"/>
    <cellStyle name="Note 4 2 2 3 6" xfId="35158" xr:uid="{C1ED406D-5DE5-48B3-8397-3BD645D2A859}"/>
    <cellStyle name="Note 4 2 2 4" xfId="24236" xr:uid="{A98D003E-A7FC-46F9-85C5-D99E9B8A33EB}"/>
    <cellStyle name="Note 4 2 2 4 2" xfId="26884" xr:uid="{65B5D806-EEC9-49DE-B097-9C3252EBFE3F}"/>
    <cellStyle name="Note 4 2 2 4 3" xfId="24835" xr:uid="{09682797-D20F-4929-880F-F9E79B75A78D}"/>
    <cellStyle name="Note 4 2 2 4 4" xfId="29717" xr:uid="{89D826D4-A269-43B2-827B-D247EB260C5C}"/>
    <cellStyle name="Note 4 2 2 4 5" xfId="30597" xr:uid="{00C926D3-601B-4A08-86D3-8344B7089D93}"/>
    <cellStyle name="Note 4 2 2 4 6" xfId="32232" xr:uid="{92A22C1D-C2CA-46B5-BFE3-6C5F0D8E6BAB}"/>
    <cellStyle name="Note 4 2 2 4 7" xfId="35721" xr:uid="{ACF12586-3B1D-4512-9DB5-61F02495597F}"/>
    <cellStyle name="Note 4 2 2 4 8" xfId="36556" xr:uid="{81B779BF-8062-4C28-A503-8668D9CCC753}"/>
    <cellStyle name="Note 4 2 2 4 9" xfId="37472" xr:uid="{D768CD81-FDF5-4CAC-89A7-8A032212D660}"/>
    <cellStyle name="Note 4 2 2 5" xfId="23721" xr:uid="{E7153A95-75AF-40F8-91D4-8A8FF51B9162}"/>
    <cellStyle name="Note 4 2 2 5 2" xfId="26372" xr:uid="{0F8A4372-5B86-4F6E-97D7-DF4165E89C39}"/>
    <cellStyle name="Note 4 2 2 5 3" xfId="21381" xr:uid="{6438E368-851E-4CF7-A0FD-4FD6224FD1ED}"/>
    <cellStyle name="Note 4 2 2 5 4" xfId="29224" xr:uid="{C89FBC4D-F682-4393-8620-DA5ABD1BFE14}"/>
    <cellStyle name="Note 4 2 2 5 5" xfId="30088" xr:uid="{58F1BAD8-C9D3-4180-8545-677BDABC7FE9}"/>
    <cellStyle name="Note 4 2 2 5 6" xfId="31861" xr:uid="{283F3245-332A-4ECC-8CEA-363B8F8C4ACC}"/>
    <cellStyle name="Note 4 2 2 5 7" xfId="35225" xr:uid="{8C3A7AA9-91F0-46CC-B5D7-C5AEF31EBD8B}"/>
    <cellStyle name="Note 4 2 2 5 8" xfId="31617" xr:uid="{CA32FACA-9F25-4A12-9429-CD91674A1556}"/>
    <cellStyle name="Note 4 2 2 5 9" xfId="36957" xr:uid="{BB95590D-9AE6-4F5E-9624-FEFC4C858FC5}"/>
    <cellStyle name="Note 4 2 2 6" xfId="22077" xr:uid="{1A63954F-B1E8-444C-A2E0-344766F9E34E}"/>
    <cellStyle name="Note 4 2 2 7" xfId="20982" xr:uid="{F83F43CB-7DA0-49AC-9189-32AE53AFFEC7}"/>
    <cellStyle name="Note 4 2 3" xfId="20498" xr:uid="{00000000-0005-0000-0000-000016500000}"/>
    <cellStyle name="Note 4 2 4" xfId="22546" xr:uid="{90FC9D5A-C514-4146-87EC-52BDD9A863C5}"/>
    <cellStyle name="Note 4 2 4 2" xfId="23446" xr:uid="{441C8FAA-0788-4C65-AA75-F3DCF9B15A90}"/>
    <cellStyle name="Note 4 2 4 2 2" xfId="26098" xr:uid="{8ADDC26F-16C1-43EE-843C-EC4763AC4979}"/>
    <cellStyle name="Note 4 2 4 2 3" xfId="28057" xr:uid="{A3B684D7-BF1D-4D20-9910-3B14972EFBC4}"/>
    <cellStyle name="Note 4 2 4 2 4" xfId="29011" xr:uid="{DDCDA7FF-E2CA-4AD3-BD36-00E450742BDC}"/>
    <cellStyle name="Note 4 2 4 2 5" xfId="31814" xr:uid="{0265F9FE-0BCE-49B1-89AA-2DCEC4C74702}"/>
    <cellStyle name="Note 4 2 4 2 6" xfId="35036" xr:uid="{935DBD8D-7A43-4394-933D-976B87F8DA20}"/>
    <cellStyle name="Note 4 2 4 3" xfId="25200" xr:uid="{BD0A1D2E-AB44-4664-AF35-082258CF94CC}"/>
    <cellStyle name="Note 4 2 4 4" xfId="32459" xr:uid="{257E80D1-8A27-45E9-AFA6-5EAD952B5D7B}"/>
    <cellStyle name="Note 4 2 5" xfId="23079" xr:uid="{BF84BDB1-BC57-4E5C-9E16-47A714450075}"/>
    <cellStyle name="Note 4 2 5 2" xfId="25731" xr:uid="{4F936A89-A6C0-40C6-AF72-851D86F675C6}"/>
    <cellStyle name="Note 4 2 5 3" xfId="27359" xr:uid="{3429A7E4-BDFF-40C6-B7E4-FB77C72B2CFD}"/>
    <cellStyle name="Note 4 2 5 4" xfId="27792" xr:uid="{016A19E5-C96B-4136-9AFB-226D90702C80}"/>
    <cellStyle name="Note 4 2 5 5" xfId="31787" xr:uid="{49C628ED-E531-4853-9D2A-2BA384D7E11F}"/>
    <cellStyle name="Note 4 2 5 6" xfId="34607" xr:uid="{1B6E3156-077D-496C-A167-F4A3CDFFB632}"/>
    <cellStyle name="Note 4 2 6" xfId="24235" xr:uid="{62AEFA65-BC1F-4C39-A832-A53A08872817}"/>
    <cellStyle name="Note 4 2 6 2" xfId="26883" xr:uid="{833EE014-6D92-4CB1-9C1A-ADE2BE622D9B}"/>
    <cellStyle name="Note 4 2 6 3" xfId="24834" xr:uid="{2D5CACFB-9120-439E-A9C5-528880897860}"/>
    <cellStyle name="Note 4 2 6 4" xfId="29716" xr:uid="{E33B863C-7EE1-41B0-8687-5AE86EF4E622}"/>
    <cellStyle name="Note 4 2 6 5" xfId="30596" xr:uid="{31C362E9-2045-4B2D-901A-B2809F42646F}"/>
    <cellStyle name="Note 4 2 6 6" xfId="32231" xr:uid="{105E06EF-9738-4DFC-8DB5-B13E102A9052}"/>
    <cellStyle name="Note 4 2 6 7" xfId="35720" xr:uid="{09B52501-DD8F-456D-81B6-8DFE4A55E41D}"/>
    <cellStyle name="Note 4 2 6 8" xfId="36555" xr:uid="{0AD92E8F-6EAF-4AA9-90FE-A85125986244}"/>
    <cellStyle name="Note 4 2 6 9" xfId="37471" xr:uid="{1673DA97-CFEB-4BB5-BEA0-5220F086E7D6}"/>
    <cellStyle name="Note 4 2 7" xfId="23722" xr:uid="{1A1FEC6A-7083-4350-9456-F17B18F3B942}"/>
    <cellStyle name="Note 4 2 7 2" xfId="26373" xr:uid="{707ED365-0FF4-4DC8-B463-277D7DD5D5BD}"/>
    <cellStyle name="Note 4 2 7 3" xfId="21380" xr:uid="{28BCA867-00A5-4A0C-A088-51372E76BA45}"/>
    <cellStyle name="Note 4 2 7 4" xfId="29225" xr:uid="{EAE189E6-8D75-47FB-B23C-B0BF5B33A158}"/>
    <cellStyle name="Note 4 2 7 5" xfId="30089" xr:uid="{D17B6C8D-F064-42AC-AED5-6460623BADF2}"/>
    <cellStyle name="Note 4 2 7 6" xfId="31862" xr:uid="{BFC47391-7164-4F63-A513-5090196BBC6D}"/>
    <cellStyle name="Note 4 2 7 7" xfId="35226" xr:uid="{67427578-F0ED-40AE-BD6A-81E5D783C899}"/>
    <cellStyle name="Note 4 2 7 8" xfId="31618" xr:uid="{A3F2A0B2-96A7-4D26-BC0D-517278D96984}"/>
    <cellStyle name="Note 4 2 7 9" xfId="36958" xr:uid="{FE953C75-065A-4252-91CE-01B834AE9887}"/>
    <cellStyle name="Note 4 2 8" xfId="22076" xr:uid="{025C5037-DF49-4B3F-9E5F-C0330D298055}"/>
    <cellStyle name="Note 4 2 9" xfId="20983" xr:uid="{7792949E-AFAB-4707-AF33-354A14EC59EF}"/>
    <cellStyle name="Note 4 3" xfId="20499" xr:uid="{00000000-0005-0000-0000-000017500000}"/>
    <cellStyle name="Note 4 4" xfId="20500" xr:uid="{00000000-0005-0000-0000-000018500000}"/>
    <cellStyle name="Note 4 4 2" xfId="22544" xr:uid="{B84C9B5A-56FF-4AB8-ADF2-EAF9D146AE5C}"/>
    <cellStyle name="Note 4 4 2 2" xfId="23444" xr:uid="{092E6CD6-CB5C-4660-AD13-ECDCA6526584}"/>
    <cellStyle name="Note 4 4 2 2 2" xfId="26096" xr:uid="{1EA4D702-2B62-4565-B0AD-60421252AB81}"/>
    <cellStyle name="Note 4 4 2 2 3" xfId="27519" xr:uid="{0BBF7064-0F52-4889-B4C5-FBB3DA6D0A85}"/>
    <cellStyle name="Note 4 4 2 2 4" xfId="27827" xr:uid="{24F91FA8-0B7F-40BE-A39B-E897B59B51DC}"/>
    <cellStyle name="Note 4 4 2 2 5" xfId="34361" xr:uid="{9803B71E-C477-4338-A9BD-77CD4218AFCC}"/>
    <cellStyle name="Note 4 4 2 2 6" xfId="31302" xr:uid="{5484C2B6-5D3E-4D3E-8354-AA426F315873}"/>
    <cellStyle name="Note 4 4 2 3" xfId="25198" xr:uid="{DB2CCB7B-6029-4634-9A88-74555E55155F}"/>
    <cellStyle name="Note 4 4 2 4" xfId="32457" xr:uid="{6FBEABE9-2BE3-49AF-B991-0478C9221AA6}"/>
    <cellStyle name="Note 4 4 3" xfId="23081" xr:uid="{474CCE3D-E2BA-432F-8AFF-49112B3E1F5A}"/>
    <cellStyle name="Note 4 4 3 2" xfId="25733" xr:uid="{65329B25-1EFE-4A3C-BCD6-C6ACA8857B4E}"/>
    <cellStyle name="Note 4 4 3 3" xfId="27361" xr:uid="{71F779F4-11F7-4A6F-8CA6-1CC4D59A41BA}"/>
    <cellStyle name="Note 4 4 3 4" xfId="28522" xr:uid="{50D65853-9429-4CAA-9E22-C560BEE74159}"/>
    <cellStyle name="Note 4 4 3 5" xfId="33370" xr:uid="{BCB7DEA0-CBAC-466F-8B90-A93065C8C8F2}"/>
    <cellStyle name="Note 4 4 3 6" xfId="34997" xr:uid="{0DCB7F81-E2CD-4CE8-AD68-81696F2FCEA5}"/>
    <cellStyle name="Note 4 4 4" xfId="24237" xr:uid="{6561B548-1C50-4B7D-B2E7-688DABDACF3D}"/>
    <cellStyle name="Note 4 4 4 2" xfId="26885" xr:uid="{6C96FA3D-8D1E-48F6-BC2E-97322378CA67}"/>
    <cellStyle name="Note 4 4 4 3" xfId="24836" xr:uid="{18990C80-6786-44FF-826A-2CFCD276EA17}"/>
    <cellStyle name="Note 4 4 4 4" xfId="29718" xr:uid="{4960A28E-1796-41CB-90E5-E783E2A9BDB9}"/>
    <cellStyle name="Note 4 4 4 5" xfId="30598" xr:uid="{8D80EC06-18B2-42B1-B33F-F829DB421BF8}"/>
    <cellStyle name="Note 4 4 4 6" xfId="33991" xr:uid="{FCD8E679-212E-4741-9C19-8A070B1B211F}"/>
    <cellStyle name="Note 4 4 4 7" xfId="35722" xr:uid="{E6A8584A-93E4-4BEA-A009-26B215331ADF}"/>
    <cellStyle name="Note 4 4 4 8" xfId="36557" xr:uid="{66C48C3F-1670-4B52-A3D3-4092703D7AAD}"/>
    <cellStyle name="Note 4 4 4 9" xfId="37473" xr:uid="{4B1A6E37-4D93-4C58-9948-9760BC302B8B}"/>
    <cellStyle name="Note 4 4 5" xfId="23720" xr:uid="{3271E4D9-DAEC-4630-8FFF-1AF87613A8AB}"/>
    <cellStyle name="Note 4 4 5 2" xfId="26371" xr:uid="{BD6A87AF-D136-47BE-8F86-900D9A9FBB4C}"/>
    <cellStyle name="Note 4 4 5 3" xfId="21382" xr:uid="{F9A0C4F8-83FA-4AE6-BC21-7A6983519DD9}"/>
    <cellStyle name="Note 4 4 5 4" xfId="29223" xr:uid="{08B15D3D-2638-4C0A-93AD-72DD06DAA59C}"/>
    <cellStyle name="Note 4 4 5 5" xfId="30087" xr:uid="{4799EBD5-0E4B-4164-8C00-F7CE21037BE5}"/>
    <cellStyle name="Note 4 4 5 6" xfId="31860" xr:uid="{63941D13-713D-466D-AC0A-84A320F30562}"/>
    <cellStyle name="Note 4 4 5 7" xfId="35224" xr:uid="{6CB3C12E-5D83-4D34-9390-3F910EE52A0C}"/>
    <cellStyle name="Note 4 4 5 8" xfId="31616" xr:uid="{1BDDBB67-78BC-4411-BD83-D22ED174842E}"/>
    <cellStyle name="Note 4 4 5 9" xfId="36956" xr:uid="{7255F76D-E934-43CC-B147-518C2312E6C9}"/>
    <cellStyle name="Note 4 4 6" xfId="22078" xr:uid="{7617CD67-F816-4EC2-9C1E-F65CC5BD3C43}"/>
    <cellStyle name="Note 4 4 7" xfId="20979" xr:uid="{A04ED9F5-A629-493F-8386-7F33CAD50277}"/>
    <cellStyle name="Note 4 5" xfId="20501" xr:uid="{00000000-0005-0000-0000-000019500000}"/>
    <cellStyle name="Note 5" xfId="20502" xr:uid="{00000000-0005-0000-0000-00001A500000}"/>
    <cellStyle name="Note 5 10" xfId="22079" xr:uid="{26E1AE0F-0C80-48F2-A1C6-B8B793E6E19D}"/>
    <cellStyle name="Note 5 11" xfId="20977" xr:uid="{868A1055-B7E7-47AF-8E04-3C0FAF7046F1}"/>
    <cellStyle name="Note 5 2" xfId="20503" xr:uid="{00000000-0005-0000-0000-00001B500000}"/>
    <cellStyle name="Note 5 2 2" xfId="20504" xr:uid="{00000000-0005-0000-0000-00001C500000}"/>
    <cellStyle name="Note 5 2 3" xfId="22542" xr:uid="{FF66A9BE-D2AC-4B35-A5C6-9F91C0D0345B}"/>
    <cellStyle name="Note 5 2 3 2" xfId="23442" xr:uid="{729A29DB-D84B-48DF-BAB7-DB6964D0B225}"/>
    <cellStyle name="Note 5 2 3 2 2" xfId="26094" xr:uid="{8B40449B-E337-47A9-B675-1A13001791B7}"/>
    <cellStyle name="Note 5 2 3 2 3" xfId="28462" xr:uid="{FC905732-1FC4-451D-B26D-243AB1EEE032}"/>
    <cellStyle name="Note 5 2 3 2 4" xfId="29010" xr:uid="{ED1BB165-A605-49EC-BB66-8483F6C14851}"/>
    <cellStyle name="Note 5 2 3 2 5" xfId="34413" xr:uid="{4C32B75E-EBF4-4EF9-9529-0148D5480CC7}"/>
    <cellStyle name="Note 5 2 3 2 6" xfId="35035" xr:uid="{3F89FA12-FE3E-4BEE-85E2-BF7C9F265431}"/>
    <cellStyle name="Note 5 2 3 3" xfId="25196" xr:uid="{3D644E91-F3D8-4743-A9D9-E461BDBE300B}"/>
    <cellStyle name="Note 5 2 3 4" xfId="32455" xr:uid="{E1546493-5301-4FC5-9AE3-59FB2C56DF5B}"/>
    <cellStyle name="Note 5 2 4" xfId="23083" xr:uid="{CC5A6B97-B481-4F49-A0CB-100C843C2325}"/>
    <cellStyle name="Note 5 2 4 2" xfId="25735" xr:uid="{5F336F1E-ACEB-4A97-B973-D3079F2329E9}"/>
    <cellStyle name="Note 5 2 4 3" xfId="27363" xr:uid="{EE4DF92E-68D7-44CB-8DD5-10F1D0DAE8FC}"/>
    <cellStyle name="Note 5 2 4 4" xfId="29089" xr:uid="{74037E8B-33C8-4EE5-973F-302E82B17DAF}"/>
    <cellStyle name="Note 5 2 4 5" xfId="33799" xr:uid="{669668D0-F48B-4A82-859C-6431CE0E3178}"/>
    <cellStyle name="Note 5 2 4 6" xfId="31309" xr:uid="{13EE868E-FCE9-4DE5-AF3F-21A7D46FD908}"/>
    <cellStyle name="Note 5 2 5" xfId="24239" xr:uid="{9C215CF8-0491-426F-A8C5-E5500234EFC3}"/>
    <cellStyle name="Note 5 2 5 2" xfId="26887" xr:uid="{68558D13-98B0-44FF-8AA6-811FAC595253}"/>
    <cellStyle name="Note 5 2 5 3" xfId="24838" xr:uid="{2A843DEF-BB7D-4013-B101-4C51FB485E7E}"/>
    <cellStyle name="Note 5 2 5 4" xfId="29720" xr:uid="{5783FE83-5375-47AF-A6BD-7FC091C9B298}"/>
    <cellStyle name="Note 5 2 5 5" xfId="30600" xr:uid="{DDB3BEA7-FEAF-4852-B8F9-326E02CBFCBE}"/>
    <cellStyle name="Note 5 2 5 6" xfId="32233" xr:uid="{0B8AA2D8-C61C-43B8-BFA2-9C60E1021199}"/>
    <cellStyle name="Note 5 2 5 7" xfId="35724" xr:uid="{9565F393-5C62-45A6-96E4-FC7404B83BC8}"/>
    <cellStyle name="Note 5 2 5 8" xfId="36559" xr:uid="{ED293A89-C430-428A-95B6-56BCA0F6AF6E}"/>
    <cellStyle name="Note 5 2 5 9" xfId="37475" xr:uid="{146553AE-BC35-41DB-B6C0-28994B442EB1}"/>
    <cellStyle name="Note 5 2 6" xfId="23718" xr:uid="{1708AF35-BA88-4D6F-933D-20761195BBF9}"/>
    <cellStyle name="Note 5 2 6 2" xfId="26369" xr:uid="{A67A9995-AEFC-4562-BDCB-9BE1AC52174F}"/>
    <cellStyle name="Note 5 2 6 3" xfId="21384" xr:uid="{58BD1D08-5B1B-4992-AA8C-2A1F2B21FA0A}"/>
    <cellStyle name="Note 5 2 6 4" xfId="29221" xr:uid="{EFF020E4-EA91-45F1-8D9C-4FE1ED8AF84B}"/>
    <cellStyle name="Note 5 2 6 5" xfId="30085" xr:uid="{B3CA24CC-78A8-4419-AD47-20121710C071}"/>
    <cellStyle name="Note 5 2 6 6" xfId="31858" xr:uid="{1F3AAEF3-93EC-4070-AAC7-C02BE913DF1D}"/>
    <cellStyle name="Note 5 2 6 7" xfId="35222" xr:uid="{F4EAE339-58C2-4F55-846C-FBE20E525948}"/>
    <cellStyle name="Note 5 2 6 8" xfId="31614" xr:uid="{45966B76-4E4F-4510-9C31-E4AED701B236}"/>
    <cellStyle name="Note 5 2 6 9" xfId="36954" xr:uid="{6F49BFD1-EF9A-4569-92F1-FBFC5C93AD4A}"/>
    <cellStyle name="Note 5 2 7" xfId="22080" xr:uid="{571EC9C8-319F-4839-8414-F9BFDD204D04}"/>
    <cellStyle name="Note 5 2 8" xfId="20976" xr:uid="{EF126B5C-5B91-448D-85F3-58EC7590A16A}"/>
    <cellStyle name="Note 5 3" xfId="20505" xr:uid="{00000000-0005-0000-0000-00001D500000}"/>
    <cellStyle name="Note 5 3 2" xfId="20506" xr:uid="{00000000-0005-0000-0000-00001E500000}"/>
    <cellStyle name="Note 5 3 3" xfId="22541" xr:uid="{5135A6FF-1C26-42B7-8A5A-262ECB1914A6}"/>
    <cellStyle name="Note 5 3 3 2" xfId="23441" xr:uid="{C36F5B3F-187B-48AE-ACF4-2E7586C956D5}"/>
    <cellStyle name="Note 5 3 3 2 2" xfId="26093" xr:uid="{844AB59C-BA21-4B57-B9C4-6FE27D21422F}"/>
    <cellStyle name="Note 5 3 3 2 3" xfId="27971" xr:uid="{145EA4DA-BE84-4A52-ADF4-499E1D5846AC}"/>
    <cellStyle name="Note 5 3 3 2 4" xfId="27251" xr:uid="{211C5E8A-CA41-4E2C-BDCE-B0C3380F2FBB}"/>
    <cellStyle name="Note 5 3 3 2 5" xfId="34547" xr:uid="{23F1075F-AC0B-45FA-812D-4D2DF9DA21AA}"/>
    <cellStyle name="Note 5 3 3 2 6" xfId="35120" xr:uid="{346F242E-6E32-494A-9E25-73B8D5C99341}"/>
    <cellStyle name="Note 5 3 3 3" xfId="25195" xr:uid="{50C8B436-400C-4EE1-AD03-E7F52F6C2AD6}"/>
    <cellStyle name="Note 5 3 3 4" xfId="32454" xr:uid="{99BBD7B5-D4BF-4090-8715-0626E32B2B8B}"/>
    <cellStyle name="Note 5 3 4" xfId="23084" xr:uid="{7CACBAE4-8D40-48A1-92B3-465DB246A648}"/>
    <cellStyle name="Note 5 3 4 2" xfId="25736" xr:uid="{D92C59E2-9310-4A3C-B22F-A31263AAE3C0}"/>
    <cellStyle name="Note 5 3 4 3" xfId="27364" xr:uid="{466245CA-91A2-4119-A850-5A54FDB44466}"/>
    <cellStyle name="Note 5 3 4 4" xfId="28310" xr:uid="{23EF65B0-936C-443B-B20C-1CC8E6179541}"/>
    <cellStyle name="Note 5 3 4 5" xfId="33638" xr:uid="{5E27CB60-B388-4236-B194-2441A3CFA47D}"/>
    <cellStyle name="Note 5 3 4 6" xfId="31685" xr:uid="{2A3849F0-A589-4A63-94E8-C9221C741963}"/>
    <cellStyle name="Note 5 3 5" xfId="24240" xr:uid="{2E700A02-EDC2-4201-B16C-FC9D421857AB}"/>
    <cellStyle name="Note 5 3 5 2" xfId="26888" xr:uid="{F3421825-B9DD-4974-93C6-7962D25CC5D7}"/>
    <cellStyle name="Note 5 3 5 3" xfId="24839" xr:uid="{CAF2D4A7-3EB2-4701-BAA5-669B426351CD}"/>
    <cellStyle name="Note 5 3 5 4" xfId="29721" xr:uid="{D7DECDC4-F71D-4507-ABF6-9939FEE19045}"/>
    <cellStyle name="Note 5 3 5 5" xfId="30601" xr:uid="{97B38FE9-759A-41C0-B46C-176561694B65}"/>
    <cellStyle name="Note 5 3 5 6" xfId="33992" xr:uid="{ABC70310-DDDD-47B3-9574-B3327A5B73EC}"/>
    <cellStyle name="Note 5 3 5 7" xfId="35725" xr:uid="{E322DD75-3979-44D1-8FEF-FA9B5F841822}"/>
    <cellStyle name="Note 5 3 5 8" xfId="36560" xr:uid="{77BD9258-92A6-40B4-8DA6-43BAF9738BF7}"/>
    <cellStyle name="Note 5 3 5 9" xfId="37476" xr:uid="{86BB3732-1D9D-4F81-9FC6-E3C4E25361DE}"/>
    <cellStyle name="Note 5 3 6" xfId="23717" xr:uid="{BA05694F-1FCA-44C7-994F-69006FEC81BB}"/>
    <cellStyle name="Note 5 3 6 2" xfId="26368" xr:uid="{1EAB823B-3678-4C49-833B-4C33EEC8D786}"/>
    <cellStyle name="Note 5 3 6 3" xfId="21385" xr:uid="{133B690B-D20B-42D4-A4C0-135474D5BFF2}"/>
    <cellStyle name="Note 5 3 6 4" xfId="29220" xr:uid="{B83A7A45-79B3-4E63-A58E-D3B6A4647E3C}"/>
    <cellStyle name="Note 5 3 6 5" xfId="30084" xr:uid="{80714283-2A0E-4106-BF2C-000D3949E78E}"/>
    <cellStyle name="Note 5 3 6 6" xfId="31857" xr:uid="{BD628DCC-15C6-47F8-B5BA-B6B52887F99A}"/>
    <cellStyle name="Note 5 3 6 7" xfId="35221" xr:uid="{F9860705-7FAF-4002-83AA-72A7B7AF84B9}"/>
    <cellStyle name="Note 5 3 6 8" xfId="31613" xr:uid="{B844A22D-204A-459A-BF02-B484E1709696}"/>
    <cellStyle name="Note 5 3 6 9" xfId="36953" xr:uid="{BC0176D5-29FE-46F6-850C-03CDB912D9B0}"/>
    <cellStyle name="Note 5 3 7" xfId="22081" xr:uid="{F665429E-E2C5-4292-ADF2-154324EA27E1}"/>
    <cellStyle name="Note 5 3 8" xfId="20974" xr:uid="{E69F897A-8E0E-4218-B36E-78742B799D67}"/>
    <cellStyle name="Note 5 4" xfId="20507" xr:uid="{00000000-0005-0000-0000-00001F500000}"/>
    <cellStyle name="Note 5 4 2" xfId="22540" xr:uid="{C500940E-B038-43DF-ABFB-AE5F483310A6}"/>
    <cellStyle name="Note 5 4 2 2" xfId="23440" xr:uid="{AEA9D38B-ACF7-4E93-817B-75389AD4B7F7}"/>
    <cellStyle name="Note 5 4 2 2 2" xfId="26092" xr:uid="{EDCC7B24-06ED-4304-81C1-CFFC928C2195}"/>
    <cellStyle name="Note 5 4 2 2 3" xfId="28058" xr:uid="{F4324B36-3BAA-4822-8A25-30B02009008C}"/>
    <cellStyle name="Note 5 4 2 2 4" xfId="28202" xr:uid="{4F853B6C-C779-4250-9904-1FA4D15166AE}"/>
    <cellStyle name="Note 5 4 2 2 5" xfId="31195" xr:uid="{DE907B96-DBD6-43D9-9F9E-AEC1A6B48ECC}"/>
    <cellStyle name="Note 5 4 2 2 6" xfId="31301" xr:uid="{BBDDFB1C-BB12-4982-84BA-7D38FB8ADE2A}"/>
    <cellStyle name="Note 5 4 2 3" xfId="25194" xr:uid="{36621E5E-9F5B-4E85-A84B-27FAEC74CBB4}"/>
    <cellStyle name="Note 5 4 2 4" xfId="32453" xr:uid="{235F2BB0-783F-4245-B8DF-416A8B28C5DA}"/>
    <cellStyle name="Note 5 4 3" xfId="23085" xr:uid="{88F391CC-A5CB-4944-BE08-5175AC45D953}"/>
    <cellStyle name="Note 5 4 3 2" xfId="25737" xr:uid="{A850ED35-C183-46D4-9A5B-CEB113BB8036}"/>
    <cellStyle name="Note 5 4 3 3" xfId="27365" xr:uid="{14256BAA-7BFE-486A-A213-84AE210B888A}"/>
    <cellStyle name="Note 5 4 3 4" xfId="28405" xr:uid="{116D116E-A368-482E-9093-76BD1F329D16}"/>
    <cellStyle name="Note 5 4 3 5" xfId="31789" xr:uid="{93908B38-5687-4E14-8935-1C00775F3808}"/>
    <cellStyle name="Note 5 4 3 6" xfId="33691" xr:uid="{BE6820C3-BFD3-4BD7-A981-1523759E8096}"/>
    <cellStyle name="Note 5 4 4" xfId="24241" xr:uid="{51B063F3-3DCA-4F4F-8506-122DC549FC9D}"/>
    <cellStyle name="Note 5 4 4 2" xfId="26889" xr:uid="{62EC8846-BF35-4DA4-8981-8FF35578299E}"/>
    <cellStyle name="Note 5 4 4 3" xfId="24840" xr:uid="{B4EA0AAC-63E0-4D58-909A-96A0ED27CA80}"/>
    <cellStyle name="Note 5 4 4 4" xfId="29722" xr:uid="{81CB4034-DF5F-419B-B4F5-2FE21A93AB13}"/>
    <cellStyle name="Note 5 4 4 5" xfId="30602" xr:uid="{6F3E80CC-48E0-4FE8-A094-FC37C247CF3C}"/>
    <cellStyle name="Note 5 4 4 6" xfId="34162" xr:uid="{9DD7F82A-EE05-4DDD-8EB7-E31111355FB6}"/>
    <cellStyle name="Note 5 4 4 7" xfId="35726" xr:uid="{807C80DE-5709-4CF3-AE39-080BA172226E}"/>
    <cellStyle name="Note 5 4 4 8" xfId="36561" xr:uid="{95F0AAFC-A73A-439E-BD97-48283EFE3F56}"/>
    <cellStyle name="Note 5 4 4 9" xfId="37477" xr:uid="{B91B310C-8E86-4866-A41C-88424AD5531C}"/>
    <cellStyle name="Note 5 4 5" xfId="23716" xr:uid="{84A7BCAA-9CDA-44C1-89FA-2C4A018807BF}"/>
    <cellStyle name="Note 5 4 5 2" xfId="26367" xr:uid="{1F0DC078-12C5-4D8C-900A-71B1F8874AFA}"/>
    <cellStyle name="Note 5 4 5 3" xfId="21386" xr:uid="{21D8D69E-2699-41F5-9EA2-0222624005ED}"/>
    <cellStyle name="Note 5 4 5 4" xfId="29219" xr:uid="{04816348-536B-4674-A79B-857CC53D562F}"/>
    <cellStyle name="Note 5 4 5 5" xfId="30083" xr:uid="{33ED686F-13FC-481E-AB47-6A3BFBD15AE2}"/>
    <cellStyle name="Note 5 4 5 6" xfId="31856" xr:uid="{5CD03E92-BE35-43AE-9317-442B4F57E5C7}"/>
    <cellStyle name="Note 5 4 5 7" xfId="35220" xr:uid="{57A62877-2C49-4739-85F4-92BC5C297547}"/>
    <cellStyle name="Note 5 4 5 8" xfId="31612" xr:uid="{23741B7F-B218-4230-A068-219A4AB1CF99}"/>
    <cellStyle name="Note 5 4 5 9" xfId="36952" xr:uid="{F7A399E7-D168-4D62-A70E-489DE9B2E558}"/>
    <cellStyle name="Note 5 4 6" xfId="22082" xr:uid="{D8C592AC-5A70-4A7E-9038-A14D84C7F34F}"/>
    <cellStyle name="Note 5 4 7" xfId="20972" xr:uid="{F85D47D8-60E7-4BF5-A998-F607C8E201F6}"/>
    <cellStyle name="Note 5 5" xfId="20508" xr:uid="{00000000-0005-0000-0000-000020500000}"/>
    <cellStyle name="Note 5 6" xfId="22543" xr:uid="{7E10A6AC-F676-4C9B-AF63-AE0212385A20}"/>
    <cellStyle name="Note 5 6 2" xfId="23443" xr:uid="{8379126D-3D7E-4347-AA73-B8911A4768AA}"/>
    <cellStyle name="Note 5 6 2 2" xfId="26095" xr:uid="{1256879D-48DC-4520-B378-F770A70A6FDE}"/>
    <cellStyle name="Note 5 6 2 3" xfId="28576" xr:uid="{D570101E-51C1-4AD4-B506-2195EB849D1F}"/>
    <cellStyle name="Note 5 6 2 4" xfId="29127" xr:uid="{44585781-836A-4E99-AD13-669EBC3162F7}"/>
    <cellStyle name="Note 5 6 2 5" xfId="31142" xr:uid="{83DD5DDF-BEC6-4F75-B52B-03A54B977FA2}"/>
    <cellStyle name="Note 5 6 2 6" xfId="31373" xr:uid="{5A9731BB-C0DE-42CF-BD31-D7F34A05C529}"/>
    <cellStyle name="Note 5 6 3" xfId="25197" xr:uid="{DB0224D4-C69A-4FBE-9A7A-6BD82FE69339}"/>
    <cellStyle name="Note 5 6 4" xfId="32456" xr:uid="{34AB1ABF-BEEE-45BC-836E-2366BCD2E7F7}"/>
    <cellStyle name="Note 5 7" xfId="23082" xr:uid="{D644EE95-8191-40DA-A05E-6B4DE9020458}"/>
    <cellStyle name="Note 5 7 2" xfId="25734" xr:uid="{44F0EAF9-3954-4D8E-9C76-52FB099E37FF}"/>
    <cellStyle name="Note 5 7 3" xfId="27362" xr:uid="{ED5416E5-6F15-4C49-B074-A3678F41979A}"/>
    <cellStyle name="Note 5 7 4" xfId="28972" xr:uid="{2B5F8947-0F2F-438C-94F2-D366D62174F7}"/>
    <cellStyle name="Note 5 7 5" xfId="32962" xr:uid="{1BE6EC15-2366-4783-81E9-4AB6D083DDD4}"/>
    <cellStyle name="Note 5 7 6" xfId="31517" xr:uid="{3AC6B481-1CE7-4684-A1B3-2AABF4C6ED69}"/>
    <cellStyle name="Note 5 8" xfId="24238" xr:uid="{F7411F66-AF35-40E2-9CF7-7577C01EB317}"/>
    <cellStyle name="Note 5 8 2" xfId="26886" xr:uid="{048D6760-959B-485A-A974-568CF9D5BDA3}"/>
    <cellStyle name="Note 5 8 3" xfId="24837" xr:uid="{ACE402DC-BB32-4E84-A33D-4E673EE802EA}"/>
    <cellStyle name="Note 5 8 4" xfId="29719" xr:uid="{5CC4690A-77B5-4554-BE3C-72C57427925B}"/>
    <cellStyle name="Note 5 8 5" xfId="30599" xr:uid="{B1981FF8-516A-49F2-900B-155ABD9E9F6D}"/>
    <cellStyle name="Note 5 8 6" xfId="34161" xr:uid="{65F60E8C-6D77-47F7-9D48-235003D09AEC}"/>
    <cellStyle name="Note 5 8 7" xfId="35723" xr:uid="{FAA11B3A-3366-43D9-8797-54A7A7774D59}"/>
    <cellStyle name="Note 5 8 8" xfId="36558" xr:uid="{4CB7E357-2011-41F5-B25B-1481D8AEBA62}"/>
    <cellStyle name="Note 5 8 9" xfId="37474" xr:uid="{BDC92816-4839-4529-BB9E-14BF913E9F18}"/>
    <cellStyle name="Note 5 9" xfId="23719" xr:uid="{0D06BEEC-90B7-4E17-A993-069DCD6D1919}"/>
    <cellStyle name="Note 5 9 2" xfId="26370" xr:uid="{403F420A-F016-4C46-BB80-00A28BB03A2E}"/>
    <cellStyle name="Note 5 9 3" xfId="21383" xr:uid="{8F0A9832-E727-44B7-8133-7CD7D42BCEFD}"/>
    <cellStyle name="Note 5 9 4" xfId="29222" xr:uid="{D18930AA-1F93-4E08-9A46-366699F670F9}"/>
    <cellStyle name="Note 5 9 5" xfId="30086" xr:uid="{4461F244-DB84-49E2-9659-ABE4EF3902EF}"/>
    <cellStyle name="Note 5 9 6" xfId="31859" xr:uid="{DEC5ACED-305F-4CB5-9337-8476CCDCCD54}"/>
    <cellStyle name="Note 5 9 7" xfId="35223" xr:uid="{4EDD212A-C1E2-4B2F-97FE-438C5986814C}"/>
    <cellStyle name="Note 5 9 8" xfId="31615" xr:uid="{5F312AF1-B0EF-4D79-BC18-D76A1847395E}"/>
    <cellStyle name="Note 5 9 9" xfId="36955" xr:uid="{A2613AF0-C9C8-4A46-868E-6307B9262F9A}"/>
    <cellStyle name="Note 6" xfId="20509" xr:uid="{00000000-0005-0000-0000-000021500000}"/>
    <cellStyle name="Note 6 10" xfId="20970" xr:uid="{0B30BC72-123D-4047-B42A-DAED58545297}"/>
    <cellStyle name="Note 6 2" xfId="20510" xr:uid="{00000000-0005-0000-0000-000022500000}"/>
    <cellStyle name="Note 6 2 2" xfId="20511" xr:uid="{00000000-0005-0000-0000-000023500000}"/>
    <cellStyle name="Note 6 2 3" xfId="22538" xr:uid="{FAA31C33-CDAC-4CD3-9839-0C7C2329B410}"/>
    <cellStyle name="Note 6 2 3 2" xfId="23438" xr:uid="{E4705178-B660-46F0-81A7-F15E8084FFB0}"/>
    <cellStyle name="Note 6 2 3 2 2" xfId="26090" xr:uid="{816EE416-E7BC-45CA-B048-E5606CB69000}"/>
    <cellStyle name="Note 6 2 3 2 3" xfId="27518" xr:uid="{43AA3D0D-E5F7-44D4-AB86-597E311C6C6E}"/>
    <cellStyle name="Note 6 2 3 2 4" xfId="29009" xr:uid="{BEE83DE0-3773-4E2B-AE87-443F36857C3D}"/>
    <cellStyle name="Note 6 2 3 2 5" xfId="31145" xr:uid="{A42D44CD-EDC1-4E9C-98F3-113737986E6A}"/>
    <cellStyle name="Note 6 2 3 2 6" xfId="31375" xr:uid="{BA1D4EF8-112D-421E-8778-81B531EC3701}"/>
    <cellStyle name="Note 6 2 3 3" xfId="25192" xr:uid="{564BE671-EED6-47D7-A0D6-BE40979951AC}"/>
    <cellStyle name="Note 6 2 3 4" xfId="32451" xr:uid="{346BA66D-1738-4C00-84D4-2064CD499284}"/>
    <cellStyle name="Note 6 2 4" xfId="23087" xr:uid="{8B6B9B7F-3925-4ADC-9663-DD10442B63AC}"/>
    <cellStyle name="Note 6 2 4 2" xfId="25739" xr:uid="{A46A97C0-A351-44F7-88E6-347503533EA9}"/>
    <cellStyle name="Note 6 2 4 3" xfId="27367" xr:uid="{8F566E9C-9FC3-4D76-A713-DD0F3931D8DA}"/>
    <cellStyle name="Note 6 2 4 4" xfId="29090" xr:uid="{BD2FAF5F-D991-4EFC-A069-970818F256EF}"/>
    <cellStyle name="Note 6 2 4 5" xfId="34468" xr:uid="{4ADD4F9D-6E91-42D5-AEC9-19B4A15DDE5C}"/>
    <cellStyle name="Note 6 2 4 6" xfId="34580" xr:uid="{F09BA87B-E3F8-42EA-9CEC-97432936A1B7}"/>
    <cellStyle name="Note 6 2 5" xfId="24243" xr:uid="{53035E13-E2E9-4E87-97FB-5F98E8004673}"/>
    <cellStyle name="Note 6 2 5 2" xfId="26891" xr:uid="{18158B46-C650-4F39-9CE8-71C575F497F8}"/>
    <cellStyle name="Note 6 2 5 3" xfId="24842" xr:uid="{C9BA6512-E079-4718-B5E3-6CBE1EEADAAF}"/>
    <cellStyle name="Note 6 2 5 4" xfId="29724" xr:uid="{0B262E5A-128B-404F-A0FC-2D00668C4A47}"/>
    <cellStyle name="Note 6 2 5 5" xfId="30604" xr:uid="{45C45F0F-47A5-4A2B-8153-BFAE35160C04}"/>
    <cellStyle name="Note 6 2 5 6" xfId="34160" xr:uid="{878BA268-8DF1-46EA-811E-63BEA83AF426}"/>
    <cellStyle name="Note 6 2 5 7" xfId="35728" xr:uid="{D0513ED3-E174-4EF0-B339-6D5A2B03DC60}"/>
    <cellStyle name="Note 6 2 5 8" xfId="36563" xr:uid="{1179A867-CB90-45A5-8626-56603755AF23}"/>
    <cellStyle name="Note 6 2 5 9" xfId="37479" xr:uid="{DE271246-3833-4581-91CB-0E20A477E76E}"/>
    <cellStyle name="Note 6 2 6" xfId="23714" xr:uid="{0110BCD5-EF6F-4F75-88CB-8A09DCFEBD3D}"/>
    <cellStyle name="Note 6 2 6 2" xfId="26365" xr:uid="{5F90FCCB-63B8-43C6-A569-6717CA80ED11}"/>
    <cellStyle name="Note 6 2 6 3" xfId="21388" xr:uid="{A09B7267-98C8-474D-A7B1-A0966C55A075}"/>
    <cellStyle name="Note 6 2 6 4" xfId="29217" xr:uid="{9E658F08-95DA-4FB2-900B-F75CB53B5665}"/>
    <cellStyle name="Note 6 2 6 5" xfId="30081" xr:uid="{0AB70623-8088-4FFA-AD39-9B343F748E89}"/>
    <cellStyle name="Note 6 2 6 6" xfId="31853" xr:uid="{86B9B61B-B502-469B-A68B-B50C4D3055E7}"/>
    <cellStyle name="Note 6 2 6 7" xfId="35218" xr:uid="{BF338B1A-3E3D-4E3F-A57B-3D000B317C3B}"/>
    <cellStyle name="Note 6 2 6 8" xfId="31610" xr:uid="{0B0AA38D-B7B7-4765-B6D9-8E613FE9BE81}"/>
    <cellStyle name="Note 6 2 6 9" xfId="36950" xr:uid="{5DAEFC37-13B5-424E-A127-190927AEC17F}"/>
    <cellStyle name="Note 6 2 7" xfId="22084" xr:uid="{DE6569B8-9C74-4167-92C6-42FDD09B3F6F}"/>
    <cellStyle name="Note 6 2 8" xfId="20969" xr:uid="{39EE4F07-D0BD-449E-A26D-C24A45971543}"/>
    <cellStyle name="Note 6 3" xfId="20512" xr:uid="{00000000-0005-0000-0000-000024500000}"/>
    <cellStyle name="Note 6 4" xfId="20513" xr:uid="{00000000-0005-0000-0000-000025500000}"/>
    <cellStyle name="Note 6 5" xfId="22539" xr:uid="{EA7E3002-3DD1-49E5-89CD-69A6C9B34BDF}"/>
    <cellStyle name="Note 6 5 2" xfId="23439" xr:uid="{D05ED6C0-03D6-45F1-998B-CE523E34FB82}"/>
    <cellStyle name="Note 6 5 2 2" xfId="26091" xr:uid="{D5E1AA07-A999-449A-87C7-F0DF0117F795}"/>
    <cellStyle name="Note 6 5 2 3" xfId="27613" xr:uid="{C8DEDBB6-D042-48D4-BD8C-E7A7C6CCA6D4}"/>
    <cellStyle name="Note 6 5 2 4" xfId="29126" xr:uid="{8D13A00F-1C4D-4F98-8E13-6661F4AE0751}"/>
    <cellStyle name="Note 6 5 2 5" xfId="34364" xr:uid="{389E8AA3-9199-4667-9179-2CDBEF6F0A83}"/>
    <cellStyle name="Note 6 5 2 6" xfId="31374" xr:uid="{720B8BC5-6400-4BB1-A8C3-C5F845969936}"/>
    <cellStyle name="Note 6 5 3" xfId="25193" xr:uid="{4CA11515-F3E0-41AE-98EA-7DAE12AE02AD}"/>
    <cellStyle name="Note 6 5 4" xfId="32452" xr:uid="{E690921F-EF5D-476E-AD29-1B502D17F813}"/>
    <cellStyle name="Note 6 6" xfId="23086" xr:uid="{4A6FC0E2-F4F2-4BA4-9F94-855092F37166}"/>
    <cellStyle name="Note 6 6 2" xfId="25738" xr:uid="{ED59EE12-40DE-47EF-BD41-E1F2776601E4}"/>
    <cellStyle name="Note 6 6 3" xfId="27366" xr:uid="{0802D2F5-A4D0-4282-96A1-B88F74CD8148}"/>
    <cellStyle name="Note 6 6 4" xfId="28973" xr:uid="{24C839E7-548A-4C68-9D3E-3EEC1D00B819}"/>
    <cellStyle name="Note 6 6 5" xfId="34491" xr:uid="{92B4F75E-7B19-4E77-81E7-57F6A8549843}"/>
    <cellStyle name="Note 6 6 6" xfId="31686" xr:uid="{05894C39-03DB-472C-8A3D-B243209198E3}"/>
    <cellStyle name="Note 6 7" xfId="24242" xr:uid="{5BD9D223-5015-4EBD-81E3-B58C4184992D}"/>
    <cellStyle name="Note 6 7 2" xfId="26890" xr:uid="{FA525B56-EB60-411B-987B-904E343CC048}"/>
    <cellStyle name="Note 6 7 3" xfId="24841" xr:uid="{0E6F938D-89BE-45D7-BA60-8606C9F7FE61}"/>
    <cellStyle name="Note 6 7 4" xfId="29723" xr:uid="{03B32678-D52E-4342-8CAD-A9F01C748C87}"/>
    <cellStyle name="Note 6 7 5" xfId="30603" xr:uid="{6DDE446B-AF09-470C-BAE2-B7C4C01F64D6}"/>
    <cellStyle name="Note 6 7 6" xfId="33990" xr:uid="{D821C795-8D03-4C87-A00F-9B5553F56F1E}"/>
    <cellStyle name="Note 6 7 7" xfId="35727" xr:uid="{958A1CED-4417-4CC3-9520-CAB51C13E08A}"/>
    <cellStyle name="Note 6 7 8" xfId="36562" xr:uid="{7917656F-988C-43E3-9D3A-0C199D15C2DA}"/>
    <cellStyle name="Note 6 7 9" xfId="37478" xr:uid="{6563F442-CF42-48C9-A706-725489CB415A}"/>
    <cellStyle name="Note 6 8" xfId="23715" xr:uid="{417613C7-5555-48C3-AF8A-1ED674FC4E1E}"/>
    <cellStyle name="Note 6 8 2" xfId="26366" xr:uid="{B4CF6902-0072-4514-9CFD-37757BF0F271}"/>
    <cellStyle name="Note 6 8 3" xfId="21387" xr:uid="{EFD1C82A-5588-4211-94A7-F9F7008752F9}"/>
    <cellStyle name="Note 6 8 4" xfId="29218" xr:uid="{E0ED0001-431F-48B3-92DE-33C548E61133}"/>
    <cellStyle name="Note 6 8 5" xfId="30082" xr:uid="{E7BECE02-C877-4F43-9C34-F1902CA76437}"/>
    <cellStyle name="Note 6 8 6" xfId="31855" xr:uid="{1E309F90-D3AE-474A-9077-5070017692D1}"/>
    <cellStyle name="Note 6 8 7" xfId="35219" xr:uid="{56B7D183-B1B4-4B67-A7D3-76C4EFD8F031}"/>
    <cellStyle name="Note 6 8 8" xfId="31611" xr:uid="{A19A8682-AC54-47C6-A350-28457454FC82}"/>
    <cellStyle name="Note 6 8 9" xfId="36951" xr:uid="{40C85F55-09A1-49A0-AE51-E3265BC6B31B}"/>
    <cellStyle name="Note 6 9" xfId="22083" xr:uid="{42FDC76B-59A8-45ED-8DFF-8F0B58A624E7}"/>
    <cellStyle name="Note 7" xfId="20514" xr:uid="{00000000-0005-0000-0000-000026500000}"/>
    <cellStyle name="Note 7 2" xfId="22537" xr:uid="{33B91777-8A78-41D8-A224-34395F9174E9}"/>
    <cellStyle name="Note 7 2 2" xfId="23437" xr:uid="{DBCD2ACB-91C7-4A15-B86B-CE5858B60DA7}"/>
    <cellStyle name="Note 7 2 2 2" xfId="26089" xr:uid="{F8C56FF5-E5B9-41FF-8DDA-25DC4E9CED06}"/>
    <cellStyle name="Note 7 2 2 3" xfId="28575" xr:uid="{22227CCC-F5B2-491B-A8F4-1C893FE52BCC}"/>
    <cellStyle name="Note 7 2 2 4" xfId="27676" xr:uid="{1F8FEBE6-19B5-4D54-A644-2A37AFBD6FB0}"/>
    <cellStyle name="Note 7 2 2 5" xfId="34410" xr:uid="{5D5F2D88-8D34-4C08-87E2-DBB891739E30}"/>
    <cellStyle name="Note 7 2 2 6" xfId="35030" xr:uid="{9434E9F6-1FB5-491C-819D-C20C7A54E6CD}"/>
    <cellStyle name="Note 7 2 3" xfId="25191" xr:uid="{44439412-6108-4D56-BFFD-8DF451F7313C}"/>
    <cellStyle name="Note 7 2 4" xfId="32450" xr:uid="{5D2E7749-E9A5-4CE6-BBDD-319D1D7BF006}"/>
    <cellStyle name="Note 7 3" xfId="23088" xr:uid="{B9EE9887-DCFA-4D92-9C14-C9378716B50F}"/>
    <cellStyle name="Note 7 3 2" xfId="25740" xr:uid="{05DC68EC-B129-48EB-BEFE-BED70CAD0DD3}"/>
    <cellStyle name="Note 7 3 3" xfId="27368" xr:uid="{7891B07B-B2FA-4FB8-AE44-BCCB0A26C49E}"/>
    <cellStyle name="Note 7 3 4" xfId="27261" xr:uid="{755CC3ED-7A23-450B-B533-D1D494072A74}"/>
    <cellStyle name="Note 7 3 5" xfId="31087" xr:uid="{7B122B9C-DA2D-4E42-8E50-E86E947E1E68}"/>
    <cellStyle name="Note 7 3 6" xfId="31687" xr:uid="{913BB9B1-FFFD-4B2B-A2A9-0FED92558293}"/>
    <cellStyle name="Note 7 4" xfId="24244" xr:uid="{D06F3044-AE89-43B1-9BBA-DFA7A49AB250}"/>
    <cellStyle name="Note 7 4 2" xfId="26892" xr:uid="{43B05D69-41D1-4F8C-9E83-671AECB43FDA}"/>
    <cellStyle name="Note 7 4 3" xfId="24843" xr:uid="{0F97E30E-506D-4A44-9624-9DEB4D8CC6A4}"/>
    <cellStyle name="Note 7 4 4" xfId="29725" xr:uid="{50505DBD-C01C-4BF5-94B1-F2206BF74AB3}"/>
    <cellStyle name="Note 7 4 5" xfId="30605" xr:uid="{884A3A54-289F-45FC-AF42-91A76F7EA89E}"/>
    <cellStyle name="Note 7 4 6" xfId="32234" xr:uid="{D4DD47A5-B04C-4C13-8137-2CA5ADF19800}"/>
    <cellStyle name="Note 7 4 7" xfId="35729" xr:uid="{12A1CC9C-2933-4ACD-A9BC-04D3E75D223C}"/>
    <cellStyle name="Note 7 4 8" xfId="36564" xr:uid="{05A320A1-9362-42B3-B53A-3438763AFA29}"/>
    <cellStyle name="Note 7 4 9" xfId="37480" xr:uid="{6B9D442F-EF4F-470B-81B2-65FD43F492A9}"/>
    <cellStyle name="Note 7 5" xfId="23713" xr:uid="{B8FD9835-AA8A-48AE-A794-55D867591C22}"/>
    <cellStyle name="Note 7 5 2" xfId="26364" xr:uid="{6287E123-9012-4986-889E-CC82E29066B4}"/>
    <cellStyle name="Note 7 5 3" xfId="21389" xr:uid="{F7425CFA-9CBA-4EDC-AFED-BA831AC78E67}"/>
    <cellStyle name="Note 7 5 4" xfId="29216" xr:uid="{C513F7E1-DC84-4BC9-B94C-918B42BF3C69}"/>
    <cellStyle name="Note 7 5 5" xfId="30080" xr:uid="{80F34999-290C-4947-AC2B-C770095C3709}"/>
    <cellStyle name="Note 7 5 6" xfId="31852" xr:uid="{F01DB23C-9FCF-4FCF-BE31-2C05F08D5364}"/>
    <cellStyle name="Note 7 5 7" xfId="35217" xr:uid="{60677673-1EEE-498F-8801-86D0E97EFF44}"/>
    <cellStyle name="Note 7 5 8" xfId="31609" xr:uid="{02D8EAA8-FD49-408B-97E3-4807A419F19B}"/>
    <cellStyle name="Note 7 5 9" xfId="36949" xr:uid="{ABFA1D4E-E8AA-4E43-B520-B7A47A0E4C49}"/>
    <cellStyle name="Note 7 6" xfId="22085" xr:uid="{9FD3A72F-EEF0-4A9F-90DF-0F579FFDF89D}"/>
    <cellStyle name="Note 7 7" xfId="22812" xr:uid="{5885CACE-35FB-48F7-B9C0-7C85DFE2CBF7}"/>
    <cellStyle name="Note 8" xfId="20515" xr:uid="{00000000-0005-0000-0000-000027500000}"/>
    <cellStyle name="Note 8 2" xfId="20516" xr:uid="{00000000-0005-0000-0000-000028500000}"/>
    <cellStyle name="Note 8 2 2" xfId="22535" xr:uid="{C56AEE04-E9FC-477A-89A9-79DAE69F517C}"/>
    <cellStyle name="Note 8 2 2 2" xfId="23435" xr:uid="{92A6ADFD-F666-40B0-B521-B0A63E15D97E}"/>
    <cellStyle name="Note 8 2 2 2 2" xfId="26087" xr:uid="{5CCFB0B3-4FC0-4DC4-87B2-E0FFB0B76551}"/>
    <cellStyle name="Note 8 2 2 2 3" xfId="27970" xr:uid="{ED6BD41D-D594-4CDE-937B-3ED833742E7F}"/>
    <cellStyle name="Note 8 2 2 2 4" xfId="22246" xr:uid="{07E2CA65-D00A-490F-B7C0-A63DE4A03762}"/>
    <cellStyle name="Note 8 2 2 2 5" xfId="33628" xr:uid="{D2C4D641-97E7-47FF-BF4A-AACCE81868FB}"/>
    <cellStyle name="Note 8 2 2 2 6" xfId="34643" xr:uid="{82BE3FAC-6F01-4383-9BAB-F6E7D229E2E0}"/>
    <cellStyle name="Note 8 2 2 3" xfId="25189" xr:uid="{F242BCFC-7899-46DF-841B-00E1DF4D2B82}"/>
    <cellStyle name="Note 8 2 2 4" xfId="32448" xr:uid="{6F1B7617-A680-4C51-99CE-10D27E3DAC68}"/>
    <cellStyle name="Note 8 2 3" xfId="23090" xr:uid="{E6F9451B-B9DA-4CB6-8CDA-165A372C5BCF}"/>
    <cellStyle name="Note 8 2 3 2" xfId="25742" xr:uid="{4F346125-A66D-4015-8AD5-F1FC6A6DD746}"/>
    <cellStyle name="Note 8 2 3 3" xfId="27370" xr:uid="{F81D3466-B67E-4715-972F-A014C2726E66}"/>
    <cellStyle name="Note 8 2 3 4" xfId="29088" xr:uid="{7CFD2541-26DB-46AD-AF9D-85F2F5A8AC2C}"/>
    <cellStyle name="Note 8 2 3 5" xfId="31254" xr:uid="{39DB2A91-3E2A-4A8A-84BF-377B6D99D693}"/>
    <cellStyle name="Note 8 2 3 6" xfId="31688" xr:uid="{510B9E5F-6E32-4683-A52A-D1DB4AA8D3ED}"/>
    <cellStyle name="Note 8 2 4" xfId="24246" xr:uid="{10DB0002-3F06-402B-82F3-AD4A5A39F386}"/>
    <cellStyle name="Note 8 2 4 2" xfId="26894" xr:uid="{6955F61E-5376-4E3A-8897-D819A809DA4D}"/>
    <cellStyle name="Note 8 2 4 3" xfId="24845" xr:uid="{D77741C2-2C19-46F7-93BC-444C15E7D8ED}"/>
    <cellStyle name="Note 8 2 4 4" xfId="29727" xr:uid="{EE739644-6AED-4DBD-ABAA-58170639BF11}"/>
    <cellStyle name="Note 8 2 4 5" xfId="30607" xr:uid="{813A4A83-5505-4D81-B52D-4AEA9CF0E2D1}"/>
    <cellStyle name="Note 8 2 4 6" xfId="33994" xr:uid="{58170FFE-2703-4608-A0D1-F3C5D58DF113}"/>
    <cellStyle name="Note 8 2 4 7" xfId="35731" xr:uid="{2FED5DC4-DA13-48BF-9749-4D723C5735F0}"/>
    <cellStyle name="Note 8 2 4 8" xfId="36566" xr:uid="{CDE56419-F7D1-4D5B-AAA4-D9250DD4F227}"/>
    <cellStyle name="Note 8 2 4 9" xfId="37482" xr:uid="{31B426C1-4F43-4098-8882-86E9F3181DD0}"/>
    <cellStyle name="Note 8 2 5" xfId="23712" xr:uid="{DBB0BAFA-A042-486E-B879-B75F4B4B017B}"/>
    <cellStyle name="Note 8 2 5 2" xfId="26363" xr:uid="{1236C8C1-4C5A-4B85-AB84-EA61C80156D0}"/>
    <cellStyle name="Note 8 2 5 3" xfId="21390" xr:uid="{65E1148B-0FB6-489B-B5FD-48F6EB47BDC3}"/>
    <cellStyle name="Note 8 2 5 4" xfId="29215" xr:uid="{49FA344A-F948-4538-B547-82E6B826C3C2}"/>
    <cellStyle name="Note 8 2 5 5" xfId="30079" xr:uid="{9D34093D-C9BC-406A-BDD7-618033E29B02}"/>
    <cellStyle name="Note 8 2 5 6" xfId="31851" xr:uid="{5E2A59BA-8078-4CD1-BB46-445B6AFAD06D}"/>
    <cellStyle name="Note 8 2 5 7" xfId="35216" xr:uid="{2C44ADB6-171A-498A-9FF1-4B47A3760A3A}"/>
    <cellStyle name="Note 8 2 5 8" xfId="31608" xr:uid="{8706E0FF-6DEB-4F59-9961-B38648A41830}"/>
    <cellStyle name="Note 8 2 5 9" xfId="36948" xr:uid="{603DE101-1433-41BB-BA7E-7194E5EC8400}"/>
    <cellStyle name="Note 8 2 6" xfId="22087" xr:uid="{D37B3C97-C05F-47FE-9F32-55945FEB2E51}"/>
    <cellStyle name="Note 8 2 7" xfId="24589" xr:uid="{FCC5BA60-D9B0-4F31-B843-C5BA50E6F2AA}"/>
    <cellStyle name="Note 8 3" xfId="22536" xr:uid="{CF9AC32F-E392-4C2B-96E3-DA1D0AC00C94}"/>
    <cellStyle name="Note 8 3 2" xfId="23436" xr:uid="{38B36F73-F332-4DCC-86E9-4D42E44ED4BD}"/>
    <cellStyle name="Note 8 3 2 2" xfId="26088" xr:uid="{F2701E30-D893-48D8-809E-4B4D6E55A851}"/>
    <cellStyle name="Note 8 3 2 3" xfId="28461" xr:uid="{44C655A2-4110-41DA-9292-07E5F535A9D1}"/>
    <cellStyle name="Note 8 3 2 4" xfId="27699" xr:uid="{BE621105-8EF6-4DA7-A247-B1181808CC89}"/>
    <cellStyle name="Note 8 3 2 5" xfId="34550" xr:uid="{865B2480-AF80-406D-9D5E-FED1B86FD6D1}"/>
    <cellStyle name="Note 8 3 2 6" xfId="35124" xr:uid="{61205425-6FC8-4F82-90DF-653C45BC31D9}"/>
    <cellStyle name="Note 8 3 3" xfId="25190" xr:uid="{D2F86B7A-9F0E-45A6-BB6D-9C50AB85DF17}"/>
    <cellStyle name="Note 8 3 4" xfId="32449" xr:uid="{2B0F19CD-AA39-40A3-B958-BBA3075A83B0}"/>
    <cellStyle name="Note 8 4" xfId="23089" xr:uid="{E9FB755C-F736-4B22-9E64-EB2EE8066E5D}"/>
    <cellStyle name="Note 8 4 2" xfId="25741" xr:uid="{4D3DAFE3-D71E-4D9A-AC83-02D69F111F44}"/>
    <cellStyle name="Note 8 4 3" xfId="27369" xr:uid="{BB141341-55E8-42D1-BE0A-20B250F83222}"/>
    <cellStyle name="Note 8 4 4" xfId="28971" xr:uid="{7BC5C16B-7511-41F8-BB3E-53C9EFE9F319}"/>
    <cellStyle name="Note 8 4 5" xfId="34304" xr:uid="{144F6389-1648-4562-8E2C-B8B35142F2D7}"/>
    <cellStyle name="Note 8 4 6" xfId="34624" xr:uid="{B2385009-40AE-46ED-96E7-3D90594535E6}"/>
    <cellStyle name="Note 8 5" xfId="24245" xr:uid="{A01CB27D-0EEC-4FBE-8EDF-7C80B6E72A9C}"/>
    <cellStyle name="Note 8 5 2" xfId="26893" xr:uid="{40F78064-E8B3-4036-941E-E7BD13420B51}"/>
    <cellStyle name="Note 8 5 3" xfId="24844" xr:uid="{750EE083-5461-4858-995E-68B58752BA06}"/>
    <cellStyle name="Note 8 5 4" xfId="29726" xr:uid="{129B6CFB-1C29-413F-8B6C-15C9EE2DCAC0}"/>
    <cellStyle name="Note 8 5 5" xfId="30606" xr:uid="{1A709483-9196-41AE-BA87-4858CF7B4659}"/>
    <cellStyle name="Note 8 5 6" xfId="32235" xr:uid="{CED9FC94-5479-4773-AAB0-9F3E4814B82D}"/>
    <cellStyle name="Note 8 5 7" xfId="35730" xr:uid="{D6FC7F98-62C9-4076-A74A-4F294767DC3D}"/>
    <cellStyle name="Note 8 5 8" xfId="36565" xr:uid="{80601116-32E6-4891-85DA-3FB784C9325D}"/>
    <cellStyle name="Note 8 5 9" xfId="37481" xr:uid="{7C83BB11-576A-4E48-8F7E-B15016AA4640}"/>
    <cellStyle name="Note 8 6" xfId="24419" xr:uid="{3DAB43A5-CE26-4938-B195-8D366C00836D}"/>
    <cellStyle name="Note 8 6 2" xfId="27067" xr:uid="{F61F5A39-5043-4E14-B748-FB3D4832AFDB}"/>
    <cellStyle name="Note 8 6 3" xfId="28705" xr:uid="{40184767-6846-4C7B-BD1C-BF006F9AA481}"/>
    <cellStyle name="Note 8 6 4" xfId="29897" xr:uid="{304D28DC-E28B-442E-8871-1867D0440444}"/>
    <cellStyle name="Note 8 6 5" xfId="30780" xr:uid="{16F714D6-4608-498C-90DD-1691278E60D9}"/>
    <cellStyle name="Note 8 6 6" xfId="34775" xr:uid="{D829E4E4-F7EF-4A61-AB8F-3AE2D1D46B68}"/>
    <cellStyle name="Note 8 6 7" xfId="35903" xr:uid="{0D5D5B86-FCD3-4440-BCD3-EF64F6879D7E}"/>
    <cellStyle name="Note 8 6 8" xfId="36736" xr:uid="{53EE8520-309B-4988-B1EE-FBD94A6C665F}"/>
    <cellStyle name="Note 8 6 9" xfId="37655" xr:uid="{4F3BB40E-2D94-4F06-ACCF-DB357513D9F9}"/>
    <cellStyle name="Note 8 7" xfId="22086" xr:uid="{73FF4A1E-23ED-44FF-A428-19DBBE35477D}"/>
    <cellStyle name="Note 8 8" xfId="20968" xr:uid="{7A2D6494-6499-46CB-A391-B30E8C99EFC1}"/>
    <cellStyle name="Note 9" xfId="20517" xr:uid="{00000000-0005-0000-0000-000029500000}"/>
    <cellStyle name="Note 9 2" xfId="22534" xr:uid="{CCB84A08-709D-4839-A175-91FC58D40248}"/>
    <cellStyle name="Note 9 2 2" xfId="23434" xr:uid="{D1BAFE19-7EC7-4C9B-AECF-51DA3C5A7E30}"/>
    <cellStyle name="Note 9 2 2 2" xfId="26086" xr:uid="{480033BC-FA6F-4B18-8626-D35F288F57BC}"/>
    <cellStyle name="Note 9 2 2 3" xfId="28059" xr:uid="{15002D8B-0DCE-4528-BA22-A70FF461C655}"/>
    <cellStyle name="Note 9 2 2 4" xfId="29121" xr:uid="{799A3B28-B4FF-486F-98A1-B495A0B51B3C}"/>
    <cellStyle name="Note 9 2 2 5" xfId="33809" xr:uid="{DBAB9CF4-E2E7-488F-901D-667614E46D23}"/>
    <cellStyle name="Note 9 2 2 6" xfId="35033" xr:uid="{7739BF74-0C69-4611-89AB-7824739B71DB}"/>
    <cellStyle name="Note 9 2 3" xfId="25188" xr:uid="{C7142AD7-DDD1-44AD-92D8-964ACA7F5DE1}"/>
    <cellStyle name="Note 9 2 4" xfId="32447" xr:uid="{72FB84EA-AFE6-4648-9540-432EDE3D9F67}"/>
    <cellStyle name="Note 9 3" xfId="23091" xr:uid="{828307CC-1A88-4FD0-9C94-6F78527EF8A3}"/>
    <cellStyle name="Note 9 3 2" xfId="25743" xr:uid="{91BF49F4-8DB9-4885-BE64-C9464097C3C0}"/>
    <cellStyle name="Note 9 3 3" xfId="27371" xr:uid="{484A9153-1322-4596-A710-E70B238BB6AE}"/>
    <cellStyle name="Note 9 3 4" xfId="22182" xr:uid="{5CEBE5B6-AED6-4B00-B017-4D87AF1A03A3}"/>
    <cellStyle name="Note 9 3 5" xfId="31790" xr:uid="{6BBE4928-E30A-4B0A-98A8-049917A6C848}"/>
    <cellStyle name="Note 9 3 6" xfId="33747" xr:uid="{3244E16E-4E63-4AF0-92D6-BE4041CD7A0F}"/>
    <cellStyle name="Note 9 4" xfId="24247" xr:uid="{241FDBBF-DC67-4B4D-9069-D765266D3E61}"/>
    <cellStyle name="Note 9 4 2" xfId="26895" xr:uid="{232B7F19-45FF-4C9E-A843-6E3441EF2A45}"/>
    <cellStyle name="Note 9 4 3" xfId="24846" xr:uid="{2EEF0A04-F31F-4A74-A851-AA96C3B9B361}"/>
    <cellStyle name="Note 9 4 4" xfId="29728" xr:uid="{DD7D92B6-FFEC-4D5B-AC85-99D6B589DD93}"/>
    <cellStyle name="Note 9 4 5" xfId="30608" xr:uid="{79843A39-C435-49D0-9102-F963A6659C14}"/>
    <cellStyle name="Note 9 4 6" xfId="34164" xr:uid="{37A71A98-2E3E-4BB5-94AB-A1CE7CD62BFD}"/>
    <cellStyle name="Note 9 4 7" xfId="35732" xr:uid="{53053E40-6FDA-4BBF-8F33-1EF8A15F58B2}"/>
    <cellStyle name="Note 9 4 8" xfId="36567" xr:uid="{93F3D25F-9363-4270-9111-C824CF24216E}"/>
    <cellStyle name="Note 9 4 9" xfId="37483" xr:uid="{04082DF0-BE13-4373-A891-8E81F7B2ACC5}"/>
    <cellStyle name="Note 9 5" xfId="24420" xr:uid="{2737B14C-EA3A-4219-BE02-16C3A8B79DCA}"/>
    <cellStyle name="Note 9 5 2" xfId="27068" xr:uid="{4CA31CE0-E98F-4F32-8CEE-A6428C13A412}"/>
    <cellStyle name="Note 9 5 3" xfId="28706" xr:uid="{255A59AF-1FDD-4D6D-A61C-A08D0381600B}"/>
    <cellStyle name="Note 9 5 4" xfId="29898" xr:uid="{9D79645C-976E-498D-BDBF-26BF1FF77431}"/>
    <cellStyle name="Note 9 5 5" xfId="30781" xr:uid="{48E3B74E-BAF4-4434-A2B1-472288377651}"/>
    <cellStyle name="Note 9 5 6" xfId="34776" xr:uid="{5FEB9013-2941-4AFB-8B5D-4D385C494B77}"/>
    <cellStyle name="Note 9 5 7" xfId="35904" xr:uid="{B6793622-C9ED-4616-B6CD-8CB732BA83E7}"/>
    <cellStyle name="Note 9 5 8" xfId="36737" xr:uid="{128C9711-621A-4450-AE21-DB1B1441F37A}"/>
    <cellStyle name="Note 9 5 9" xfId="37656" xr:uid="{364E98E4-78B2-4054-A032-FF9B8F143864}"/>
    <cellStyle name="Note 9 6" xfId="22088" xr:uid="{7FF99372-13AD-4DD8-8E32-97FFBDEAF98C}"/>
    <cellStyle name="Note 9 7" xfId="24590" xr:uid="{409E5A31-99C8-4CAA-A358-5373EE886A19}"/>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alExposure 2" xfId="22533" xr:uid="{AC828E12-F89E-4595-8DBA-298B24A3D61F}"/>
    <cellStyle name="optionalExposure 2 2" xfId="23433" xr:uid="{682CD755-AB89-475D-BC90-AFF9EBEF8E22}"/>
    <cellStyle name="optionalExposure 2 2 2" xfId="26085" xr:uid="{4313DA8F-5991-404E-896F-4315FB8260DA}"/>
    <cellStyle name="optionalExposure 2 2 3" xfId="28185" xr:uid="{4D88B05D-A4FD-4DCF-B894-D5A4F9D48511}"/>
    <cellStyle name="optionalExposure 2 2 4" xfId="27614" xr:uid="{6A30A748-73B1-4BCC-B8C2-1FE9D7A53E4A}"/>
    <cellStyle name="optionalExposure 2 2 5" xfId="21664" xr:uid="{595E668D-4B37-4147-937D-226786287F5A}"/>
    <cellStyle name="optionalExposure 2 2 6" xfId="33336" xr:uid="{B597D97E-A440-48AD-BACD-2B0502D3C77B}"/>
    <cellStyle name="optionalExposure 2 2 7" xfId="34284" xr:uid="{08FD5542-7E7D-443F-AAA3-11BBDBABB1D1}"/>
    <cellStyle name="optionalExposure 2 2 8" xfId="31578" xr:uid="{92FE144E-F4C5-4F74-B9D0-055CEF37DC77}"/>
    <cellStyle name="optionalExposure 2 3" xfId="25187" xr:uid="{6623C261-E5AC-4160-A648-5AF441AD4539}"/>
    <cellStyle name="optionalExposure 2 4" xfId="27684" xr:uid="{752436CB-0E11-4936-9AF3-CFC9C69C8B47}"/>
    <cellStyle name="optionalExposure 2 5" xfId="32446" xr:uid="{2C183EB7-EA4D-40B5-A7BE-6AE0C02A5EAF}"/>
    <cellStyle name="optionalExposure 2 6" xfId="31274" xr:uid="{031D2503-DF08-4CB0-98C6-E4C50F74ECD9}"/>
    <cellStyle name="optionalExposure 3" xfId="23092" xr:uid="{209F1AF1-47C7-4D7A-B312-54B759F85F4A}"/>
    <cellStyle name="optionalExposure 3 2" xfId="25744" xr:uid="{647B2ECA-DA45-486A-ACEC-C93AB61B5551}"/>
    <cellStyle name="optionalExposure 3 3" xfId="27844" xr:uid="{B81746A6-E308-4E8E-A432-D1A7DCC423FA}"/>
    <cellStyle name="optionalExposure 3 4" xfId="27372" xr:uid="{3415B494-28EE-4B7B-8E89-661CD96FA38C}"/>
    <cellStyle name="optionalExposure 3 5" xfId="21679" xr:uid="{172694DE-9079-48F4-85D3-534709DA5780}"/>
    <cellStyle name="optionalExposure 3 6" xfId="32995" xr:uid="{33D24249-BF81-4C5A-883C-CFD098EB8354}"/>
    <cellStyle name="optionalExposure 3 7" xfId="31067" xr:uid="{C97F8E95-EB29-4F0E-8D3F-802DC970EBBE}"/>
    <cellStyle name="optionalExposure 3 8" xfId="31575" xr:uid="{776B8350-5CA6-46E0-969A-B38B82683824}"/>
    <cellStyle name="optionalExposure 4" xfId="24248" xr:uid="{2C954106-CA84-47B4-86FF-D83B355574AE}"/>
    <cellStyle name="optionalExposure 4 2" xfId="26896" xr:uid="{24FC14DE-0AAB-4D94-9C9C-FB2E282D7303}"/>
    <cellStyle name="optionalExposure 4 3" xfId="28939" xr:uid="{29DD896C-E250-4179-A3B6-1DE95B2E98C9}"/>
    <cellStyle name="optionalExposure 4 4" xfId="30609" xr:uid="{2774AEC3-1021-4AEB-BF32-E9BA9009C6EF}"/>
    <cellStyle name="optionalExposure 4 5" xfId="33832" xr:uid="{5D71B1F7-213C-418D-B4DF-A871B39B2C79}"/>
    <cellStyle name="optionalExposure 4 6" xfId="34574" xr:uid="{C901AF1B-16D9-4011-912B-E9F805B1EC92}"/>
    <cellStyle name="optionalExposure 4 7" xfId="32236" xr:uid="{0F3F1DD2-7569-4792-AFB0-209BE4001FCA}"/>
    <cellStyle name="optionalExposure 4 8" xfId="37484" xr:uid="{43685C84-A5FF-415C-8CB5-1C41D3AEB33C}"/>
    <cellStyle name="optionalExposure 5" xfId="22089" xr:uid="{82A8434C-4EB8-48F1-B879-D06397EC2177}"/>
    <cellStyle name="optionalExposure 6" xfId="24597" xr:uid="{E08B73B2-285F-416B-920F-ECA8DE212E15}"/>
    <cellStyle name="optionalExposure 7" xfId="27239" xr:uid="{5D71A96F-E583-4DFC-B0CA-BF8776C7398D}"/>
    <cellStyle name="optionalExposure 8" xfId="31854" xr:uid="{33014AAC-8379-442B-BC17-CB3212E725F8}"/>
    <cellStyle name="optionalExposure 9" xfId="31523" xr:uid="{E6DC76A5-8B42-4369-A587-CC0E6E2EEE85}"/>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2 2" xfId="22531" xr:uid="{2886EE7E-6FBC-4280-9FC4-ACF2CBB22B65}"/>
    <cellStyle name="Output 2 10 2 2 2" xfId="23431" xr:uid="{69C0CF69-0D6D-44BA-8D0A-5A6EE9BB6824}"/>
    <cellStyle name="Output 2 10 2 2 2 2" xfId="26083" xr:uid="{DFDA23CE-F42A-49E5-8153-E96627E0E5D3}"/>
    <cellStyle name="Output 2 10 2 2 2 3" xfId="28183" xr:uid="{35C716E6-88CE-48F3-9803-F26E46FA8AC9}"/>
    <cellStyle name="Output 2 10 2 2 2 4" xfId="28571" xr:uid="{4F0219D5-E845-4895-A443-711608FC6E40}"/>
    <cellStyle name="Output 2 10 2 2 2 5" xfId="29124" xr:uid="{BCEACB30-F685-4CCD-8EDA-8F70F6E4A666}"/>
    <cellStyle name="Output 2 10 2 2 2 6" xfId="33334" xr:uid="{7582724F-CC20-4591-9807-1808399A1376}"/>
    <cellStyle name="Output 2 10 2 2 2 7" xfId="34282" xr:uid="{5E643630-6BF0-43AB-A01D-4492DFB98881}"/>
    <cellStyle name="Output 2 10 2 2 2 8" xfId="31140" xr:uid="{CDFDC7B0-892E-4D79-AD17-F8AF8AB6C6B3}"/>
    <cellStyle name="Output 2 10 2 2 2 9" xfId="31376" xr:uid="{9879279B-2076-4211-AB08-C7AD0842F1B2}"/>
    <cellStyle name="Output 2 10 2 2 3" xfId="25185" xr:uid="{8943EBFD-A923-43BC-8B7B-5AF378545530}"/>
    <cellStyle name="Output 2 10 2 2 4" xfId="32444" xr:uid="{1D73583E-3505-4304-8DBD-283F4EF3EFE7}"/>
    <cellStyle name="Output 2 10 2 3" xfId="23094" xr:uid="{C32097B5-DCB4-4E74-90F9-F367B122B958}"/>
    <cellStyle name="Output 2 10 2 3 2" xfId="25746" xr:uid="{89D32B36-F9E5-40AE-8804-7EAB90C22EB2}"/>
    <cellStyle name="Output 2 10 2 3 3" xfId="27846" xr:uid="{3F57B62D-D06F-4627-8742-4DEF6227BF8E}"/>
    <cellStyle name="Output 2 10 2 3 4" xfId="27374" xr:uid="{E6A4BA26-EB58-4E44-A250-BDD96B5190B0}"/>
    <cellStyle name="Output 2 10 2 3 5" xfId="28975" xr:uid="{22C658B9-2463-4626-9F71-B9D5B49E3240}"/>
    <cellStyle name="Output 2 10 2 3 6" xfId="32997" xr:uid="{C6CDF7FC-EFA7-4D50-95F5-E2E2011C5353}"/>
    <cellStyle name="Output 2 10 2 3 7" xfId="31065" xr:uid="{A762DE17-43E9-45CA-8088-74BBC102499F}"/>
    <cellStyle name="Output 2 10 2 3 8" xfId="31090" xr:uid="{724C278B-A04D-4648-8CE4-8724D8D33D81}"/>
    <cellStyle name="Output 2 10 2 3 9" xfId="34622" xr:uid="{604768D3-C24B-44E3-AAC8-E1816715E42F}"/>
    <cellStyle name="Output 2 10 2 4" xfId="24250" xr:uid="{5C2ECC11-AF5D-4EB9-AC77-776CCD9E1E96}"/>
    <cellStyle name="Output 2 10 2 4 10" xfId="37486" xr:uid="{33E53AA6-3E10-4604-9AF7-897B68990D31}"/>
    <cellStyle name="Output 2 10 2 4 2" xfId="26898" xr:uid="{5867149A-1014-4742-883D-954B64D85D17}"/>
    <cellStyle name="Output 2 10 2 4 3" xfId="24848" xr:uid="{6D32D20E-29C6-4A33-A6AA-95A99467490F}"/>
    <cellStyle name="Output 2 10 2 4 4" xfId="29730" xr:uid="{529CD95C-ACAE-4315-9EF1-9397F1C3FA83}"/>
    <cellStyle name="Output 2 10 2 4 5" xfId="30611" xr:uid="{256E8BF4-845D-44AE-AC9B-B5BDEA64DC3B}"/>
    <cellStyle name="Output 2 10 2 4 6" xfId="33834" xr:uid="{D123462B-B1B6-46DA-B9D1-00C1BD816F06}"/>
    <cellStyle name="Output 2 10 2 4 7" xfId="34165" xr:uid="{FCE0F560-7E2B-4483-BD76-AF6AEAFEE73E}"/>
    <cellStyle name="Output 2 10 2 4 8" xfId="35734" xr:uid="{7EA91EC8-F66B-43E0-B2EB-7BE050A0D73F}"/>
    <cellStyle name="Output 2 10 2 4 9" xfId="36569" xr:uid="{6148BAEB-BC31-485A-AB12-FEC2B51FF797}"/>
    <cellStyle name="Output 2 10 2 5" xfId="24422" xr:uid="{B342212D-EB01-4788-BCA2-1E66B700800C}"/>
    <cellStyle name="Output 2 10 2 5 10" xfId="37658" xr:uid="{59E3707D-588A-4EA9-9791-153F6C5C4967}"/>
    <cellStyle name="Output 2 10 2 5 2" xfId="27070" xr:uid="{88C6321D-93C2-4A03-856B-D2E03634BD9F}"/>
    <cellStyle name="Output 2 10 2 5 3" xfId="28708" xr:uid="{5335F7FC-E4FE-4DF6-B042-C4BBA4413078}"/>
    <cellStyle name="Output 2 10 2 5 4" xfId="29900" xr:uid="{E277A740-8928-4EF5-8555-314CA18E1FA6}"/>
    <cellStyle name="Output 2 10 2 5 5" xfId="30783" xr:uid="{47E07901-78D1-456D-835A-2D0C3ABA3E04}"/>
    <cellStyle name="Output 2 10 2 5 6" xfId="34006" xr:uid="{79808750-B5DF-4A5C-99A9-2E9B87E8BFCD}"/>
    <cellStyle name="Output 2 10 2 5 7" xfId="34778" xr:uid="{8E885F4E-EF09-4074-9237-38C997D697BF}"/>
    <cellStyle name="Output 2 10 2 5 8" xfId="35906" xr:uid="{64B48267-8254-4134-9E04-507D65DCDAC1}"/>
    <cellStyle name="Output 2 10 2 5 9" xfId="36739" xr:uid="{6BB77379-1ABA-4A78-9C64-68B8205D6302}"/>
    <cellStyle name="Output 2 10 2 6" xfId="22091" xr:uid="{87E764D7-8925-4575-8DB3-7963F94706B6}"/>
    <cellStyle name="Output 2 10 2 7" xfId="24603" xr:uid="{119E7BA4-23AD-43C8-87FD-412AD6AA571A}"/>
    <cellStyle name="Output 2 10 3" xfId="20531" xr:uid="{00000000-0005-0000-0000-000037500000}"/>
    <cellStyle name="Output 2 10 3 2" xfId="22530" xr:uid="{304101B3-3A19-441B-BF47-5235ACF2718E}"/>
    <cellStyle name="Output 2 10 3 2 2" xfId="23430" xr:uid="{4729A6AF-145A-4059-8CE0-34B35092BB8F}"/>
    <cellStyle name="Output 2 10 3 2 2 2" xfId="26082" xr:uid="{71E4DCCB-E98A-4029-B5E5-A65FDA0A6065}"/>
    <cellStyle name="Output 2 10 3 2 2 3" xfId="28182" xr:uid="{E082C355-9ACA-44F6-ABB0-9B4A986F01AC}"/>
    <cellStyle name="Output 2 10 3 2 2 4" xfId="28457" xr:uid="{AD23DDB5-E84B-4273-AB68-AB9514ED1452}"/>
    <cellStyle name="Output 2 10 3 2 2 5" xfId="29007" xr:uid="{5B066DD7-7560-48AF-A591-49BEEFCB1D2F}"/>
    <cellStyle name="Output 2 10 3 2 2 6" xfId="33333" xr:uid="{86B99EDE-7208-43C0-AB87-DB8C974ACBF5}"/>
    <cellStyle name="Output 2 10 3 2 2 7" xfId="34281" xr:uid="{2137D105-84AC-4B9D-9191-590BE86059D6}"/>
    <cellStyle name="Output 2 10 3 2 2 8" xfId="34415" xr:uid="{834FC366-4C58-4862-A206-61695B37CA3A}"/>
    <cellStyle name="Output 2 10 3 2 2 9" xfId="35032" xr:uid="{F8F6965D-F778-4C5B-8E7D-7445A6732DDC}"/>
    <cellStyle name="Output 2 10 3 2 3" xfId="25184" xr:uid="{8AAB4C59-343D-4FD8-A267-1D2FF0BF1F9B}"/>
    <cellStyle name="Output 2 10 3 2 4" xfId="32443" xr:uid="{F901F753-79F9-43FC-AF93-38455B2844A8}"/>
    <cellStyle name="Output 2 10 3 3" xfId="23095" xr:uid="{BD7C9B00-A629-4FA9-AA7E-4FA27402B1D6}"/>
    <cellStyle name="Output 2 10 3 3 2" xfId="25747" xr:uid="{642313DE-004A-4F51-8FEF-FFC308F07888}"/>
    <cellStyle name="Output 2 10 3 3 3" xfId="27847" xr:uid="{B537D185-2220-4FC9-8587-9564D9FAB0D8}"/>
    <cellStyle name="Output 2 10 3 3 4" xfId="27375" xr:uid="{76DFCE7E-CDCD-4ADB-858B-0D575CC2043B}"/>
    <cellStyle name="Output 2 10 3 3 5" xfId="29092" xr:uid="{F514CD62-6A64-4AA9-B923-DF5D27DEA4EF}"/>
    <cellStyle name="Output 2 10 3 3 6" xfId="32998" xr:uid="{BE1FB2AF-B7E0-4B2F-B7BF-B1F3245B7C31}"/>
    <cellStyle name="Output 2 10 3 3 7" xfId="31064" xr:uid="{A81F57B7-0B84-4AB8-92CB-3AC66F3EE22A}"/>
    <cellStyle name="Output 2 10 3 3 8" xfId="34307" xr:uid="{2F38879A-0BE8-47E6-AAAD-5DF497DD1FE6}"/>
    <cellStyle name="Output 2 10 3 3 9" xfId="31690" xr:uid="{764A631E-0AEC-4FE4-B7D8-25B8AB4DABC3}"/>
    <cellStyle name="Output 2 10 3 4" xfId="24251" xr:uid="{08FF1635-BDC2-4152-B53C-C8E4DBA87608}"/>
    <cellStyle name="Output 2 10 3 4 10" xfId="37487" xr:uid="{04142371-4313-42A1-B372-075CE201E809}"/>
    <cellStyle name="Output 2 10 3 4 2" xfId="26899" xr:uid="{AED5B5D2-24BC-4749-99FE-56D7FD4AA10F}"/>
    <cellStyle name="Output 2 10 3 4 3" xfId="24849" xr:uid="{557F0E43-3A3C-4B58-8EE7-2DDA9162EF3A}"/>
    <cellStyle name="Output 2 10 3 4 4" xfId="29731" xr:uid="{B9D53588-62D0-467A-8491-3A55C0C56709}"/>
    <cellStyle name="Output 2 10 3 4 5" xfId="30612" xr:uid="{FDFA50D6-0802-42A3-BEFD-9B2020099C46}"/>
    <cellStyle name="Output 2 10 3 4 6" xfId="33835" xr:uid="{9E9902E6-8804-437A-ABAE-98EA356A7111}"/>
    <cellStyle name="Output 2 10 3 4 7" xfId="33993" xr:uid="{766DC030-6D3A-4153-949A-EF4DF1C0358C}"/>
    <cellStyle name="Output 2 10 3 4 8" xfId="35735" xr:uid="{8CD532A1-E11C-430B-9D8F-C121E9D5A03B}"/>
    <cellStyle name="Output 2 10 3 4 9" xfId="36570" xr:uid="{98B47E36-8F9D-4193-ABE3-BA60107031F8}"/>
    <cellStyle name="Output 2 10 3 5" xfId="24423" xr:uid="{866AAC83-D4E2-4CBB-84F5-AD5A951CB580}"/>
    <cellStyle name="Output 2 10 3 5 10" xfId="37659" xr:uid="{DB480105-AFA4-463E-8F18-DE06E93C1548}"/>
    <cellStyle name="Output 2 10 3 5 2" xfId="27071" xr:uid="{5233D972-2F26-43BB-A504-F737FD3D6425}"/>
    <cellStyle name="Output 2 10 3 5 3" xfId="28709" xr:uid="{A9748F0D-14DC-4014-9A3A-754BB5529601}"/>
    <cellStyle name="Output 2 10 3 5 4" xfId="29901" xr:uid="{BDF715CF-3A59-440B-AE59-8D8CDD12AF0B}"/>
    <cellStyle name="Output 2 10 3 5 5" xfId="30784" xr:uid="{DAF4A284-DFBA-4B5A-98F1-38559396451A}"/>
    <cellStyle name="Output 2 10 3 5 6" xfId="34007" xr:uid="{3CDA3830-FD7A-4F65-9F2D-F39C1BA44483}"/>
    <cellStyle name="Output 2 10 3 5 7" xfId="34779" xr:uid="{5204FF77-E57F-45C5-8FB5-480676779113}"/>
    <cellStyle name="Output 2 10 3 5 8" xfId="35907" xr:uid="{663272E3-6C94-4FD4-A87D-1ABA6254849E}"/>
    <cellStyle name="Output 2 10 3 5 9" xfId="36740" xr:uid="{AC066A09-B7A0-4729-93AA-B1D74C376E34}"/>
    <cellStyle name="Output 2 10 3 6" xfId="22092" xr:uid="{E0AA801C-5BA8-45D4-BE9B-5151827BB085}"/>
    <cellStyle name="Output 2 10 3 7" xfId="24604" xr:uid="{BA1E5282-99BA-4213-8AE6-F2B2AC5DA6FF}"/>
    <cellStyle name="Output 2 10 4" xfId="20532" xr:uid="{00000000-0005-0000-0000-000038500000}"/>
    <cellStyle name="Output 2 10 4 2" xfId="22529" xr:uid="{2897B8E0-1270-4679-ADE8-C501E1A81C62}"/>
    <cellStyle name="Output 2 10 4 2 2" xfId="23429" xr:uid="{C2C3F467-5ED4-4AAB-BED4-95C645F51D07}"/>
    <cellStyle name="Output 2 10 4 2 2 2" xfId="26081" xr:uid="{8DF2A9EF-7FA8-435D-8192-4B116B2BAD2E}"/>
    <cellStyle name="Output 2 10 4 2 2 3" xfId="28181" xr:uid="{7ACE9442-92A5-46D2-AF69-4F69D6F8B731}"/>
    <cellStyle name="Output 2 10 4 2 2 4" xfId="27966" xr:uid="{1CF63F63-A5BA-4792-A302-40DEE73C2B16}"/>
    <cellStyle name="Output 2 10 4 2 2 5" xfId="28513" xr:uid="{AFDB3A57-E633-4CFB-AD4D-62521C05F194}"/>
    <cellStyle name="Output 2 10 4 2 2 6" xfId="33332" xr:uid="{7F848FED-504A-4906-A50E-671140DB7AF9}"/>
    <cellStyle name="Output 2 10 4 2 2 7" xfId="34280" xr:uid="{224DB19A-8F25-4D65-86F8-B2C2668874CB}"/>
    <cellStyle name="Output 2 10 4 2 2 8" xfId="34545" xr:uid="{4CC0F4B7-AB05-498F-8907-FD67467C1668}"/>
    <cellStyle name="Output 2 10 4 2 2 9" xfId="35122" xr:uid="{B7BED13F-6514-4B68-B630-5FB39F028440}"/>
    <cellStyle name="Output 2 10 4 2 3" xfId="25183" xr:uid="{32F5461E-47E1-46D2-B828-24FB6346AF1E}"/>
    <cellStyle name="Output 2 10 4 2 4" xfId="32442" xr:uid="{571B4F76-A132-436C-846A-8508941BF37A}"/>
    <cellStyle name="Output 2 10 4 3" xfId="23096" xr:uid="{E2C8113F-0431-4C30-889A-F984EDE9DC6F}"/>
    <cellStyle name="Output 2 10 4 3 2" xfId="25748" xr:uid="{C6062342-4704-4AF7-84C7-415724EB863E}"/>
    <cellStyle name="Output 2 10 4 3 3" xfId="27848" xr:uid="{AF4D263A-08B3-4590-AF36-DFA1E087B39E}"/>
    <cellStyle name="Output 2 10 4 3 4" xfId="27376" xr:uid="{F9065C79-1E83-4FE0-B7A5-FB4E629A9E74}"/>
    <cellStyle name="Output 2 10 4 3 5" xfId="28235" xr:uid="{F3FD87C9-49F3-4D61-B9AB-B393A3839DE0}"/>
    <cellStyle name="Output 2 10 4 3 6" xfId="32999" xr:uid="{B0F49813-C3BF-4FD2-BD41-BA33192CE20D}"/>
    <cellStyle name="Output 2 10 4 3 7" xfId="31063" xr:uid="{2EC7803D-9CD7-4353-B2FC-59E50B829415}"/>
    <cellStyle name="Output 2 10 4 3 8" xfId="31251" xr:uid="{D73A1115-E682-4BBA-B356-D55774773C3B}"/>
    <cellStyle name="Output 2 10 4 3 9" xfId="31516" xr:uid="{50BAF83C-21D5-4C44-9AF3-3D6590F4AB74}"/>
    <cellStyle name="Output 2 10 4 4" xfId="24252" xr:uid="{BEB65506-B19A-493E-828A-725699BEC389}"/>
    <cellStyle name="Output 2 10 4 4 10" xfId="37488" xr:uid="{6CA6C685-A476-4D46-B21B-836915B4DEEB}"/>
    <cellStyle name="Output 2 10 4 4 2" xfId="26900" xr:uid="{92F269AE-6905-491C-9C4C-FCBBD0F6A2D6}"/>
    <cellStyle name="Output 2 10 4 4 3" xfId="24850" xr:uid="{D26D8C23-CB43-4252-8AE2-035F365F11CD}"/>
    <cellStyle name="Output 2 10 4 4 4" xfId="29732" xr:uid="{1C33368A-456B-4F45-8E29-DB00E85E7050}"/>
    <cellStyle name="Output 2 10 4 4 5" xfId="30613" xr:uid="{E8005D63-2DDA-4582-9CC7-66E63F65EFDD}"/>
    <cellStyle name="Output 2 10 4 4 6" xfId="33836" xr:uid="{117E5DBB-8DE1-46C3-A4EA-FEFA8B53D4FB}"/>
    <cellStyle name="Output 2 10 4 4 7" xfId="34163" xr:uid="{A404D892-DC21-4F19-AC79-B659D7C1D18A}"/>
    <cellStyle name="Output 2 10 4 4 8" xfId="35736" xr:uid="{B1555086-34AA-483A-AFA6-1F5F8EB91BA7}"/>
    <cellStyle name="Output 2 10 4 4 9" xfId="36571" xr:uid="{81BD1CCC-C17B-4242-BB5D-75ADC2926435}"/>
    <cellStyle name="Output 2 10 4 5" xfId="24424" xr:uid="{8EA9E365-186C-4D36-80A5-BD415D9DBABF}"/>
    <cellStyle name="Output 2 10 4 5 10" xfId="37660" xr:uid="{3C2E18C8-215F-4C43-8324-45F170AEBE11}"/>
    <cellStyle name="Output 2 10 4 5 2" xfId="27072" xr:uid="{B0DFD48B-7173-4F24-A23A-36FE9DD7AA87}"/>
    <cellStyle name="Output 2 10 4 5 3" xfId="28710" xr:uid="{D5788A75-A9AE-4B2B-AAB7-7CB9255EAF75}"/>
    <cellStyle name="Output 2 10 4 5 4" xfId="29902" xr:uid="{958027FB-69FE-4E15-BE23-1E22E1AB7333}"/>
    <cellStyle name="Output 2 10 4 5 5" xfId="30785" xr:uid="{D5C2F58D-E611-4D1C-AD74-86D0A5AFE122}"/>
    <cellStyle name="Output 2 10 4 5 6" xfId="34008" xr:uid="{56A139FF-9DC3-4373-990E-D2E9A11B6213}"/>
    <cellStyle name="Output 2 10 4 5 7" xfId="34780" xr:uid="{6A4B552C-1D7B-4979-9E59-F0ABB838A0E8}"/>
    <cellStyle name="Output 2 10 4 5 8" xfId="35908" xr:uid="{CC1416A5-820B-4024-96F6-95E1AEDD4547}"/>
    <cellStyle name="Output 2 10 4 5 9" xfId="36741" xr:uid="{BF676362-0ACD-46E2-8975-0664666508DC}"/>
    <cellStyle name="Output 2 10 4 6" xfId="22093" xr:uid="{D47F6F63-7555-4253-BFB8-C99D653AA6A2}"/>
    <cellStyle name="Output 2 10 4 7" xfId="24605" xr:uid="{09D6A535-C522-44B1-B9DC-F36D550516D2}"/>
    <cellStyle name="Output 2 10 5" xfId="20533" xr:uid="{00000000-0005-0000-0000-000039500000}"/>
    <cellStyle name="Output 2 10 5 2" xfId="22528" xr:uid="{EF740AA2-B224-480C-BB15-1C82DB8C0780}"/>
    <cellStyle name="Output 2 10 5 2 2" xfId="23428" xr:uid="{67523EB0-39C8-43EC-9211-E17FCC9457B9}"/>
    <cellStyle name="Output 2 10 5 2 2 2" xfId="26080" xr:uid="{69107F0F-BF9D-4F87-BC44-4EA79D7854F5}"/>
    <cellStyle name="Output 2 10 5 2 2 3" xfId="28180" xr:uid="{5A7E5F24-31C7-4EC6-8AF9-E23E1B08E81C}"/>
    <cellStyle name="Output 2 10 5 2 2 4" xfId="28063" xr:uid="{D3E94661-3DE9-4504-8804-8348B32A55C1}"/>
    <cellStyle name="Output 2 10 5 2 2 5" xfId="28276" xr:uid="{A2788763-13D0-4011-B7FF-6400D7E409BC}"/>
    <cellStyle name="Output 2 10 5 2 2 6" xfId="33331" xr:uid="{4F16BA53-B27F-4D55-858C-61B492043725}"/>
    <cellStyle name="Output 2 10 5 2 2 7" xfId="34279" xr:uid="{10A6E0BA-CF41-4284-BD69-CB798136563F}"/>
    <cellStyle name="Output 2 10 5 2 2 8" xfId="32972" xr:uid="{6876E6AB-3A4E-44F4-AA84-AA38D4B8B571}"/>
    <cellStyle name="Output 2 10 5 2 2 9" xfId="30967" xr:uid="{8FA6CB61-F99B-4F8E-A812-F73EDE53C48D}"/>
    <cellStyle name="Output 2 10 5 2 3" xfId="25182" xr:uid="{8E47BF59-F593-434B-BD5C-D6ACDDEE68E1}"/>
    <cellStyle name="Output 2 10 5 2 4" xfId="32441" xr:uid="{A2E7FEE0-3056-44B7-8506-85F51CB0335A}"/>
    <cellStyle name="Output 2 10 5 3" xfId="23097" xr:uid="{CF0BE7BC-9153-4FB1-8DDB-8C8B3F942341}"/>
    <cellStyle name="Output 2 10 5 3 2" xfId="25749" xr:uid="{4F312CC4-0A11-4FD4-84A0-1C4EA589900B}"/>
    <cellStyle name="Output 2 10 5 3 3" xfId="27849" xr:uid="{A1EEB240-490B-48AD-AC0C-CF25F66D8B62}"/>
    <cellStyle name="Output 2 10 5 3 4" xfId="27377" xr:uid="{FC262788-69C0-47B6-A723-2A74C4D9100C}"/>
    <cellStyle name="Output 2 10 5 3 5" xfId="27259" xr:uid="{D3228BF1-13D2-477D-80F6-431F841C505B}"/>
    <cellStyle name="Output 2 10 5 3 6" xfId="33000" xr:uid="{06D5B9E1-45E5-491E-8B8E-40D8D978D7D0}"/>
    <cellStyle name="Output 2 10 5 3 7" xfId="31062" xr:uid="{05725686-D7E3-4C10-BA85-C2BD7B043E38}"/>
    <cellStyle name="Output 2 10 5 3 8" xfId="34492" xr:uid="{309036A0-6BB4-46C4-A3CD-2EE64620BBED}"/>
    <cellStyle name="Output 2 10 5 3 9" xfId="31691" xr:uid="{8BB23F99-1756-49B9-9406-3815B429314E}"/>
    <cellStyle name="Output 2 10 5 4" xfId="24253" xr:uid="{D4633153-ED92-4E35-894C-302BCD96EE13}"/>
    <cellStyle name="Output 2 10 5 4 10" xfId="37489" xr:uid="{773E6869-C9F9-452E-8301-66BF193E4C64}"/>
    <cellStyle name="Output 2 10 5 4 2" xfId="26901" xr:uid="{E1C56C11-18E8-4B32-8155-6CA51BD1D232}"/>
    <cellStyle name="Output 2 10 5 4 3" xfId="24851" xr:uid="{FC4B0BD8-8F09-43E5-98D8-065D81FFBC35}"/>
    <cellStyle name="Output 2 10 5 4 4" xfId="29733" xr:uid="{628D56A8-8AC2-4779-9A9D-C5AC3B1FF4D2}"/>
    <cellStyle name="Output 2 10 5 4 5" xfId="30614" xr:uid="{DB95EFD1-4E0B-4DB5-A2BB-C1726483A0F2}"/>
    <cellStyle name="Output 2 10 5 4 6" xfId="33837" xr:uid="{B37D3D0B-F51D-48EE-B239-0243130EBCDC}"/>
    <cellStyle name="Output 2 10 5 4 7" xfId="32237" xr:uid="{1D25E506-4199-4A50-AB69-25D74D62E8AF}"/>
    <cellStyle name="Output 2 10 5 4 8" xfId="35737" xr:uid="{D870DC06-15A6-452E-9CA4-7A1F183861AF}"/>
    <cellStyle name="Output 2 10 5 4 9" xfId="36572" xr:uid="{C207F439-E26F-42D5-82AA-4603CF6E4288}"/>
    <cellStyle name="Output 2 10 5 5" xfId="24425" xr:uid="{EBD19980-8317-4DDD-A2AE-CCC5AFB08E79}"/>
    <cellStyle name="Output 2 10 5 5 10" xfId="37661" xr:uid="{DDAE3FFB-FCF2-4066-9E1D-3BC771BD741A}"/>
    <cellStyle name="Output 2 10 5 5 2" xfId="27073" xr:uid="{9FD65E7F-BD38-4436-AC5F-FD7DAA77BC25}"/>
    <cellStyle name="Output 2 10 5 5 3" xfId="28711" xr:uid="{69EDF04F-7907-490C-8204-9A064FBDCFEF}"/>
    <cellStyle name="Output 2 10 5 5 4" xfId="29903" xr:uid="{4DA64CB0-E16A-4F9A-AB5B-78FB58154A85}"/>
    <cellStyle name="Output 2 10 5 5 5" xfId="30786" xr:uid="{F7C1C78E-6A8B-426E-9FA9-DE8CF10E9FFB}"/>
    <cellStyle name="Output 2 10 5 5 6" xfId="34009" xr:uid="{517C3311-E3D7-4DAC-8243-066EF8326AEA}"/>
    <cellStyle name="Output 2 10 5 5 7" xfId="34781" xr:uid="{6E45C026-19AB-4B87-A21C-5E4C01F421F3}"/>
    <cellStyle name="Output 2 10 5 5 8" xfId="35909" xr:uid="{44FA9B21-5E63-4EAD-BC57-CC29569842C3}"/>
    <cellStyle name="Output 2 10 5 5 9" xfId="36742" xr:uid="{1ADECE18-1F35-46A8-8304-C535BA097FAB}"/>
    <cellStyle name="Output 2 10 5 6" xfId="22094" xr:uid="{646412A1-AC14-42C8-A20A-B6C7E9ADEB8C}"/>
    <cellStyle name="Output 2 10 5 7" xfId="24606" xr:uid="{67C8C04F-8AC0-4BC4-B78B-74C1DCA65AEC}"/>
    <cellStyle name="Output 2 11" xfId="20534" xr:uid="{00000000-0005-0000-0000-00003A500000}"/>
    <cellStyle name="Output 2 11 10" xfId="22095" xr:uid="{B0CB989E-E4AC-469A-A41E-7B01F1BA0CA0}"/>
    <cellStyle name="Output 2 11 11" xfId="24607" xr:uid="{0D228024-33D7-4B4F-B510-23A9DFCBBF06}"/>
    <cellStyle name="Output 2 11 2" xfId="20535" xr:uid="{00000000-0005-0000-0000-00003B500000}"/>
    <cellStyle name="Output 2 11 2 2" xfId="22526" xr:uid="{40450D05-99A8-4312-ACF7-12FC8032C269}"/>
    <cellStyle name="Output 2 11 2 2 2" xfId="23426" xr:uid="{E97DD6A5-7F38-44F7-960F-1B1EE6526E54}"/>
    <cellStyle name="Output 2 11 2 2 2 2" xfId="26078" xr:uid="{6E765156-AC61-48D9-9B77-1684EAE3149C}"/>
    <cellStyle name="Output 2 11 2 2 2 3" xfId="28178" xr:uid="{A580F467-404D-4AD9-8D32-B9915D9B00E1}"/>
    <cellStyle name="Output 2 11 2 2 2 4" xfId="28574" xr:uid="{74DAC108-F541-40B2-8F2C-FCD82AA00C74}"/>
    <cellStyle name="Output 2 11 2 2 2 5" xfId="29006" xr:uid="{9DE5CE73-BF12-4A48-AEF7-0561A8F118CB}"/>
    <cellStyle name="Output 2 11 2 2 2 6" xfId="33329" xr:uid="{E45E1E7F-AEAA-4B53-B62B-1C89D10EA981}"/>
    <cellStyle name="Output 2 11 2 2 2 7" xfId="34277" xr:uid="{2CC71E72-EACC-471E-95DF-C1E1661BB1B4}"/>
    <cellStyle name="Output 2 11 2 2 2 8" xfId="34358" xr:uid="{A2E818C0-4BA1-4364-939D-717CC7A21C2D}"/>
    <cellStyle name="Output 2 11 2 2 2 9" xfId="35031" xr:uid="{3E5914D0-D04A-4E2F-BED9-49798F59F7CF}"/>
    <cellStyle name="Output 2 11 2 2 3" xfId="25180" xr:uid="{53C18839-B0C8-472B-9E00-71D1637B018F}"/>
    <cellStyle name="Output 2 11 2 2 4" xfId="32439" xr:uid="{06F4180B-A646-45DF-B2C9-1D55ADD27C9F}"/>
    <cellStyle name="Output 2 11 2 3" xfId="23099" xr:uid="{68D5C662-8D44-44F0-81FB-8E5592E00E71}"/>
    <cellStyle name="Output 2 11 2 3 2" xfId="25751" xr:uid="{AF3E0D4B-5906-405B-AAAB-F0C455033513}"/>
    <cellStyle name="Output 2 11 2 3 3" xfId="27851" xr:uid="{DCEDFE4E-AEDD-4EE8-A6D6-2BEBB44B9CC2}"/>
    <cellStyle name="Output 2 11 2 3 4" xfId="27379" xr:uid="{028A8ED8-79D6-4542-B8E6-ECAF40486707}"/>
    <cellStyle name="Output 2 11 2 3 5" xfId="29093" xr:uid="{9943EF00-5C6A-48A9-90DC-0937C1D52B23}"/>
    <cellStyle name="Output 2 11 2 3 6" xfId="33002" xr:uid="{EB852B64-A5AB-49F2-892A-5E81E5D869C1}"/>
    <cellStyle name="Output 2 11 2 3 7" xfId="31060" xr:uid="{38B457D9-5A03-4A8A-919D-ADC98E296B19}"/>
    <cellStyle name="Output 2 11 2 3 8" xfId="31088" xr:uid="{ADB5F849-1A17-4B98-8DC4-73BC8155FF63}"/>
    <cellStyle name="Output 2 11 2 3 9" xfId="31692" xr:uid="{EF768B3A-D92D-419D-B7E7-D4B512998EA1}"/>
    <cellStyle name="Output 2 11 2 4" xfId="24255" xr:uid="{F889622C-60E8-4DC2-9990-76A6372C213B}"/>
    <cellStyle name="Output 2 11 2 4 10" xfId="37491" xr:uid="{3B17D70C-4B1F-4124-B2F8-1CFB4D4AA86A}"/>
    <cellStyle name="Output 2 11 2 4 2" xfId="26903" xr:uid="{9C259FA5-82E8-4B10-813F-F61152F17AC0}"/>
    <cellStyle name="Output 2 11 2 4 3" xfId="24853" xr:uid="{8B3AB901-05B5-4E8B-A7C3-D080A8766C07}"/>
    <cellStyle name="Output 2 11 2 4 4" xfId="29735" xr:uid="{37E79917-B904-41F2-8AA0-616BE8F01736}"/>
    <cellStyle name="Output 2 11 2 4 5" xfId="30616" xr:uid="{FEC7DCB6-C888-488A-992E-3FBC7E916395}"/>
    <cellStyle name="Output 2 11 2 4 6" xfId="33839" xr:uid="{9B54E13E-8A9F-46F6-8AA7-EFDE351758C4}"/>
    <cellStyle name="Output 2 11 2 4 7" xfId="33997" xr:uid="{66E69506-F0B6-4269-8584-FAD8E7E52825}"/>
    <cellStyle name="Output 2 11 2 4 8" xfId="35739" xr:uid="{AF993482-8AA3-4B3E-8992-771C7F8E3FC2}"/>
    <cellStyle name="Output 2 11 2 4 9" xfId="36574" xr:uid="{6069191C-9838-432C-A5C5-0DC49CCBF7CE}"/>
    <cellStyle name="Output 2 11 2 5" xfId="24427" xr:uid="{1F8176E8-0932-49B4-A76F-6E9CA2EF19DB}"/>
    <cellStyle name="Output 2 11 2 5 10" xfId="37663" xr:uid="{BF69FDA6-0B05-40AE-A47D-E44688EB9CD4}"/>
    <cellStyle name="Output 2 11 2 5 2" xfId="27075" xr:uid="{6FC1AE4F-7B86-471B-B9BA-39231F59E3A5}"/>
    <cellStyle name="Output 2 11 2 5 3" xfId="28713" xr:uid="{85FDEF63-ABFF-40D1-956A-7BA807C4981A}"/>
    <cellStyle name="Output 2 11 2 5 4" xfId="29905" xr:uid="{798EA072-EFA4-4E7C-B4FF-D85C23C54226}"/>
    <cellStyle name="Output 2 11 2 5 5" xfId="30788" xr:uid="{280058A9-806F-418F-ADB9-97B43BC1AC0B}"/>
    <cellStyle name="Output 2 11 2 5 6" xfId="34011" xr:uid="{B3A8A982-3C4A-4986-B1B8-11FCB26E35B7}"/>
    <cellStyle name="Output 2 11 2 5 7" xfId="34783" xr:uid="{5129F8BE-1898-4C0D-9F57-ECBC903CE76C}"/>
    <cellStyle name="Output 2 11 2 5 8" xfId="35911" xr:uid="{E38485CD-8514-47D4-BE3F-F394D3DDDFAB}"/>
    <cellStyle name="Output 2 11 2 5 9" xfId="36744" xr:uid="{00E35358-7A42-4A81-BD1D-D82EBB3901A0}"/>
    <cellStyle name="Output 2 11 2 6" xfId="22096" xr:uid="{ED1610F1-A16E-4CC4-94F1-71FA11A943A2}"/>
    <cellStyle name="Output 2 11 2 7" xfId="24608" xr:uid="{FEF5CCE1-F005-442F-8393-013BB621D456}"/>
    <cellStyle name="Output 2 11 3" xfId="20536" xr:uid="{00000000-0005-0000-0000-00003C500000}"/>
    <cellStyle name="Output 2 11 3 2" xfId="22525" xr:uid="{0EBB910C-29A0-4481-AB78-A2D5C1BCDADE}"/>
    <cellStyle name="Output 2 11 3 2 2" xfId="23425" xr:uid="{FDEAC0C9-1121-47FD-81C7-DA649FD34118}"/>
    <cellStyle name="Output 2 11 3 2 2 2" xfId="26077" xr:uid="{CFB7B1B5-0323-4859-8DB3-ABF80078D2F3}"/>
    <cellStyle name="Output 2 11 3 2 2 3" xfId="28177" xr:uid="{F9E9A5ED-F972-447A-BECD-8A94424977A6}"/>
    <cellStyle name="Output 2 11 3 2 2 4" xfId="28460" xr:uid="{BF0CF2A6-2866-4CB3-9A5A-75A3E10C48EF}"/>
    <cellStyle name="Output 2 11 3 2 2 5" xfId="27252" xr:uid="{1F948E99-D95E-464B-8412-F79C022A9371}"/>
    <cellStyle name="Output 2 11 3 2 2 6" xfId="33328" xr:uid="{B3E4D990-1DEB-49E1-BB82-267966CD87F6}"/>
    <cellStyle name="Output 2 11 3 2 2 7" xfId="34276" xr:uid="{5B92DF73-84D8-469C-BF7B-B7DB8693594A}"/>
    <cellStyle name="Output 2 11 3 2 2 8" xfId="31139" xr:uid="{BA64674B-066A-4FA6-B218-032603B6493A}"/>
    <cellStyle name="Output 2 11 3 2 2 9" xfId="35123" xr:uid="{FE844563-ECD9-40C9-B7DA-E2E9B7B7C916}"/>
    <cellStyle name="Output 2 11 3 2 3" xfId="25179" xr:uid="{645DF13A-9AE0-4EF4-BFFE-FA1B654FFEFF}"/>
    <cellStyle name="Output 2 11 3 2 4" xfId="32438" xr:uid="{6E72CAC2-A106-40DE-B1F9-262203D9B675}"/>
    <cellStyle name="Output 2 11 3 3" xfId="23100" xr:uid="{B900DF7B-D74B-4712-951C-C0D646FBD98C}"/>
    <cellStyle name="Output 2 11 3 3 2" xfId="25752" xr:uid="{A86D0CEA-67C8-4CE0-86B5-F0DC7CF3D67E}"/>
    <cellStyle name="Output 2 11 3 3 3" xfId="27852" xr:uid="{BC795B48-1AD7-43C5-B3FF-6A0A887A2991}"/>
    <cellStyle name="Output 2 11 3 3 4" xfId="27380" xr:uid="{F06510E3-B674-44E9-A74A-5F50FE2FC290}"/>
    <cellStyle name="Output 2 11 3 3 5" xfId="27667" xr:uid="{FEF52B69-6B49-450A-B0EC-19A8130D7F8B}"/>
    <cellStyle name="Output 2 11 3 3 6" xfId="33003" xr:uid="{2BBC3D06-56AD-43C3-8FBC-424036BC94FD}"/>
    <cellStyle name="Output 2 11 3 3 7" xfId="31059" xr:uid="{A2764401-3427-42B8-9C40-9F456AC8F3A7}"/>
    <cellStyle name="Output 2 11 3 3 8" xfId="34305" xr:uid="{64BE6395-82BA-4EF5-8F30-114DD9CC8299}"/>
    <cellStyle name="Output 2 11 3 3 9" xfId="31278" xr:uid="{CF43CB45-CC44-4D56-AD18-5A332C370DF8}"/>
    <cellStyle name="Output 2 11 3 4" xfId="24256" xr:uid="{95FF1A1C-9989-4B01-9193-7A1658C1F729}"/>
    <cellStyle name="Output 2 11 3 4 10" xfId="37492" xr:uid="{FC56DA88-7322-46A9-83F2-F70520779133}"/>
    <cellStyle name="Output 2 11 3 4 2" xfId="26904" xr:uid="{2BB88D57-FBCC-4DB8-A533-093A861BB6C4}"/>
    <cellStyle name="Output 2 11 3 4 3" xfId="24854" xr:uid="{04E264A6-7185-4FBD-9809-AA92A6928FC7}"/>
    <cellStyle name="Output 2 11 3 4 4" xfId="29736" xr:uid="{783F65A2-9D22-4688-B80F-3E483E9DB126}"/>
    <cellStyle name="Output 2 11 3 4 5" xfId="30617" xr:uid="{06F914CA-BE40-4301-989A-642F5172F078}"/>
    <cellStyle name="Output 2 11 3 4 6" xfId="33840" xr:uid="{D3958FB8-5B82-4527-B795-E73457EC6691}"/>
    <cellStyle name="Output 2 11 3 4 7" xfId="34167" xr:uid="{D499ECBA-2185-45B5-B920-C2887EFA0B8E}"/>
    <cellStyle name="Output 2 11 3 4 8" xfId="35740" xr:uid="{7D7D741B-56FA-41B0-9125-8595711061FB}"/>
    <cellStyle name="Output 2 11 3 4 9" xfId="36575" xr:uid="{65D894A1-6E74-46EC-A1F6-7E7ADE9A2433}"/>
    <cellStyle name="Output 2 11 3 5" xfId="24428" xr:uid="{81020977-91D3-4DC7-9407-849A2338954E}"/>
    <cellStyle name="Output 2 11 3 5 10" xfId="37664" xr:uid="{C28738C0-792C-4A7E-8142-3FB2627514CA}"/>
    <cellStyle name="Output 2 11 3 5 2" xfId="27076" xr:uid="{3751738F-F591-44B1-9232-228FBA029471}"/>
    <cellStyle name="Output 2 11 3 5 3" xfId="28714" xr:uid="{8E6369F5-1DBA-4FFF-893A-C68C5F832487}"/>
    <cellStyle name="Output 2 11 3 5 4" xfId="29906" xr:uid="{02619F76-364E-455F-9192-85F3F5C01A37}"/>
    <cellStyle name="Output 2 11 3 5 5" xfId="30789" xr:uid="{FB3B4B9A-DD65-4375-B3F9-1033B9DC0030}"/>
    <cellStyle name="Output 2 11 3 5 6" xfId="34012" xr:uid="{77089757-AC89-418D-A0E4-39D432B23167}"/>
    <cellStyle name="Output 2 11 3 5 7" xfId="34784" xr:uid="{E23D4DEE-CBAD-4C11-9403-7CDFE2DEE66C}"/>
    <cellStyle name="Output 2 11 3 5 8" xfId="35912" xr:uid="{DFC5DD4C-8AE4-4025-BE0C-3EA6CBB75AD6}"/>
    <cellStyle name="Output 2 11 3 5 9" xfId="36745" xr:uid="{397600C8-C257-4F58-91CA-452AA3A38235}"/>
    <cellStyle name="Output 2 11 3 6" xfId="22097" xr:uid="{300CA5F8-0762-434F-9A27-E67B3EDF6803}"/>
    <cellStyle name="Output 2 11 3 7" xfId="24609" xr:uid="{060C0162-B2ED-4996-A4EC-4C9795639B22}"/>
    <cellStyle name="Output 2 11 4" xfId="20537" xr:uid="{00000000-0005-0000-0000-00003D500000}"/>
    <cellStyle name="Output 2 11 4 2" xfId="22524" xr:uid="{38C49B9F-CAD0-4589-80F9-BE435CD103CE}"/>
    <cellStyle name="Output 2 11 4 2 2" xfId="23424" xr:uid="{11A90668-5E68-417B-AAE4-1772F80FC1F1}"/>
    <cellStyle name="Output 2 11 4 2 2 2" xfId="26076" xr:uid="{F5596416-089C-4761-8F7D-0FC41CFD69FC}"/>
    <cellStyle name="Output 2 11 4 2 2 3" xfId="28176" xr:uid="{0004A3A2-DDA2-49E9-9804-70419C878EF7}"/>
    <cellStyle name="Output 2 11 4 2 2 4" xfId="27969" xr:uid="{EABAB6DA-64FF-4FD7-906B-45B9C9011328}"/>
    <cellStyle name="Output 2 11 4 2 2 5" xfId="28373" xr:uid="{EE16D368-C7D3-43C4-9810-698B64C463C1}"/>
    <cellStyle name="Output 2 11 4 2 2 6" xfId="33327" xr:uid="{18D1254D-2E2C-4DBF-A5C8-D72B8937E169}"/>
    <cellStyle name="Output 2 11 4 2 2 7" xfId="34275" xr:uid="{38943B2A-2DF7-40B4-BE1D-197F8A268B0E}"/>
    <cellStyle name="Output 2 11 4 2 2 8" xfId="34416" xr:uid="{0AEA6C9C-B589-4A5D-BE04-EABAC0FE55F7}"/>
    <cellStyle name="Output 2 11 4 2 2 9" xfId="34602" xr:uid="{B0704E34-6452-4D23-8EB6-8578060D9359}"/>
    <cellStyle name="Output 2 11 4 2 3" xfId="25178" xr:uid="{3A105AAE-D42A-4A16-B5A3-AC8D41C92309}"/>
    <cellStyle name="Output 2 11 4 2 4" xfId="32437" xr:uid="{C837AF4C-AE84-47C9-B789-AD1026F72EA0}"/>
    <cellStyle name="Output 2 11 4 3" xfId="23101" xr:uid="{0DB02857-EEEE-4B67-BBD8-2C865F674D64}"/>
    <cellStyle name="Output 2 11 4 3 2" xfId="25753" xr:uid="{4D089DE0-34EE-43A1-9B72-2BBD39F2D450}"/>
    <cellStyle name="Output 2 11 4 3 3" xfId="27853" xr:uid="{8E9D9592-864E-4337-B67F-138C7F34F5DF}"/>
    <cellStyle name="Output 2 11 4 3 4" xfId="27381" xr:uid="{B00FCE9E-847D-4FBE-B6B7-6FD472F4C7F1}"/>
    <cellStyle name="Output 2 11 4 3 5" xfId="28974" xr:uid="{F104090C-7DC4-4CFD-A5FC-C2723014DCE8}"/>
    <cellStyle name="Output 2 11 4 3 6" xfId="33004" xr:uid="{FC4CB0F2-7475-4BDD-A26F-C3F765372620}"/>
    <cellStyle name="Output 2 11 4 3 7" xfId="31058" xr:uid="{22D5F5DB-3259-4D43-8007-9EE945D10B43}"/>
    <cellStyle name="Output 2 11 4 3 8" xfId="31253" xr:uid="{102AB1CE-A30D-4BB1-978D-F2AC0234BEC3}"/>
    <cellStyle name="Output 2 11 4 3 9" xfId="34582" xr:uid="{220F6051-A577-46BC-99AB-4B97EFCF7C32}"/>
    <cellStyle name="Output 2 11 4 4" xfId="24257" xr:uid="{F784EC5A-6FB1-41A4-A0B3-3C351369D07A}"/>
    <cellStyle name="Output 2 11 4 4 10" xfId="37493" xr:uid="{77888DEB-866B-4850-9FEE-1D24FC00A281}"/>
    <cellStyle name="Output 2 11 4 4 2" xfId="26905" xr:uid="{F945E9CA-EB95-4191-898A-A425A0AC3E03}"/>
    <cellStyle name="Output 2 11 4 4 3" xfId="24855" xr:uid="{E915AA30-7C85-4B10-81E5-A779A49E0BBE}"/>
    <cellStyle name="Output 2 11 4 4 4" xfId="29737" xr:uid="{95A71C6F-418E-4BB1-B99E-2F381F1F9000}"/>
    <cellStyle name="Output 2 11 4 4 5" xfId="30618" xr:uid="{35A99107-90FC-490E-8DC5-5B144521C937}"/>
    <cellStyle name="Output 2 11 4 4 6" xfId="33841" xr:uid="{ACA815BA-3335-4A64-9D2B-7B661775A325}"/>
    <cellStyle name="Output 2 11 4 4 7" xfId="32239" xr:uid="{4F03D510-6A30-4747-A928-8A0D552BC26A}"/>
    <cellStyle name="Output 2 11 4 4 8" xfId="35741" xr:uid="{4C7D38FB-75B7-4EB7-A863-07067A7CF5AB}"/>
    <cellStyle name="Output 2 11 4 4 9" xfId="36576" xr:uid="{00E09E2C-310C-4A1E-838B-04A39FA70C26}"/>
    <cellStyle name="Output 2 11 4 5" xfId="24429" xr:uid="{B3698F82-8199-45B0-A35F-6D6E213860B8}"/>
    <cellStyle name="Output 2 11 4 5 10" xfId="37665" xr:uid="{9FCA8865-96A8-465E-9E64-6F64156C03F5}"/>
    <cellStyle name="Output 2 11 4 5 2" xfId="27077" xr:uid="{9E8097C9-1CF8-4B9C-8F1E-4561BBC8D148}"/>
    <cellStyle name="Output 2 11 4 5 3" xfId="28715" xr:uid="{466EEBB2-D7C9-4EB9-B628-03F3D1E58E49}"/>
    <cellStyle name="Output 2 11 4 5 4" xfId="29907" xr:uid="{BD358024-6F08-4F84-8C44-F57CD802C106}"/>
    <cellStyle name="Output 2 11 4 5 5" xfId="30790" xr:uid="{9F60AEA1-9F34-4F79-9701-6B86588F4067}"/>
    <cellStyle name="Output 2 11 4 5 6" xfId="34013" xr:uid="{AAF75AF3-7966-4C1B-A4C9-84D64AA0DBF4}"/>
    <cellStyle name="Output 2 11 4 5 7" xfId="34785" xr:uid="{B7FD568B-B526-4BE9-B1C1-3AD7A6F22E35}"/>
    <cellStyle name="Output 2 11 4 5 8" xfId="35913" xr:uid="{5E55D5F9-FAC2-4F9A-8033-5B3858FCB00E}"/>
    <cellStyle name="Output 2 11 4 5 9" xfId="36746" xr:uid="{FC10E7B9-376E-4344-A34D-9FDAEF0DDE79}"/>
    <cellStyle name="Output 2 11 4 6" xfId="22098" xr:uid="{FAEE39EC-DC7E-4436-A177-E666A8B7A194}"/>
    <cellStyle name="Output 2 11 4 7" xfId="24610" xr:uid="{64381B01-6489-45F9-BB19-3EE75B57F432}"/>
    <cellStyle name="Output 2 11 5" xfId="20538" xr:uid="{00000000-0005-0000-0000-00003E500000}"/>
    <cellStyle name="Output 2 11 5 2" xfId="22523" xr:uid="{2101970C-D831-4F76-ADDD-B875B859C733}"/>
    <cellStyle name="Output 2 11 5 2 2" xfId="23423" xr:uid="{C5AD788D-CDDC-430F-B231-5AE638CE8503}"/>
    <cellStyle name="Output 2 11 5 2 2 2" xfId="26075" xr:uid="{F4DB687F-82DE-484E-A39A-1862B1A40EC5}"/>
    <cellStyle name="Output 2 11 5 2 2 3" xfId="28175" xr:uid="{765440A7-EC4A-424A-848A-5D19C0100D6C}"/>
    <cellStyle name="Output 2 11 5 2 2 4" xfId="28060" xr:uid="{00877EB0-DA93-4753-A9D0-E903DA3E2532}"/>
    <cellStyle name="Output 2 11 5 2 2 5" xfId="29122" xr:uid="{54C17114-A6EE-4584-84F6-6ACC20A98F21}"/>
    <cellStyle name="Output 2 11 5 2 2 6" xfId="33326" xr:uid="{E67DD75F-9B97-4B48-9A60-94298044D264}"/>
    <cellStyle name="Output 2 11 5 2 2 7" xfId="34274" xr:uid="{65C6A387-F6BD-489D-AD91-AFD382B86C0F}"/>
    <cellStyle name="Output 2 11 5 2 2 8" xfId="34544" xr:uid="{938B74EB-254D-46AD-9E2E-91BCEBBC9151}"/>
    <cellStyle name="Output 2 11 5 2 2 9" xfId="31378" xr:uid="{101DB877-76FC-4EE4-A42B-DC064D10CEE0}"/>
    <cellStyle name="Output 2 11 5 2 3" xfId="25177" xr:uid="{CDBE695C-65DF-4877-9CED-D5FB94EE9B95}"/>
    <cellStyle name="Output 2 11 5 2 4" xfId="32436" xr:uid="{6E5D61F8-A183-407B-9310-D1CF35995F30}"/>
    <cellStyle name="Output 2 11 5 3" xfId="23102" xr:uid="{1A56DD36-7CCA-4317-9B68-F5E33F82E253}"/>
    <cellStyle name="Output 2 11 5 3 2" xfId="25754" xr:uid="{9C07BD9F-8BAE-4C50-AE46-589F65CBC4D4}"/>
    <cellStyle name="Output 2 11 5 3 3" xfId="27854" xr:uid="{78E0B754-71D8-47B6-A68E-1A9F11DB08E5}"/>
    <cellStyle name="Output 2 11 5 3 4" xfId="27382" xr:uid="{0F03A760-9256-4BE7-9125-01E5E50EA686}"/>
    <cellStyle name="Output 2 11 5 3 5" xfId="29091" xr:uid="{F23E781B-DD6C-49BA-A94E-213002963127}"/>
    <cellStyle name="Output 2 11 5 3 6" xfId="33005" xr:uid="{5A38A53A-E567-4A5C-8C91-AF8C350149A3}"/>
    <cellStyle name="Output 2 11 5 3 7" xfId="31057" xr:uid="{05432FFD-8129-4DC9-A6E4-BDB00F74CF5A}"/>
    <cellStyle name="Output 2 11 5 3 8" xfId="33369" xr:uid="{550703A8-57C9-457A-9030-E9650665AE3D}"/>
    <cellStyle name="Output 2 11 5 3 9" xfId="31693" xr:uid="{94FC269A-94F7-458B-89A1-9367DB8325D5}"/>
    <cellStyle name="Output 2 11 5 4" xfId="24258" xr:uid="{FD675060-CCAE-4476-BB9A-CFE861A336DF}"/>
    <cellStyle name="Output 2 11 5 4 10" xfId="37494" xr:uid="{01944675-F362-4399-A94F-7CBF3BE15A24}"/>
    <cellStyle name="Output 2 11 5 4 2" xfId="26906" xr:uid="{9D346985-A7C6-4DD2-A9B1-9B73957AFDA0}"/>
    <cellStyle name="Output 2 11 5 4 3" xfId="24856" xr:uid="{985FFBCF-1642-4F97-AF04-E63BF5B9DA5C}"/>
    <cellStyle name="Output 2 11 5 4 4" xfId="29738" xr:uid="{4B356DEE-4505-459D-B765-775E60086EA9}"/>
    <cellStyle name="Output 2 11 5 4 5" xfId="30619" xr:uid="{35AEA4E6-A64F-4958-A318-DE5BFA25EE6C}"/>
    <cellStyle name="Output 2 11 5 4 6" xfId="33842" xr:uid="{7DB11663-17C4-4641-9884-FB058A83F69D}"/>
    <cellStyle name="Output 2 11 5 4 7" xfId="33998" xr:uid="{71C6F1A1-4D2E-421D-A467-B64ECEFA6F65}"/>
    <cellStyle name="Output 2 11 5 4 8" xfId="35742" xr:uid="{3FA1540F-EA85-4004-91ED-CBADD0F6B226}"/>
    <cellStyle name="Output 2 11 5 4 9" xfId="36577" xr:uid="{AF298FE7-E9B9-4871-95FE-8E9F41C03EEB}"/>
    <cellStyle name="Output 2 11 5 5" xfId="24430" xr:uid="{DF5599F1-1C1F-447D-AC4F-25D0BD437FDB}"/>
    <cellStyle name="Output 2 11 5 5 10" xfId="37666" xr:uid="{7D3391FB-D8D3-4150-9F68-8465B5A9B89F}"/>
    <cellStyle name="Output 2 11 5 5 2" xfId="27078" xr:uid="{7C3B4C0F-C2D9-4C5B-8705-D5355B85E86A}"/>
    <cellStyle name="Output 2 11 5 5 3" xfId="28716" xr:uid="{0F14F7A4-6F35-4F97-A216-67E050D0FCE6}"/>
    <cellStyle name="Output 2 11 5 5 4" xfId="29908" xr:uid="{A796C8E2-CA47-42A4-A152-196815C32DA8}"/>
    <cellStyle name="Output 2 11 5 5 5" xfId="30791" xr:uid="{F64022E1-6712-484B-8E19-AD5D9FC220CA}"/>
    <cellStyle name="Output 2 11 5 5 6" xfId="34014" xr:uid="{3B6FD32B-FF34-49D9-8226-9F324C3D0964}"/>
    <cellStyle name="Output 2 11 5 5 7" xfId="34786" xr:uid="{DB155275-F45E-4F57-AE23-227112B90FC6}"/>
    <cellStyle name="Output 2 11 5 5 8" xfId="35914" xr:uid="{2028BB5B-36CC-4479-9058-72B923CBA542}"/>
    <cellStyle name="Output 2 11 5 5 9" xfId="36747" xr:uid="{FF251647-EC35-4A30-AC36-654ECB65F5D2}"/>
    <cellStyle name="Output 2 11 5 6" xfId="22099" xr:uid="{BBABDBD6-E0B6-44EA-8681-9708E0B6342F}"/>
    <cellStyle name="Output 2 11 5 7" xfId="24611" xr:uid="{FFC0B62F-CAC7-4B93-9A96-7FC31E19817C}"/>
    <cellStyle name="Output 2 11 6" xfId="22527" xr:uid="{15DAB27A-50DD-4EC7-9B10-019B1372BE5D}"/>
    <cellStyle name="Output 2 11 6 2" xfId="23427" xr:uid="{ADC0C45E-07D5-40EA-A08C-5CF762EE85AF}"/>
    <cellStyle name="Output 2 11 6 2 2" xfId="26079" xr:uid="{9C11B18A-5B68-474B-8F05-7298DCDF2493}"/>
    <cellStyle name="Output 2 11 6 2 3" xfId="28179" xr:uid="{07558914-8635-4561-8F84-64393A136394}"/>
    <cellStyle name="Output 2 11 6 2 4" xfId="27618" xr:uid="{A3912E0E-0FCC-47E9-8A6A-AB53CC86BFC4}"/>
    <cellStyle name="Output 2 11 6 2 5" xfId="29123" xr:uid="{570FC2A5-B021-4E03-88AB-31243D7B17A7}"/>
    <cellStyle name="Output 2 11 6 2 6" xfId="33330" xr:uid="{227919F9-D380-4586-A17A-2B592F3671A0}"/>
    <cellStyle name="Output 2 11 6 2 7" xfId="34278" xr:uid="{206F4243-90E4-481C-A5B4-A816671C561B}"/>
    <cellStyle name="Output 2 11 6 2 8" xfId="31200" xr:uid="{46F7277C-A5CE-48FD-B532-65F200ACE281}"/>
    <cellStyle name="Output 2 11 6 2 9" xfId="31377" xr:uid="{B531FD8C-FAE4-40B5-966A-5DD65C929BEA}"/>
    <cellStyle name="Output 2 11 6 3" xfId="25181" xr:uid="{5A7E3056-F9CC-4B84-BC34-1668EACAC578}"/>
    <cellStyle name="Output 2 11 6 4" xfId="32440" xr:uid="{8F89A960-F66F-48E9-8DC3-B049D1EC122C}"/>
    <cellStyle name="Output 2 11 7" xfId="23098" xr:uid="{4833A063-59F9-4447-B48E-661F1BA4D8CF}"/>
    <cellStyle name="Output 2 11 7 2" xfId="25750" xr:uid="{6D7A7F5F-DD2D-4B93-9ECD-98ADCADF8E01}"/>
    <cellStyle name="Output 2 11 7 3" xfId="27850" xr:uid="{3BA191D5-07BC-4D0C-9485-C32F4460BF37}"/>
    <cellStyle name="Output 2 11 7 4" xfId="27378" xr:uid="{089EE38D-A3DE-4CB6-873E-5ABE1722F483}"/>
    <cellStyle name="Output 2 11 7 5" xfId="28976" xr:uid="{FF6A7977-ACD3-4AC4-A713-0DCD6B242020}"/>
    <cellStyle name="Output 2 11 7 6" xfId="33001" xr:uid="{8FB6DBFC-D4F8-48BA-B3F4-4540EF652F64}"/>
    <cellStyle name="Output 2 11 7 7" xfId="31061" xr:uid="{9484F683-E0D0-4486-BB27-C4E6F19FF1D7}"/>
    <cellStyle name="Output 2 11 7 8" xfId="34467" xr:uid="{6275DBDD-639B-4947-A4AE-DCDBB59BBE59}"/>
    <cellStyle name="Output 2 11 7 9" xfId="31515" xr:uid="{3EEECE6C-FB74-49A7-B0AC-392A6125009E}"/>
    <cellStyle name="Output 2 11 8" xfId="24254" xr:uid="{9FD78810-A414-42C4-B2FF-0195F8304B34}"/>
    <cellStyle name="Output 2 11 8 10" xfId="37490" xr:uid="{17E6387F-B23B-435A-AFAA-67E5DCA7D550}"/>
    <cellStyle name="Output 2 11 8 2" xfId="26902" xr:uid="{800E1F3B-4F71-4669-8EFE-D1FEA9F06C38}"/>
    <cellStyle name="Output 2 11 8 3" xfId="24852" xr:uid="{B24931A4-CAF9-4682-99FA-C2C8F0349778}"/>
    <cellStyle name="Output 2 11 8 4" xfId="29734" xr:uid="{FC07E386-070C-44C7-B7F7-7DACEF514164}"/>
    <cellStyle name="Output 2 11 8 5" xfId="30615" xr:uid="{3EBA8955-FF75-4549-87E0-F7D4C283A85D}"/>
    <cellStyle name="Output 2 11 8 6" xfId="33838" xr:uid="{77B0391E-B20D-42EF-BD6F-5FE49245BE9D}"/>
    <cellStyle name="Output 2 11 8 7" xfId="32238" xr:uid="{56DAE4F6-70E4-4E42-AED9-76A56D7C62B2}"/>
    <cellStyle name="Output 2 11 8 8" xfId="35738" xr:uid="{3CAED8AD-E7D4-4A7B-9E24-7EF6476E95C8}"/>
    <cellStyle name="Output 2 11 8 9" xfId="36573" xr:uid="{15B64C77-A076-49EE-8CD9-238DDB59E873}"/>
    <cellStyle name="Output 2 11 9" xfId="24426" xr:uid="{F0C5C6DA-DBAE-447B-89A0-FB8658985E5D}"/>
    <cellStyle name="Output 2 11 9 10" xfId="37662" xr:uid="{96B7713B-8678-46E8-AF30-AB3774C4EB72}"/>
    <cellStyle name="Output 2 11 9 2" xfId="27074" xr:uid="{43861DBC-BA8C-44C9-9598-38FAC60C56E8}"/>
    <cellStyle name="Output 2 11 9 3" xfId="28712" xr:uid="{A34CD5FD-6B4C-4E63-9F44-D499AF5D8A44}"/>
    <cellStyle name="Output 2 11 9 4" xfId="29904" xr:uid="{97060991-9338-4A32-8D21-E43AAFD18BE9}"/>
    <cellStyle name="Output 2 11 9 5" xfId="30787" xr:uid="{6369B61C-FF0B-4E8F-9703-1E018876F16E}"/>
    <cellStyle name="Output 2 11 9 6" xfId="34010" xr:uid="{3CB94D4C-B33A-47E4-82AA-193C443E2B28}"/>
    <cellStyle name="Output 2 11 9 7" xfId="34782" xr:uid="{4A012B18-FED8-4D74-A321-EF91FE0ABABE}"/>
    <cellStyle name="Output 2 11 9 8" xfId="35910" xr:uid="{9B29C6CA-DF1C-46DB-8A92-D030744EF931}"/>
    <cellStyle name="Output 2 11 9 9" xfId="36743" xr:uid="{BFDC1F02-26D0-4642-9433-7E4FC13BA2B4}"/>
    <cellStyle name="Output 2 12" xfId="20539" xr:uid="{00000000-0005-0000-0000-00003F500000}"/>
    <cellStyle name="Output 2 12 10" xfId="22100" xr:uid="{4B5DA718-4471-406B-B2FD-DBAF8CBA0DC2}"/>
    <cellStyle name="Output 2 12 11" xfId="24612" xr:uid="{54569832-64EC-4E41-87FE-67D1A4188545}"/>
    <cellStyle name="Output 2 12 2" xfId="20540" xr:uid="{00000000-0005-0000-0000-000040500000}"/>
    <cellStyle name="Output 2 12 2 2" xfId="22521" xr:uid="{D6C09792-DE60-418C-AD37-27BA5CDECCF5}"/>
    <cellStyle name="Output 2 12 2 2 2" xfId="23421" xr:uid="{60A66A15-E59C-467C-88EB-78823364E2DC}"/>
    <cellStyle name="Output 2 12 2 2 2 2" xfId="26073" xr:uid="{6E2C216A-8550-4859-B787-3E6ED9F37233}"/>
    <cellStyle name="Output 2 12 2 2 2 3" xfId="28173" xr:uid="{E01E45AA-EAB9-4B0D-B34A-EFA4D1BAFF20}"/>
    <cellStyle name="Output 2 12 2 2 2 4" xfId="27516" xr:uid="{22415CCC-8A54-41CA-8E85-241A92AB910C}"/>
    <cellStyle name="Output 2 12 2 2 2 5" xfId="27675" xr:uid="{745E9C39-53BA-489C-B311-0D7E91ABE365}"/>
    <cellStyle name="Output 2 12 2 2 2 6" xfId="33324" xr:uid="{00E59DA1-2BA4-4A64-9920-D7AF4115F7BD}"/>
    <cellStyle name="Output 2 12 2 2 2 7" xfId="34272" xr:uid="{28EE53D6-9123-4C39-ABBD-62F5B724A04B}"/>
    <cellStyle name="Output 2 12 2 2 2 8" xfId="31201" xr:uid="{79C4FCD0-E347-4BCD-9266-655077B3A9A1}"/>
    <cellStyle name="Output 2 12 2 2 2 9" xfId="35026" xr:uid="{F77111ED-8588-47CD-ADB1-C86F959D8CFB}"/>
    <cellStyle name="Output 2 12 2 2 3" xfId="25175" xr:uid="{C451556B-A993-4E5E-8207-804DFAE6DD3E}"/>
    <cellStyle name="Output 2 12 2 2 4" xfId="32434" xr:uid="{7882BBAF-AAFC-48EE-BF6B-8BFD89963D8E}"/>
    <cellStyle name="Output 2 12 2 3" xfId="23104" xr:uid="{0455747E-642A-4B27-A8AF-97FF3A3F19E2}"/>
    <cellStyle name="Output 2 12 2 3 2" xfId="25756" xr:uid="{3CC04103-BD94-490F-8D0E-DF0E569EE4DE}"/>
    <cellStyle name="Output 2 12 2 3 3" xfId="27856" xr:uid="{21E5B9DC-8BC9-4CC1-B884-29EF2D4F16D4}"/>
    <cellStyle name="Output 2 12 2 3 4" xfId="27384" xr:uid="{163E2145-0213-4AC7-9357-BD55E31C0EC5}"/>
    <cellStyle name="Output 2 12 2 3 5" xfId="28340" xr:uid="{EA971184-4A5A-4155-9896-B7098B29AFC6}"/>
    <cellStyle name="Output 2 12 2 3 6" xfId="33007" xr:uid="{41A639AB-09F7-4EC3-B2FB-AD4FC197B4FB}"/>
    <cellStyle name="Output 2 12 2 3 7" xfId="31055" xr:uid="{3AB11E72-DD87-4C53-BF4A-EB5A2EADDB10}"/>
    <cellStyle name="Output 2 12 2 3 8" xfId="34466" xr:uid="{1A7ECABF-E297-4A83-9A02-32DDB6198BD0}"/>
    <cellStyle name="Output 2 12 2 3 9" xfId="31630" xr:uid="{5395C279-9154-4D19-ABE0-7721E98658CF}"/>
    <cellStyle name="Output 2 12 2 4" xfId="24260" xr:uid="{EEFCE5C2-73B7-48C8-A669-1A9E0C1BE361}"/>
    <cellStyle name="Output 2 12 2 4 10" xfId="37496" xr:uid="{3253560D-85C5-4CDF-85A0-63FA882798DC}"/>
    <cellStyle name="Output 2 12 2 4 2" xfId="26908" xr:uid="{92E56146-F677-4C4F-9214-E3550EC55597}"/>
    <cellStyle name="Output 2 12 2 4 3" xfId="24860" xr:uid="{BDCC57F9-1A7A-4003-A411-EC7043BAB4D1}"/>
    <cellStyle name="Output 2 12 2 4 4" xfId="29740" xr:uid="{4B291C36-7606-4244-B2A5-0A4BC51E43D7}"/>
    <cellStyle name="Output 2 12 2 4 5" xfId="30621" xr:uid="{973D1CAF-499A-472F-90AC-00D3762966FD}"/>
    <cellStyle name="Output 2 12 2 4 6" xfId="33844" xr:uid="{0227EE34-8F58-4EC4-A3B2-1EBF7717E185}"/>
    <cellStyle name="Output 2 12 2 4 7" xfId="33996" xr:uid="{9C91C5A9-3281-4675-ADC6-D4A4A4A1155F}"/>
    <cellStyle name="Output 2 12 2 4 8" xfId="35744" xr:uid="{638F54B1-FFF7-4805-951F-B7BFAD52F9BD}"/>
    <cellStyle name="Output 2 12 2 4 9" xfId="36579" xr:uid="{A6DFAE62-0348-4B37-B349-775136A0BECF}"/>
    <cellStyle name="Output 2 12 2 5" xfId="24432" xr:uid="{F89F2A17-BD15-4F39-8E58-5C5E6D231DAA}"/>
    <cellStyle name="Output 2 12 2 5 10" xfId="37668" xr:uid="{079F2AF0-BC07-457B-9103-5CF1C6304DCE}"/>
    <cellStyle name="Output 2 12 2 5 2" xfId="27080" xr:uid="{53293F80-36BA-46EA-96D6-44180EB85AF5}"/>
    <cellStyle name="Output 2 12 2 5 3" xfId="28718" xr:uid="{8D82B530-23A5-4475-95C0-9548D07F3694}"/>
    <cellStyle name="Output 2 12 2 5 4" xfId="29910" xr:uid="{66D8758C-2AF8-4654-B229-BA7E5FCD7169}"/>
    <cellStyle name="Output 2 12 2 5 5" xfId="30793" xr:uid="{5633967D-10E8-40EE-AEF6-3AE995E747FB}"/>
    <cellStyle name="Output 2 12 2 5 6" xfId="34016" xr:uid="{87EE0945-7853-40F8-A749-BBC403BCDC21}"/>
    <cellStyle name="Output 2 12 2 5 7" xfId="34788" xr:uid="{786C97DC-B88A-4B04-BC95-AC1FEC5E6378}"/>
    <cellStyle name="Output 2 12 2 5 8" xfId="35916" xr:uid="{5198B72F-EC47-475E-9E31-74FB0684072D}"/>
    <cellStyle name="Output 2 12 2 5 9" xfId="36749" xr:uid="{B3225B38-674A-49A4-8107-F42FEFC51CDD}"/>
    <cellStyle name="Output 2 12 2 6" xfId="22101" xr:uid="{94800642-30F7-4043-9A47-6D3CAD39588F}"/>
    <cellStyle name="Output 2 12 2 7" xfId="24613" xr:uid="{EDDD6224-24EF-41DA-9CD0-045F68265321}"/>
    <cellStyle name="Output 2 12 3" xfId="20541" xr:uid="{00000000-0005-0000-0000-000041500000}"/>
    <cellStyle name="Output 2 12 3 2" xfId="22520" xr:uid="{0A95F55B-0256-4076-B9F1-402473487561}"/>
    <cellStyle name="Output 2 12 3 2 2" xfId="23420" xr:uid="{F586B599-64AA-4EE4-9B4E-2797E1F8989A}"/>
    <cellStyle name="Output 2 12 3 2 2 2" xfId="26072" xr:uid="{1B49CC33-9910-4904-81AA-D0E3E14B642D}"/>
    <cellStyle name="Output 2 12 3 2 2 3" xfId="28172" xr:uid="{FEADACB0-AF76-4889-A006-66DCBEB81AD3}"/>
    <cellStyle name="Output 2 12 3 2 2 4" xfId="28573" xr:uid="{A280452B-1834-49B7-AA44-044158408134}"/>
    <cellStyle name="Output 2 12 3 2 2 5" xfId="27826" xr:uid="{29C7D4A2-8C9F-4E40-B6C2-9BE6BEEE4040}"/>
    <cellStyle name="Output 2 12 3 2 2 6" xfId="33323" xr:uid="{DA283921-7ACC-4AFA-81A8-3FB7F4FA7C72}"/>
    <cellStyle name="Output 2 12 3 2 2 7" xfId="34271" xr:uid="{52CA1A6B-ACF8-4EE2-A4A9-0E70B7BE7C67}"/>
    <cellStyle name="Output 2 12 3 2 2 8" xfId="34357" xr:uid="{3EDF6C25-E6F0-4712-9869-1C2B2DACF0DF}"/>
    <cellStyle name="Output 2 12 3 2 2 9" xfId="35128" xr:uid="{1557560B-7116-43C6-8895-8B1375E45D02}"/>
    <cellStyle name="Output 2 12 3 2 3" xfId="25174" xr:uid="{6B1E4E0F-1725-4FD0-A370-C7A3C0210BB6}"/>
    <cellStyle name="Output 2 12 3 2 4" xfId="32433" xr:uid="{DA95AB43-01E9-40E9-9F6B-2583CC77DBF8}"/>
    <cellStyle name="Output 2 12 3 3" xfId="23105" xr:uid="{9DD15424-4930-4A44-BC48-D1538A071EF8}"/>
    <cellStyle name="Output 2 12 3 3 2" xfId="25757" xr:uid="{3F0DD004-D2F0-4AAB-83EA-EAEFF0A82518}"/>
    <cellStyle name="Output 2 12 3 3 3" xfId="27857" xr:uid="{955FC5B9-1661-4411-BC83-9B2EC8E08103}"/>
    <cellStyle name="Output 2 12 3 3 4" xfId="27385" xr:uid="{F8FF1A55-1FE0-489D-A8DA-B16DEC7D9E77}"/>
    <cellStyle name="Output 2 12 3 3 5" xfId="28400" xr:uid="{D191056A-D65E-4FF0-AC0C-76DDE66B6E6F}"/>
    <cellStyle name="Output 2 12 3 3 6" xfId="33008" xr:uid="{CD0AAFDB-D7C3-4C6F-828B-56888EF1EEE3}"/>
    <cellStyle name="Output 2 12 3 3 7" xfId="31054" xr:uid="{0CBFA6DC-1DAD-454C-B398-7015D2257081}"/>
    <cellStyle name="Output 2 12 3 3 8" xfId="31089" xr:uid="{55CD9679-47CB-4D15-9964-6FDDB6EBD66E}"/>
    <cellStyle name="Output 2 12 3 3 9" xfId="31694" xr:uid="{3A506745-E30C-44CA-99CE-424952C089D4}"/>
    <cellStyle name="Output 2 12 3 4" xfId="24261" xr:uid="{09282272-B449-4F80-96F7-3738F5687C6E}"/>
    <cellStyle name="Output 2 12 3 4 10" xfId="37497" xr:uid="{20AC8FA1-6F4E-4EBD-858F-BE6F8EABCEA9}"/>
    <cellStyle name="Output 2 12 3 4 2" xfId="26909" xr:uid="{FA116A3E-095B-4FA5-92D4-7C5B8AC969CF}"/>
    <cellStyle name="Output 2 12 3 4 3" xfId="24861" xr:uid="{3C5AC89D-AAEC-4654-94D2-665BA2D9ED30}"/>
    <cellStyle name="Output 2 12 3 4 4" xfId="29741" xr:uid="{B7978270-C8F3-4ED5-AAD1-FF16BF6BCBFE}"/>
    <cellStyle name="Output 2 12 3 4 5" xfId="30622" xr:uid="{6D9CEE8C-DF50-4E88-91F4-CF7AA8FA5853}"/>
    <cellStyle name="Output 2 12 3 4 6" xfId="33845" xr:uid="{4C251B41-B22A-4DB5-BB93-7EB35C30AD26}"/>
    <cellStyle name="Output 2 12 3 4 7" xfId="34166" xr:uid="{7293B37E-8F9C-40E2-BF9A-45C8846181CA}"/>
    <cellStyle name="Output 2 12 3 4 8" xfId="35745" xr:uid="{861BFC66-B2EF-48C9-9625-FD52FDF9345E}"/>
    <cellStyle name="Output 2 12 3 4 9" xfId="36580" xr:uid="{3891019D-CD3A-40F4-B3F1-F715D59973E9}"/>
    <cellStyle name="Output 2 12 3 5" xfId="24433" xr:uid="{C5C66C1D-F105-4A9D-957C-CF7E969E40FB}"/>
    <cellStyle name="Output 2 12 3 5 10" xfId="37669" xr:uid="{555668F8-2F6E-4701-B800-2752A7565729}"/>
    <cellStyle name="Output 2 12 3 5 2" xfId="27081" xr:uid="{8F34A1C8-F865-4EE2-A37E-252A477D3EC7}"/>
    <cellStyle name="Output 2 12 3 5 3" xfId="28719" xr:uid="{1886E159-FBD0-4460-BBD0-E692A77C26B1}"/>
    <cellStyle name="Output 2 12 3 5 4" xfId="29911" xr:uid="{613E12DD-94F2-406D-A484-9E6869F71707}"/>
    <cellStyle name="Output 2 12 3 5 5" xfId="30794" xr:uid="{EC822587-E896-4DF3-9EE6-C5659E122290}"/>
    <cellStyle name="Output 2 12 3 5 6" xfId="34017" xr:uid="{CA3DF228-D724-476B-A649-DCDFB6ABED6B}"/>
    <cellStyle name="Output 2 12 3 5 7" xfId="34789" xr:uid="{BE6E2B6C-F61B-4FF5-8DE8-EAC8208D9BE1}"/>
    <cellStyle name="Output 2 12 3 5 8" xfId="35917" xr:uid="{B3E09ED3-F596-4E09-B6B4-873E9897323F}"/>
    <cellStyle name="Output 2 12 3 5 9" xfId="36750" xr:uid="{FA997178-3DBC-4858-8228-D7F0C3EF0001}"/>
    <cellStyle name="Output 2 12 3 6" xfId="22102" xr:uid="{449E137D-6097-4F86-8A3B-CABC4AF75E9D}"/>
    <cellStyle name="Output 2 12 3 7" xfId="24614" xr:uid="{AAAE9D30-1E88-47C9-9F0A-8F78E72E2296}"/>
    <cellStyle name="Output 2 12 4" xfId="20542" xr:uid="{00000000-0005-0000-0000-000042500000}"/>
    <cellStyle name="Output 2 12 4 2" xfId="22519" xr:uid="{955DFCF6-D538-4A8E-90B7-CBE3BF2D9326}"/>
    <cellStyle name="Output 2 12 4 2 2" xfId="23419" xr:uid="{F35EE90E-9856-4135-8257-D83BBF1B5D65}"/>
    <cellStyle name="Output 2 12 4 2 2 2" xfId="26071" xr:uid="{EEEDE233-A5B1-44B0-A243-AAECE6604AFA}"/>
    <cellStyle name="Output 2 12 4 2 2 3" xfId="28171" xr:uid="{FA56A45E-EDD5-4473-BCB3-9110638C8EED}"/>
    <cellStyle name="Output 2 12 4 2 2 4" xfId="28459" xr:uid="{2801C1C2-E42F-48FE-ADFB-0C58477D7374}"/>
    <cellStyle name="Output 2 12 4 2 2 5" xfId="28203" xr:uid="{54795461-008F-4437-8D36-32E8509D6340}"/>
    <cellStyle name="Output 2 12 4 2 2 6" xfId="33322" xr:uid="{BACDD58F-FE36-4D97-AFA7-2CB3F4386E41}"/>
    <cellStyle name="Output 2 12 4 2 2 7" xfId="34270" xr:uid="{364B6038-A786-485A-8D04-D70B30F7EF20}"/>
    <cellStyle name="Output 2 12 4 2 2 8" xfId="31138" xr:uid="{BD08433A-A966-47CB-A58F-87FAD4163EB7}"/>
    <cellStyle name="Output 2 12 4 2 2 9" xfId="30966" xr:uid="{B2EB775D-7478-4A60-9E60-FDFD57AF13CA}"/>
    <cellStyle name="Output 2 12 4 2 3" xfId="25173" xr:uid="{8453B48F-4724-4CE1-9077-DE10B4277CD0}"/>
    <cellStyle name="Output 2 12 4 2 4" xfId="32432" xr:uid="{BE9AD32C-958E-46E6-8DC5-6BD90E84A120}"/>
    <cellStyle name="Output 2 12 4 3" xfId="23106" xr:uid="{12D179AF-9FC9-4566-91CA-0E64548C4C3A}"/>
    <cellStyle name="Output 2 12 4 3 2" xfId="25758" xr:uid="{89D5F5B5-54C5-4C74-8BA4-DE536EAB187D}"/>
    <cellStyle name="Output 2 12 4 3 3" xfId="27858" xr:uid="{A3E50514-25BD-4D26-BC5F-558FF5DDA035}"/>
    <cellStyle name="Output 2 12 4 3 4" xfId="27386" xr:uid="{42B178EE-C665-4808-B595-CBE2BBF28DC5}"/>
    <cellStyle name="Output 2 12 4 3 5" xfId="28978" xr:uid="{12BB9A74-4EA0-4044-9826-F1377DC6E8BB}"/>
    <cellStyle name="Output 2 12 4 3 6" xfId="33009" xr:uid="{EC84ACDB-13D3-406A-8FB2-DF7C1F382319}"/>
    <cellStyle name="Output 2 12 4 3 7" xfId="31053" xr:uid="{EF77D323-6508-401E-A4DD-86F2BFCC8042}"/>
    <cellStyle name="Output 2 12 4 3 8" xfId="34306" xr:uid="{E3B53E82-04CA-485C-8418-3892993F5A9F}"/>
    <cellStyle name="Output 2 12 4 3 9" xfId="31514" xr:uid="{32B6252B-0DE5-4E01-AABB-6C6045BDD46E}"/>
    <cellStyle name="Output 2 12 4 4" xfId="24262" xr:uid="{F140A71B-EC4B-49E9-95D0-68DFC5AC6AB5}"/>
    <cellStyle name="Output 2 12 4 4 10" xfId="37498" xr:uid="{C1063CD0-584A-4158-98B1-A7013133F518}"/>
    <cellStyle name="Output 2 12 4 4 2" xfId="26910" xr:uid="{5142092F-7F5B-4213-A03A-76EDBA7AB437}"/>
    <cellStyle name="Output 2 12 4 4 3" xfId="24862" xr:uid="{0054EC88-56BA-47D0-86EA-B4B1C3462291}"/>
    <cellStyle name="Output 2 12 4 4 4" xfId="29742" xr:uid="{3CFAC6FC-9D9E-47A1-9981-A56A71E7C19F}"/>
    <cellStyle name="Output 2 12 4 4 5" xfId="30623" xr:uid="{43A72809-8774-41BC-9C9C-5EF00546454E}"/>
    <cellStyle name="Output 2 12 4 4 6" xfId="33846" xr:uid="{34AC78F8-D2DA-4AD0-9CAE-742CEA64225E}"/>
    <cellStyle name="Output 2 12 4 4 7" xfId="32240" xr:uid="{3D0B82B5-6D74-4A97-8232-61D661CAB696}"/>
    <cellStyle name="Output 2 12 4 4 8" xfId="35746" xr:uid="{2739C541-A29A-4971-ABD9-17C9A73F6D37}"/>
    <cellStyle name="Output 2 12 4 4 9" xfId="36581" xr:uid="{5A032216-CBC0-4822-8888-F071C60DCF8A}"/>
    <cellStyle name="Output 2 12 4 5" xfId="24434" xr:uid="{C50B9B1D-95BD-4423-BE4F-927C51893CE5}"/>
    <cellStyle name="Output 2 12 4 5 10" xfId="37670" xr:uid="{C6C4F9B6-48C6-4669-AF44-690340CC6A3B}"/>
    <cellStyle name="Output 2 12 4 5 2" xfId="27082" xr:uid="{DE68ACF0-7DA7-45FB-8CC2-7E3D1FAD1CF9}"/>
    <cellStyle name="Output 2 12 4 5 3" xfId="28720" xr:uid="{CFA554B1-89D9-4A4B-AF36-72A1D0519479}"/>
    <cellStyle name="Output 2 12 4 5 4" xfId="29912" xr:uid="{4C25F308-DB71-4FD2-AE5B-5C8AA6D167F0}"/>
    <cellStyle name="Output 2 12 4 5 5" xfId="30795" xr:uid="{5AFFAE36-9661-4FCA-AF46-03F8F25CC5CB}"/>
    <cellStyle name="Output 2 12 4 5 6" xfId="34018" xr:uid="{F708AACE-F9C9-40EA-BC19-6EB6127C22CB}"/>
    <cellStyle name="Output 2 12 4 5 7" xfId="34790" xr:uid="{49071526-5C06-4B44-8B33-06954F89E042}"/>
    <cellStyle name="Output 2 12 4 5 8" xfId="35918" xr:uid="{C7015CE9-E2C8-4E52-A7A4-97B6E25B4449}"/>
    <cellStyle name="Output 2 12 4 5 9" xfId="36751" xr:uid="{CEE6B958-5C81-48CC-A4C5-1997B5B54FFB}"/>
    <cellStyle name="Output 2 12 4 6" xfId="22103" xr:uid="{5159EB2A-0B8D-4FF8-8623-2A387EEB8EAB}"/>
    <cellStyle name="Output 2 12 4 7" xfId="24615" xr:uid="{821359FF-C057-44E9-95A8-92FE4634CC2A}"/>
    <cellStyle name="Output 2 12 5" xfId="20543" xr:uid="{00000000-0005-0000-0000-000043500000}"/>
    <cellStyle name="Output 2 12 5 2" xfId="22518" xr:uid="{5964C8C5-904B-4AE6-AA29-7F988C6B973C}"/>
    <cellStyle name="Output 2 12 5 2 2" xfId="23418" xr:uid="{89C78ECD-0183-485B-8FC5-C535F3D2AF16}"/>
    <cellStyle name="Output 2 12 5 2 2 2" xfId="26070" xr:uid="{A9121DDB-F0C5-4630-B87A-D30FF9BE9C3A}"/>
    <cellStyle name="Output 2 12 5 2 2 3" xfId="28170" xr:uid="{0F6319AD-FA54-4788-8B35-55DB8F8EF7AD}"/>
    <cellStyle name="Output 2 12 5 2 2 4" xfId="27968" xr:uid="{1E1CE4DA-8253-414F-B0D7-B404A9D12928}"/>
    <cellStyle name="Output 2 12 5 2 2 5" xfId="29120" xr:uid="{E3A948EB-CF88-4928-BB63-682C28B5E745}"/>
    <cellStyle name="Output 2 12 5 2 2 6" xfId="33321" xr:uid="{2A2FFEE3-7FE8-4F20-BC29-C0CC944B927F}"/>
    <cellStyle name="Output 2 12 5 2 2 7" xfId="34269" xr:uid="{3390A355-2198-4F2C-A44F-55AA0CD6BD30}"/>
    <cellStyle name="Output 2 12 5 2 2 8" xfId="34417" xr:uid="{00AC21C2-C4B3-4640-BB41-AECB9BF50564}"/>
    <cellStyle name="Output 2 12 5 2 2 9" xfId="35029" xr:uid="{820C10C4-8EC3-443C-8FCF-CF5C9EF37BBE}"/>
    <cellStyle name="Output 2 12 5 2 3" xfId="25172" xr:uid="{99E62C2D-7A72-4216-821D-ADCDC6CCE71D}"/>
    <cellStyle name="Output 2 12 5 2 4" xfId="32431" xr:uid="{785F5F7F-1BA5-4860-9935-EBD7D2DDBC50}"/>
    <cellStyle name="Output 2 12 5 3" xfId="23107" xr:uid="{F9475290-50E5-4CDF-BE6F-D1F04F804803}"/>
    <cellStyle name="Output 2 12 5 3 2" xfId="25759" xr:uid="{25B3006E-5A47-41F6-B652-1F70A71F4613}"/>
    <cellStyle name="Output 2 12 5 3 3" xfId="27859" xr:uid="{88A1D1F3-881A-49DA-9608-3E6748D60044}"/>
    <cellStyle name="Output 2 12 5 3 4" xfId="27387" xr:uid="{2772D5EB-52ED-4197-A45B-DDCB9B5DB9CF}"/>
    <cellStyle name="Output 2 12 5 3 5" xfId="29095" xr:uid="{26A88ECF-9A62-47BA-A563-0D2DEF66AC90}"/>
    <cellStyle name="Output 2 12 5 3 6" xfId="33010" xr:uid="{F41A7FF6-6AD8-4AE4-A96D-1245E23BF92E}"/>
    <cellStyle name="Output 2 12 5 3 7" xfId="31052" xr:uid="{AF5437ED-7FD7-4BE9-AA71-CDC762A85CD6}"/>
    <cellStyle name="Output 2 12 5 3 8" xfId="31252" xr:uid="{60785920-8821-4DA7-A0C7-325E361750AF}"/>
    <cellStyle name="Output 2 12 5 3 9" xfId="31695" xr:uid="{C68189BA-2FAA-477C-8059-57F2FA627E0D}"/>
    <cellStyle name="Output 2 12 5 4" xfId="24263" xr:uid="{F57BB020-6F49-4B88-8B15-25DB7C1B4401}"/>
    <cellStyle name="Output 2 12 5 4 10" xfId="37499" xr:uid="{C589FD7B-1413-4978-B24E-9FA58C4A9048}"/>
    <cellStyle name="Output 2 12 5 4 2" xfId="26911" xr:uid="{C2F5DB67-1D22-4307-9F6D-714E6FDD2F52}"/>
    <cellStyle name="Output 2 12 5 4 3" xfId="24863" xr:uid="{4D2B2AE3-0EB7-43DC-B01E-348BE707B8B7}"/>
    <cellStyle name="Output 2 12 5 4 4" xfId="29743" xr:uid="{F2973740-0291-49F2-9BD3-B11EE16BA47F}"/>
    <cellStyle name="Output 2 12 5 4 5" xfId="30624" xr:uid="{B7F60986-3E46-48D5-9F76-227CC6101700}"/>
    <cellStyle name="Output 2 12 5 4 6" xfId="33847" xr:uid="{EBF1582F-95FB-4158-82FC-0494FB01F26F}"/>
    <cellStyle name="Output 2 12 5 4 7" xfId="32241" xr:uid="{DAFC8864-7815-49E3-A7A3-29B146989654}"/>
    <cellStyle name="Output 2 12 5 4 8" xfId="35747" xr:uid="{D7ACEE6F-B613-4CCF-A2E0-A68410D6C150}"/>
    <cellStyle name="Output 2 12 5 4 9" xfId="36582" xr:uid="{2B9B7942-E0A4-46FE-8896-96B102634DEB}"/>
    <cellStyle name="Output 2 12 5 5" xfId="24435" xr:uid="{E73884B0-17F3-4596-8548-CEE60C6711B6}"/>
    <cellStyle name="Output 2 12 5 5 10" xfId="37671" xr:uid="{DD930407-D230-4CA9-8056-9A39E89BE3EF}"/>
    <cellStyle name="Output 2 12 5 5 2" xfId="27083" xr:uid="{52B3CA72-3987-4395-9BBE-9C10188F2370}"/>
    <cellStyle name="Output 2 12 5 5 3" xfId="28721" xr:uid="{0A250B7A-C0A7-4161-B174-2D98B2D04741}"/>
    <cellStyle name="Output 2 12 5 5 4" xfId="29913" xr:uid="{53989934-B02D-42E6-A8A4-1C508D76BB3C}"/>
    <cellStyle name="Output 2 12 5 5 5" xfId="30796" xr:uid="{B7FD2C36-9E77-4364-8C10-E288CEB64D5E}"/>
    <cellStyle name="Output 2 12 5 5 6" xfId="34019" xr:uid="{4FEF5959-A52D-4FC7-8DC9-48AC5E608212}"/>
    <cellStyle name="Output 2 12 5 5 7" xfId="34791" xr:uid="{6478D663-BB25-4C60-A4AF-6F23B34B436B}"/>
    <cellStyle name="Output 2 12 5 5 8" xfId="35919" xr:uid="{69642645-4E6E-4375-912E-ACE9E2661495}"/>
    <cellStyle name="Output 2 12 5 5 9" xfId="36752" xr:uid="{395D83FE-65B2-4794-8E0C-6B0A905848AC}"/>
    <cellStyle name="Output 2 12 5 6" xfId="22104" xr:uid="{1251A288-FE80-4B3F-B5F0-5DA8BE5DE083}"/>
    <cellStyle name="Output 2 12 5 7" xfId="24616" xr:uid="{7491FE81-4EB3-49DB-A5F6-06A56CB0F5CE}"/>
    <cellStyle name="Output 2 12 6" xfId="22522" xr:uid="{3AD46C8B-9755-4D95-99DB-862B38F0F963}"/>
    <cellStyle name="Output 2 12 6 2" xfId="23422" xr:uid="{C9BA1FF6-BF1F-4296-AF2C-2481FAD3892C}"/>
    <cellStyle name="Output 2 12 6 2 2" xfId="26074" xr:uid="{7581D937-FC2C-4885-B0F7-75626AB3276B}"/>
    <cellStyle name="Output 2 12 6 2 3" xfId="28174" xr:uid="{077A9C01-32A5-4805-9EA4-FC33C40F457E}"/>
    <cellStyle name="Output 2 12 6 2 4" xfId="27615" xr:uid="{0B1A30AA-3481-42B5-8751-0891A4BAD2DD}"/>
    <cellStyle name="Output 2 12 6 2 5" xfId="29005" xr:uid="{CA0369DF-E9E2-4A23-8F10-CC44B6EA836E}"/>
    <cellStyle name="Output 2 12 6 2 6" xfId="33325" xr:uid="{1F1F7050-3C90-4C5C-BBDF-04DBD92A3D1B}"/>
    <cellStyle name="Output 2 12 6 2 7" xfId="34273" xr:uid="{FD7CD873-B2A7-46C1-A060-1133F8602851}"/>
    <cellStyle name="Output 2 12 6 2 8" xfId="33360" xr:uid="{C6C97ABC-DB1A-4606-A3CF-81798A7CEE29}"/>
    <cellStyle name="Output 2 12 6 2 9" xfId="31379" xr:uid="{9FEB731E-04BC-4679-8AD5-61F5C22C758F}"/>
    <cellStyle name="Output 2 12 6 3" xfId="25176" xr:uid="{DF882712-A735-4ED4-A9D4-D2100A36B41E}"/>
    <cellStyle name="Output 2 12 6 4" xfId="32435" xr:uid="{5B3E121E-079E-4452-B393-64AA018FC9E4}"/>
    <cellStyle name="Output 2 12 7" xfId="23103" xr:uid="{91D9172D-23C7-4302-9F95-D9DBD04E3DE8}"/>
    <cellStyle name="Output 2 12 7 2" xfId="25755" xr:uid="{0E12E4FD-0F4D-4E23-87C2-598B237759DF}"/>
    <cellStyle name="Output 2 12 7 3" xfId="27855" xr:uid="{06306913-E0DF-453C-BC92-01E53536C9AB}"/>
    <cellStyle name="Output 2 12 7 4" xfId="27383" xr:uid="{519F37B2-3944-4CC3-9153-076DD60087C7}"/>
    <cellStyle name="Output 2 12 7 5" xfId="27793" xr:uid="{259A7A1A-F6AF-43B5-8652-3BDF087A9CF8}"/>
    <cellStyle name="Output 2 12 7 6" xfId="33006" xr:uid="{4B1E0584-53A5-445A-93F8-6C502B84EBEE}"/>
    <cellStyle name="Output 2 12 7 7" xfId="31056" xr:uid="{E3711E12-52A3-4DC4-BF01-308983C4EAF1}"/>
    <cellStyle name="Output 2 12 7 8" xfId="34493" xr:uid="{B41561A2-6582-44EE-97FD-B1D3DC53B039}"/>
    <cellStyle name="Output 2 12 7 9" xfId="34626" xr:uid="{E0C8D45B-F410-4850-A360-34EAB59B7D37}"/>
    <cellStyle name="Output 2 12 8" xfId="24259" xr:uid="{91FB3E2F-43F8-49B7-B794-95918C588B12}"/>
    <cellStyle name="Output 2 12 8 10" xfId="37495" xr:uid="{2675817F-5107-4F1B-88BB-85332C897B4F}"/>
    <cellStyle name="Output 2 12 8 2" xfId="26907" xr:uid="{4BAE1F7A-35B3-4DE6-BB33-790788BECCFF}"/>
    <cellStyle name="Output 2 12 8 3" xfId="24859" xr:uid="{FDAB334E-1247-49B6-B3B3-D31A7DD8A3FB}"/>
    <cellStyle name="Output 2 12 8 4" xfId="29739" xr:uid="{9038D4CC-DE43-44C4-97EF-3CA3F97DD95D}"/>
    <cellStyle name="Output 2 12 8 5" xfId="30620" xr:uid="{0BF42176-8E38-423E-BC44-4516EB397BD1}"/>
    <cellStyle name="Output 2 12 8 6" xfId="33843" xr:uid="{01FA2F7B-9C42-4A2D-A19A-052A01609946}"/>
    <cellStyle name="Output 2 12 8 7" xfId="34168" xr:uid="{3C32CD1C-F8B6-441B-B021-3759F09E7DA5}"/>
    <cellStyle name="Output 2 12 8 8" xfId="35743" xr:uid="{68949D24-B622-4F60-84F0-93B0824E74B3}"/>
    <cellStyle name="Output 2 12 8 9" xfId="36578" xr:uid="{5C5FAA34-01FB-44C2-A7EE-EC151FEB50DC}"/>
    <cellStyle name="Output 2 12 9" xfId="24431" xr:uid="{FE26400A-5E46-4EC1-B530-B2DB319C2EC1}"/>
    <cellStyle name="Output 2 12 9 10" xfId="37667" xr:uid="{3C1B048A-A899-4A0A-BFBF-5FFB38C6DA16}"/>
    <cellStyle name="Output 2 12 9 2" xfId="27079" xr:uid="{8D0D615D-503E-4E94-8F58-5ED823703CB1}"/>
    <cellStyle name="Output 2 12 9 3" xfId="28717" xr:uid="{3AA8FF09-D7D4-40B6-AACB-7A916C6BBD12}"/>
    <cellStyle name="Output 2 12 9 4" xfId="29909" xr:uid="{1B938160-1746-49FB-82FC-20E62E47875E}"/>
    <cellStyle name="Output 2 12 9 5" xfId="30792" xr:uid="{850D8716-A730-47B6-AEF5-47A95AD6ECAB}"/>
    <cellStyle name="Output 2 12 9 6" xfId="34015" xr:uid="{C3558F47-71C2-42C5-901E-F031695564EC}"/>
    <cellStyle name="Output 2 12 9 7" xfId="34787" xr:uid="{D582B64B-13FF-4030-BE97-B476CA2E50C6}"/>
    <cellStyle name="Output 2 12 9 8" xfId="35915" xr:uid="{4667966E-F6CC-488C-A087-F85854CFC75D}"/>
    <cellStyle name="Output 2 12 9 9" xfId="36748" xr:uid="{09A0EA7A-6453-4F92-A068-5271F22967DD}"/>
    <cellStyle name="Output 2 13" xfId="20544" xr:uid="{00000000-0005-0000-0000-000044500000}"/>
    <cellStyle name="Output 2 13 10" xfId="24617" xr:uid="{2E7B1DDE-FB3C-445F-B434-B3840DA39542}"/>
    <cellStyle name="Output 2 13 2" xfId="20545" xr:uid="{00000000-0005-0000-0000-000045500000}"/>
    <cellStyle name="Output 2 13 2 2" xfId="22516" xr:uid="{7E281783-DF10-4220-B6E7-8D5C19819614}"/>
    <cellStyle name="Output 2 13 2 2 2" xfId="23416" xr:uid="{04C9673F-ECBF-4C7C-9904-0FAEC076EE47}"/>
    <cellStyle name="Output 2 13 2 2 2 2" xfId="26068" xr:uid="{AB0282CE-17AE-4DD0-9718-6C852E485BC8}"/>
    <cellStyle name="Output 2 13 2 2 2 3" xfId="28168" xr:uid="{93B89F66-7093-4924-80FE-3D2F019C0566}"/>
    <cellStyle name="Output 2 13 2 2 2 4" xfId="27616" xr:uid="{E69D9DAE-6986-403E-B0BB-27447AD631DA}"/>
    <cellStyle name="Output 2 13 2 2 2 5" xfId="28514" xr:uid="{A4624128-0740-42AA-BE31-FA3B613AC41F}"/>
    <cellStyle name="Output 2 13 2 2 2 6" xfId="33319" xr:uid="{4D496E9E-3009-4DEE-B048-B88B88B26B2D}"/>
    <cellStyle name="Output 2 13 2 2 2 7" xfId="34267" xr:uid="{14113B8E-9FD5-4A48-A033-7BD81E3FADC8}"/>
    <cellStyle name="Output 2 13 2 2 2 8" xfId="31199" xr:uid="{E7321661-5FE5-4FC8-AB33-A14B6096588B}"/>
    <cellStyle name="Output 2 13 2 2 2 9" xfId="31300" xr:uid="{878EB5FC-0BA9-409F-99D7-791170449E04}"/>
    <cellStyle name="Output 2 13 2 2 3" xfId="25170" xr:uid="{D5AB5E21-475B-433D-B5FB-6CAED81EFD6A}"/>
    <cellStyle name="Output 2 13 2 2 4" xfId="32429" xr:uid="{C56B1EA4-ADD0-476F-92F7-6363D884ECE1}"/>
    <cellStyle name="Output 2 13 2 3" xfId="23109" xr:uid="{C33489E9-ABC5-4BF8-803F-CFE29233DD6A}"/>
    <cellStyle name="Output 2 13 2 3 2" xfId="25761" xr:uid="{E8DE0CCC-924E-4266-A0E4-B1100EAAA7C0}"/>
    <cellStyle name="Output 2 13 2 3 3" xfId="27861" xr:uid="{29DF3323-3C56-4DAF-A402-1B7C219E5797}"/>
    <cellStyle name="Output 2 13 2 3 4" xfId="27389" xr:uid="{4FFEB818-234D-490F-BF61-310EE9E88089}"/>
    <cellStyle name="Output 2 13 2 3 5" xfId="27673" xr:uid="{63F3BE9F-7266-4914-9909-99CA9734FA7F}"/>
    <cellStyle name="Output 2 13 2 3 6" xfId="33012" xr:uid="{0C6FCF34-EAEF-43BA-BEDB-36593F52F307}"/>
    <cellStyle name="Output 2 13 2 3 7" xfId="31050" xr:uid="{EA53F8B9-A1C6-4B66-98BA-B611976C2719}"/>
    <cellStyle name="Output 2 13 2 3 8" xfId="33800" xr:uid="{90702365-E554-4E65-8A0A-C30EA2FAAFC3}"/>
    <cellStyle name="Output 2 13 2 3 9" xfId="31696" xr:uid="{7136C5D8-EDE9-4DD6-8861-076DC553A380}"/>
    <cellStyle name="Output 2 13 2 4" xfId="24265" xr:uid="{6243A4C5-C1F4-42C1-9622-50315B658799}"/>
    <cellStyle name="Output 2 13 2 4 10" xfId="37501" xr:uid="{29C8DDCC-AEA4-4AD4-9DB9-E8470F454928}"/>
    <cellStyle name="Output 2 13 2 4 2" xfId="26913" xr:uid="{E9630A81-F90F-458C-97A9-D0AED721A553}"/>
    <cellStyle name="Output 2 13 2 4 3" xfId="24865" xr:uid="{29457AF2-5F62-4030-8E8F-2E3B4A62C692}"/>
    <cellStyle name="Output 2 13 2 4 4" xfId="29745" xr:uid="{DE8808A5-109E-4B8B-914F-B3A02B4A7603}"/>
    <cellStyle name="Output 2 13 2 4 5" xfId="30626" xr:uid="{79443DE9-AB56-436D-89FD-7720A0697342}"/>
    <cellStyle name="Output 2 13 2 4 6" xfId="33849" xr:uid="{6DDB16B8-FF2F-45EB-9836-F5B5C575B187}"/>
    <cellStyle name="Output 2 13 2 4 7" xfId="34170" xr:uid="{EE75E378-B74A-410B-A50D-631676B1F193}"/>
    <cellStyle name="Output 2 13 2 4 8" xfId="35749" xr:uid="{28C2C542-C084-46BD-993D-77A407DED5E2}"/>
    <cellStyle name="Output 2 13 2 4 9" xfId="36584" xr:uid="{D1CF28E9-6623-48E7-A2E1-A80B27CCEE7E}"/>
    <cellStyle name="Output 2 13 2 5" xfId="24437" xr:uid="{3FC4402D-8124-48E0-9244-CC505348DCC9}"/>
    <cellStyle name="Output 2 13 2 5 10" xfId="37673" xr:uid="{6EF72B55-8998-4A96-B5DE-682E34665D50}"/>
    <cellStyle name="Output 2 13 2 5 2" xfId="27085" xr:uid="{C5789CFA-5223-42D4-BDF6-DE63DC8C7EC4}"/>
    <cellStyle name="Output 2 13 2 5 3" xfId="28723" xr:uid="{2E07D908-B521-4FD1-A2E9-90EA40BE995A}"/>
    <cellStyle name="Output 2 13 2 5 4" xfId="29915" xr:uid="{8DE7F8C7-8CE0-4416-96A9-FC352D9A4E5F}"/>
    <cellStyle name="Output 2 13 2 5 5" xfId="30798" xr:uid="{4CC3BC4A-9762-4BE0-B873-1D53F1B81EC4}"/>
    <cellStyle name="Output 2 13 2 5 6" xfId="34021" xr:uid="{F6A8006C-B5C0-49E7-928D-0BE38B50EEEC}"/>
    <cellStyle name="Output 2 13 2 5 7" xfId="34793" xr:uid="{41B3EB85-46CD-463E-B146-40EAE041820A}"/>
    <cellStyle name="Output 2 13 2 5 8" xfId="35921" xr:uid="{E6DF217C-C307-45A8-92D7-CFFAA0EBCD62}"/>
    <cellStyle name="Output 2 13 2 5 9" xfId="36754" xr:uid="{9E083922-A2E4-447D-8860-BC5D0F4DEA63}"/>
    <cellStyle name="Output 2 13 2 6" xfId="22106" xr:uid="{1F0488F0-B29E-4B5D-A5B8-17D96E82E76D}"/>
    <cellStyle name="Output 2 13 2 7" xfId="24618" xr:uid="{210281BF-760F-45AE-8CEA-05FB09960537}"/>
    <cellStyle name="Output 2 13 3" xfId="20546" xr:uid="{00000000-0005-0000-0000-000046500000}"/>
    <cellStyle name="Output 2 13 3 2" xfId="22515" xr:uid="{F18268C5-AF75-4114-B29B-769C00FFCE6E}"/>
    <cellStyle name="Output 2 13 3 2 2" xfId="23415" xr:uid="{AF75FEAF-3FF4-4F58-8911-9A79F3C4565E}"/>
    <cellStyle name="Output 2 13 3 2 2 2" xfId="26067" xr:uid="{3D96E948-9749-4EC3-A3F8-A3F9DE2DDCA6}"/>
    <cellStyle name="Output 2 13 3 2 2 3" xfId="28167" xr:uid="{40ED1E7D-2E2A-46C0-9D56-41CCDE9C749E}"/>
    <cellStyle name="Output 2 13 3 2 2 4" xfId="27515" xr:uid="{C910057F-A0A5-47FC-8BB9-625570DBB105}"/>
    <cellStyle name="Output 2 13 3 2 2 5" xfId="27700" xr:uid="{3FB794D2-7500-4B5D-A309-1E2F1BE03D29}"/>
    <cellStyle name="Output 2 13 3 2 2 6" xfId="33318" xr:uid="{D355F64A-16A9-4F0F-8119-BA38194C0657}"/>
    <cellStyle name="Output 2 13 3 2 2 7" xfId="34266" xr:uid="{D89AC3ED-CB49-42D2-B7B6-F02658DC02C7}"/>
    <cellStyle name="Output 2 13 3 2 2 8" xfId="34360" xr:uid="{543EFE1F-3D7A-4D56-A2E6-65C800CA86CD}"/>
    <cellStyle name="Output 2 13 3 2 2 9" xfId="31380" xr:uid="{3A7565D3-8AA5-424F-88C3-5878E982A233}"/>
    <cellStyle name="Output 2 13 3 2 3" xfId="25169" xr:uid="{D748587A-8469-4BBA-9006-B76186E4BC59}"/>
    <cellStyle name="Output 2 13 3 2 4" xfId="32428" xr:uid="{E7941174-C1E2-40D4-BC0E-81091A471557}"/>
    <cellStyle name="Output 2 13 3 3" xfId="23110" xr:uid="{D30E07EC-6694-4849-BAE2-0E8FEA824D8C}"/>
    <cellStyle name="Output 2 13 3 3 2" xfId="25762" xr:uid="{38D1785C-AC7F-4E0D-9F13-4D165998C26B}"/>
    <cellStyle name="Output 2 13 3 3 3" xfId="27862" xr:uid="{FF22AA71-A52C-4A06-BED8-FA8CBD9C0548}"/>
    <cellStyle name="Output 2 13 3 3 4" xfId="27390" xr:uid="{1F1E6384-A35A-476B-9704-3EA88E862114}"/>
    <cellStyle name="Output 2 13 3 3 5" xfId="28979" xr:uid="{DE19027B-4446-4151-A0DB-48706AC5AE03}"/>
    <cellStyle name="Output 2 13 3 3 6" xfId="33013" xr:uid="{2325AAAA-E9E1-40E0-B755-1E0A6CBF8A68}"/>
    <cellStyle name="Output 2 13 3 3 7" xfId="31049" xr:uid="{96E65E0D-1A65-404B-979D-FEC9B52E5FBF}"/>
    <cellStyle name="Output 2 13 3 3 8" xfId="34496" xr:uid="{DA37441B-7B0E-414A-A2A2-31012D49CFBF}"/>
    <cellStyle name="Output 2 13 3 3 9" xfId="34583" xr:uid="{086CE798-5152-42E0-956C-779203469F73}"/>
    <cellStyle name="Output 2 13 3 4" xfId="24266" xr:uid="{A29F85A1-987E-4391-8E73-E3660E85D719}"/>
    <cellStyle name="Output 2 13 3 4 10" xfId="37502" xr:uid="{E56C389E-6861-456B-8DC2-2D15AC7A47E6}"/>
    <cellStyle name="Output 2 13 3 4 2" xfId="26914" xr:uid="{AA598C65-2413-474A-9E25-450354EA651E}"/>
    <cellStyle name="Output 2 13 3 4 3" xfId="24866" xr:uid="{154A9CBB-D32D-49F7-B13A-2A26D004E4F7}"/>
    <cellStyle name="Output 2 13 3 4 4" xfId="29746" xr:uid="{4BE107CF-6893-4F35-ACC6-E4D2E2C2407C}"/>
    <cellStyle name="Output 2 13 3 4 5" xfId="30627" xr:uid="{5A100D0C-81D3-441D-8242-5271F90C166F}"/>
    <cellStyle name="Output 2 13 3 4 6" xfId="33850" xr:uid="{7956AFF6-4922-4E0D-8516-5F5C1D671806}"/>
    <cellStyle name="Output 2 13 3 4 7" xfId="32242" xr:uid="{0AA3F332-B39C-40A1-95C7-C70419855FBF}"/>
    <cellStyle name="Output 2 13 3 4 8" xfId="35750" xr:uid="{89600FD0-6984-43A3-A261-62E939279784}"/>
    <cellStyle name="Output 2 13 3 4 9" xfId="36585" xr:uid="{83D87C98-DF3C-451B-8595-28402D443355}"/>
    <cellStyle name="Output 2 13 3 5" xfId="24438" xr:uid="{6075D02F-A00F-46CD-A353-4174927E6136}"/>
    <cellStyle name="Output 2 13 3 5 10" xfId="37674" xr:uid="{E27890AA-1DAD-4FD7-8A3F-2CA392CCD7D7}"/>
    <cellStyle name="Output 2 13 3 5 2" xfId="27086" xr:uid="{E701F251-F987-4BAB-8C9D-3ADB295A299D}"/>
    <cellStyle name="Output 2 13 3 5 3" xfId="28724" xr:uid="{8ED59785-AAB9-441B-95A7-4DAAB607B58F}"/>
    <cellStyle name="Output 2 13 3 5 4" xfId="29916" xr:uid="{DD301C64-A11A-49F7-BDAB-7D449C8E35EF}"/>
    <cellStyle name="Output 2 13 3 5 5" xfId="30799" xr:uid="{2C0C8461-850D-45C3-83C3-0C6E851BD300}"/>
    <cellStyle name="Output 2 13 3 5 6" xfId="34022" xr:uid="{535D17C1-F96B-41BF-B092-2D0DF12533A2}"/>
    <cellStyle name="Output 2 13 3 5 7" xfId="34794" xr:uid="{18DC49A4-D9B6-457E-B8AB-82F9494D49B9}"/>
    <cellStyle name="Output 2 13 3 5 8" xfId="35922" xr:uid="{8F8ABF2A-F673-4838-999E-278D7BFBE066}"/>
    <cellStyle name="Output 2 13 3 5 9" xfId="36755" xr:uid="{DF2B4338-B3E0-47B2-A69D-1F8778B8ED37}"/>
    <cellStyle name="Output 2 13 3 6" xfId="22107" xr:uid="{B1ED4719-EDDA-40D9-89A2-CD6FE36C6373}"/>
    <cellStyle name="Output 2 13 3 7" xfId="24619" xr:uid="{CD375659-8587-4D6E-BE00-3654AD04027C}"/>
    <cellStyle name="Output 2 13 4" xfId="20547" xr:uid="{00000000-0005-0000-0000-000047500000}"/>
    <cellStyle name="Output 2 13 4 2" xfId="22514" xr:uid="{3D3305ED-B706-4378-A5FA-DE0E8BD11E3D}"/>
    <cellStyle name="Output 2 13 4 2 2" xfId="23414" xr:uid="{83181290-13C1-4499-BF81-23DD2981E777}"/>
    <cellStyle name="Output 2 13 4 2 2 2" xfId="26066" xr:uid="{68895B7D-ED0A-4F2F-A23F-13A5AC018F1D}"/>
    <cellStyle name="Output 2 13 4 2 2 3" xfId="28166" xr:uid="{E0E625FF-EF75-4B1E-B3FD-360ED9DBD3C0}"/>
    <cellStyle name="Output 2 13 4 2 2 4" xfId="28572" xr:uid="{0CF76CDC-BFCA-4622-BC13-308EA676BB3E}"/>
    <cellStyle name="Output 2 13 4 2 2 5" xfId="28983" xr:uid="{2D9437CD-6492-46AF-A4A3-F5A754CCFDBF}"/>
    <cellStyle name="Output 2 13 4 2 2 6" xfId="33317" xr:uid="{222C394F-7B2A-466E-B6CB-C555AF756E5E}"/>
    <cellStyle name="Output 2 13 4 2 2 7" xfId="34265" xr:uid="{19BB543A-DB8C-40BA-9614-E96333FDCD75}"/>
    <cellStyle name="Output 2 13 4 2 2 8" xfId="31141" xr:uid="{BD542A69-5ADF-4A5E-B878-152158A5BD01}"/>
    <cellStyle name="Output 2 13 4 2 2 9" xfId="35028" xr:uid="{B937ECBC-68FF-4026-9FFA-33037E85086C}"/>
    <cellStyle name="Output 2 13 4 2 3" xfId="25168" xr:uid="{71BB0E81-9592-4BF7-9EA0-898D64904ED6}"/>
    <cellStyle name="Output 2 13 4 2 4" xfId="32427" xr:uid="{0F425FF9-6E60-4492-A88B-2F008E47264B}"/>
    <cellStyle name="Output 2 13 4 3" xfId="23111" xr:uid="{3D054483-7F3D-473B-B683-75848B365FED}"/>
    <cellStyle name="Output 2 13 4 3 2" xfId="25763" xr:uid="{25A591A9-FB75-4488-86B2-4660022EB533}"/>
    <cellStyle name="Output 2 13 4 3 3" xfId="27863" xr:uid="{2B55C0F2-E0AF-4864-B177-97604ED4269C}"/>
    <cellStyle name="Output 2 13 4 3 4" xfId="27391" xr:uid="{325B160B-C4C3-4ABE-B75A-408B92F09022}"/>
    <cellStyle name="Output 2 13 4 3 5" xfId="29096" xr:uid="{0C5FA2CE-B960-4D47-99F9-E37F38B22016}"/>
    <cellStyle name="Output 2 13 4 3 6" xfId="33014" xr:uid="{373E531A-28BF-4558-A66C-C3C1F32A8B7D}"/>
    <cellStyle name="Output 2 13 4 3 7" xfId="31048" xr:uid="{92218872-0BDA-423F-8F6D-527DC0CC1A1A}"/>
    <cellStyle name="Output 2 13 4 3 8" xfId="34462" xr:uid="{69CDD080-5740-4313-9EC8-128C0DDC24DF}"/>
    <cellStyle name="Output 2 13 4 3 9" xfId="34627" xr:uid="{7220A7E2-61DD-4373-8B3D-94335260461B}"/>
    <cellStyle name="Output 2 13 4 4" xfId="24267" xr:uid="{95C3B8DE-E467-4A6C-B36C-48D41186A509}"/>
    <cellStyle name="Output 2 13 4 4 10" xfId="37503" xr:uid="{AEAB7F95-D069-4E46-9140-2B65CA2AE4CE}"/>
    <cellStyle name="Output 2 13 4 4 2" xfId="26915" xr:uid="{30F0EC6B-61AF-4908-8E8D-9FC688C687CC}"/>
    <cellStyle name="Output 2 13 4 4 3" xfId="24867" xr:uid="{CCD264CC-10FA-4E9A-8521-35358A945AD5}"/>
    <cellStyle name="Output 2 13 4 4 4" xfId="29747" xr:uid="{4C15640B-545D-4728-8A7D-BBFA8E6DB886}"/>
    <cellStyle name="Output 2 13 4 4 5" xfId="30628" xr:uid="{BD30375B-377A-421F-9A2C-CE66467DACCB}"/>
    <cellStyle name="Output 2 13 4 4 6" xfId="33851" xr:uid="{5B879029-2679-402F-B054-2C58FF6D5239}"/>
    <cellStyle name="Output 2 13 4 4 7" xfId="34001" xr:uid="{85B073D8-E88D-4388-97AA-FCF79B3246F2}"/>
    <cellStyle name="Output 2 13 4 4 8" xfId="35751" xr:uid="{C94610CC-12E6-4500-BA7D-915415D13050}"/>
    <cellStyle name="Output 2 13 4 4 9" xfId="36586" xr:uid="{9D091F1E-7F39-49F7-9C0B-B211957D6FE5}"/>
    <cellStyle name="Output 2 13 4 5" xfId="24439" xr:uid="{1C0CA025-0CC4-4486-BB3C-9E28585E39F1}"/>
    <cellStyle name="Output 2 13 4 5 10" xfId="37675" xr:uid="{1A5770C3-6806-49BF-8BEB-7CBB1C01BE69}"/>
    <cellStyle name="Output 2 13 4 5 2" xfId="27087" xr:uid="{29034283-F5F6-40D1-BCCD-4D6C3AA08292}"/>
    <cellStyle name="Output 2 13 4 5 3" xfId="28725" xr:uid="{F5E45849-F379-4FCA-8682-4579274A556A}"/>
    <cellStyle name="Output 2 13 4 5 4" xfId="29917" xr:uid="{8E3D68CD-44ED-46B3-874E-D0EA3FC0CD30}"/>
    <cellStyle name="Output 2 13 4 5 5" xfId="30800" xr:uid="{D155B7CD-BA89-4865-B50B-D71A159EAE9C}"/>
    <cellStyle name="Output 2 13 4 5 6" xfId="34023" xr:uid="{FE201848-F370-44A9-B095-8336F0E63290}"/>
    <cellStyle name="Output 2 13 4 5 7" xfId="34795" xr:uid="{90CF8D37-5865-4AF5-9C7D-ECB07E2AC702}"/>
    <cellStyle name="Output 2 13 4 5 8" xfId="35923" xr:uid="{522D544A-E4AD-4E66-A5A6-45C991C9EFB3}"/>
    <cellStyle name="Output 2 13 4 5 9" xfId="36756" xr:uid="{77CE1100-F931-448C-9AE1-1EDD94E49EE6}"/>
    <cellStyle name="Output 2 13 4 6" xfId="22108" xr:uid="{154CBDBF-D0D6-4617-BF64-8772A82F1D6B}"/>
    <cellStyle name="Output 2 13 4 7" xfId="24620" xr:uid="{6400585B-E410-47E1-954D-E84707AD7B79}"/>
    <cellStyle name="Output 2 13 5" xfId="22517" xr:uid="{1986EA55-16FF-4B1D-A028-59F6B3388C94}"/>
    <cellStyle name="Output 2 13 5 2" xfId="23417" xr:uid="{26E92B17-257B-4986-BD75-5BAAD718CBF4}"/>
    <cellStyle name="Output 2 13 5 2 2" xfId="26069" xr:uid="{1C750F4A-C6C0-4EE7-87ED-19240AE7079E}"/>
    <cellStyle name="Output 2 13 5 2 3" xfId="28169" xr:uid="{7756B039-EBFE-4B11-95B1-6124096D6772}"/>
    <cellStyle name="Output 2 13 5 2 4" xfId="28061" xr:uid="{9C4D343F-17BC-4574-8A4D-AE3B92BBE66B}"/>
    <cellStyle name="Output 2 13 5 2 5" xfId="29004" xr:uid="{B992BE11-8EFB-46E3-84F5-85F30FCDE80F}"/>
    <cellStyle name="Output 2 13 5 2 6" xfId="33320" xr:uid="{8B3D0552-02B5-4755-A219-B7D8461569E5}"/>
    <cellStyle name="Output 2 13 5 2 7" xfId="34268" xr:uid="{D505E044-38AE-4417-9A0E-13EB7F8C8914}"/>
    <cellStyle name="Output 2 13 5 2 8" xfId="34543" xr:uid="{46DA1045-E67D-49BF-B197-6B44A862CC04}"/>
    <cellStyle name="Output 2 13 5 2 9" xfId="35125" xr:uid="{6CFB60A0-1B2B-4DEF-9D19-9D67836B506B}"/>
    <cellStyle name="Output 2 13 5 3" xfId="25171" xr:uid="{8EFB741D-9927-48D7-92B9-A89294F601CE}"/>
    <cellStyle name="Output 2 13 5 4" xfId="32430" xr:uid="{848209D3-3456-4B8A-B46B-91AC29DA0AE1}"/>
    <cellStyle name="Output 2 13 6" xfId="23108" xr:uid="{764DEAF7-FD69-48B5-BE54-E952D54BE7D9}"/>
    <cellStyle name="Output 2 13 6 2" xfId="25760" xr:uid="{D273013F-EEAE-45AC-B808-13DFB3B4805D}"/>
    <cellStyle name="Output 2 13 6 3" xfId="27860" xr:uid="{63C3F05B-10F3-4ED4-905F-54A4D9050594}"/>
    <cellStyle name="Output 2 13 6 4" xfId="27388" xr:uid="{BCA11932-3673-4EE5-84C9-623D4F83D424}"/>
    <cellStyle name="Output 2 13 6 5" xfId="28309" xr:uid="{18249526-B89B-412D-A1D9-4B2EAB7487CC}"/>
    <cellStyle name="Output 2 13 6 6" xfId="33011" xr:uid="{FA6888E5-F569-4512-AD0B-447DC0AF26EE}"/>
    <cellStyle name="Output 2 13 6 7" xfId="31051" xr:uid="{3548D1EE-FBAC-44A9-8188-AC563469D78E}"/>
    <cellStyle name="Output 2 13 6 8" xfId="32963" xr:uid="{F1521641-BF4A-4608-8D40-BDBD532A7FA4}"/>
    <cellStyle name="Output 2 13 6 9" xfId="33692" xr:uid="{6A8B194E-707F-4723-B6F2-08B646630A79}"/>
    <cellStyle name="Output 2 13 7" xfId="24264" xr:uid="{C5BD15C3-0024-4223-9C2A-B673FA9893EB}"/>
    <cellStyle name="Output 2 13 7 10" xfId="37500" xr:uid="{9A050D07-E60C-40FC-A5C2-B7C4F95A7A72}"/>
    <cellStyle name="Output 2 13 7 2" xfId="26912" xr:uid="{85F2440E-A2C6-4DD4-A7E0-A574DA4DF3CB}"/>
    <cellStyle name="Output 2 13 7 3" xfId="24864" xr:uid="{40DBE485-C955-4CA7-B6E3-A6D68DB09DF8}"/>
    <cellStyle name="Output 2 13 7 4" xfId="29744" xr:uid="{A01ABFA8-D960-400A-AB79-1B2ADD8F97A2}"/>
    <cellStyle name="Output 2 13 7 5" xfId="30625" xr:uid="{7C8BCED5-D0BA-4E74-A47D-A2DEE91BB059}"/>
    <cellStyle name="Output 2 13 7 6" xfId="33848" xr:uid="{9172E9DA-0EDD-4B2A-A8CC-53547A4B47FD}"/>
    <cellStyle name="Output 2 13 7 7" xfId="34000" xr:uid="{0D529997-EB33-4C02-8AAB-AFFDAF2198F2}"/>
    <cellStyle name="Output 2 13 7 8" xfId="35748" xr:uid="{050BC12C-8D54-43D9-A5F3-727EC2D556FB}"/>
    <cellStyle name="Output 2 13 7 9" xfId="36583" xr:uid="{EEA13E00-9795-40DD-9A5C-0D575457AB6A}"/>
    <cellStyle name="Output 2 13 8" xfId="24436" xr:uid="{B9C876B2-2738-464B-AE33-C800FF6DC488}"/>
    <cellStyle name="Output 2 13 8 10" xfId="37672" xr:uid="{A43A9BF3-A843-4024-9188-7ACBC48E6564}"/>
    <cellStyle name="Output 2 13 8 2" xfId="27084" xr:uid="{F351B20A-BF28-4513-81B8-1B77575D3003}"/>
    <cellStyle name="Output 2 13 8 3" xfId="28722" xr:uid="{E590ED69-01DB-4BA4-AA02-383BE7AD18C6}"/>
    <cellStyle name="Output 2 13 8 4" xfId="29914" xr:uid="{8721EF2D-148E-421C-8F51-DD9B90370076}"/>
    <cellStyle name="Output 2 13 8 5" xfId="30797" xr:uid="{817D2D85-BFFF-4AAC-9521-ABAE66616BA8}"/>
    <cellStyle name="Output 2 13 8 6" xfId="34020" xr:uid="{DC24F858-8F0E-423E-BCD5-67C328D6D2AF}"/>
    <cellStyle name="Output 2 13 8 7" xfId="34792" xr:uid="{0084432C-984A-482F-B8A0-FD5D954B0814}"/>
    <cellStyle name="Output 2 13 8 8" xfId="35920" xr:uid="{EABD42C2-209F-4DDF-A8D5-CA0AA55A81D0}"/>
    <cellStyle name="Output 2 13 8 9" xfId="36753" xr:uid="{EA664525-2137-4781-AAA2-9D26A14DF520}"/>
    <cellStyle name="Output 2 13 9" xfId="22105" xr:uid="{01618B55-5BC8-4E47-97FC-8FD200194DD8}"/>
    <cellStyle name="Output 2 14" xfId="20548" xr:uid="{00000000-0005-0000-0000-000048500000}"/>
    <cellStyle name="Output 2 14 2" xfId="22513" xr:uid="{192EC1CF-9B12-4BA7-BD6D-ED3A629A48D0}"/>
    <cellStyle name="Output 2 14 2 2" xfId="23413" xr:uid="{BBDD7429-BAF6-4182-939F-1BC070FF19D6}"/>
    <cellStyle name="Output 2 14 2 2 2" xfId="26065" xr:uid="{BCFC9E57-B344-46D0-A884-4A30E2A7DB6A}"/>
    <cellStyle name="Output 2 14 2 2 3" xfId="28165" xr:uid="{AD54E10E-08B9-4ED7-A561-8792A3B97AF2}"/>
    <cellStyle name="Output 2 14 2 2 4" xfId="28458" xr:uid="{602E7ACF-DF16-40E7-BF28-0F472F0EB734}"/>
    <cellStyle name="Output 2 14 2 2 5" xfId="27258" xr:uid="{98F562BE-42D1-4D3A-B549-C4A49C2E44CC}"/>
    <cellStyle name="Output 2 14 2 2 6" xfId="33316" xr:uid="{4CCE643F-F7B8-435B-A4F9-C3F19124F099}"/>
    <cellStyle name="Output 2 14 2 2 7" xfId="34264" xr:uid="{BC7E8237-2079-407F-8299-4CE244E1E1CF}"/>
    <cellStyle name="Output 2 14 2 2 8" xfId="34414" xr:uid="{DB77FB7A-3B29-43F7-9726-2A57C4BFA59D}"/>
    <cellStyle name="Output 2 14 2 2 9" xfId="35126" xr:uid="{05DF56E6-EF7B-4017-B730-327D354F9D83}"/>
    <cellStyle name="Output 2 14 2 3" xfId="25167" xr:uid="{7D4DD25A-3D9C-499D-BF55-0844D8442D3F}"/>
    <cellStyle name="Output 2 14 2 4" xfId="32426" xr:uid="{0AC8B25B-48EF-40EA-9B82-8AADFA8058BE}"/>
    <cellStyle name="Output 2 14 3" xfId="23112" xr:uid="{96B70E87-D3EE-4F6E-B07E-077540593592}"/>
    <cellStyle name="Output 2 14 3 2" xfId="25764" xr:uid="{AD09AE27-34A3-4B4A-BD15-F219AE308809}"/>
    <cellStyle name="Output 2 14 3 3" xfId="27864" xr:uid="{B5086D93-C3DB-4996-87A0-189C266BC788}"/>
    <cellStyle name="Output 2 14 3 4" xfId="27392" xr:uid="{4DEE1DC4-31E9-408A-AE56-EDA0572BF5B9}"/>
    <cellStyle name="Output 2 14 3 5" xfId="28516" xr:uid="{B7A3B54B-9AF5-4A18-BF64-BB34F848AD05}"/>
    <cellStyle name="Output 2 14 3 6" xfId="33015" xr:uid="{842D77BE-2BE2-432E-8525-5A6221A1C1CE}"/>
    <cellStyle name="Output 2 14 3 7" xfId="31047" xr:uid="{F5D29E0E-573F-4E35-9DC9-826F6831B9ED}"/>
    <cellStyle name="Output 2 14 3 8" xfId="31093" xr:uid="{5C3358B4-869C-49DB-8091-8D8401821CE3}"/>
    <cellStyle name="Output 2 14 3 9" xfId="31697" xr:uid="{4DDBCC19-62AB-4F3D-8EA6-0FA017D6615D}"/>
    <cellStyle name="Output 2 14 4" xfId="24268" xr:uid="{6C3CB95D-257F-48E0-8616-E90479AD052F}"/>
    <cellStyle name="Output 2 14 4 10" xfId="37504" xr:uid="{E6EEB86A-84F9-431B-B944-7A13154900D0}"/>
    <cellStyle name="Output 2 14 4 2" xfId="26916" xr:uid="{A0686A8B-0370-4F13-A1DB-95ED6AC8A987}"/>
    <cellStyle name="Output 2 14 4 3" xfId="24868" xr:uid="{A0AB9844-C561-4AA8-8C34-41797ECB18F7}"/>
    <cellStyle name="Output 2 14 4 4" xfId="29748" xr:uid="{EEEC589E-7F9D-4774-B1DF-98F931EBDB27}"/>
    <cellStyle name="Output 2 14 4 5" xfId="30629" xr:uid="{BDFBABE9-A75D-4E6D-AEB1-77B5CC80A1E6}"/>
    <cellStyle name="Output 2 14 4 6" xfId="33852" xr:uid="{D20194E8-4C95-42CC-AABA-CBD63690EBFE}"/>
    <cellStyle name="Output 2 14 4 7" xfId="34171" xr:uid="{9224DABD-C839-4C78-8E1D-F63A34F9A2BD}"/>
    <cellStyle name="Output 2 14 4 8" xfId="35752" xr:uid="{406A4BBE-8A73-4B10-AF46-70D120042D55}"/>
    <cellStyle name="Output 2 14 4 9" xfId="36587" xr:uid="{EB5A19F9-9F5B-45B0-9D8D-579A1553CD2E}"/>
    <cellStyle name="Output 2 14 5" xfId="24440" xr:uid="{0EC83A51-7A09-47C1-8FE0-A5408F028FB5}"/>
    <cellStyle name="Output 2 14 5 10" xfId="37676" xr:uid="{853A4B55-6C63-48C3-AEA3-0CAD22391B48}"/>
    <cellStyle name="Output 2 14 5 2" xfId="27088" xr:uid="{640F2CE0-742C-4853-805D-3AE3C79DABC8}"/>
    <cellStyle name="Output 2 14 5 3" xfId="28726" xr:uid="{35AFE27F-FA88-471F-9C3D-0FBB474E11C3}"/>
    <cellStyle name="Output 2 14 5 4" xfId="29918" xr:uid="{B09C3BD3-C5D7-4B93-9E9E-81ED401D0CD1}"/>
    <cellStyle name="Output 2 14 5 5" xfId="30801" xr:uid="{6879C67B-EE1E-4E49-9D67-CAA3943540E8}"/>
    <cellStyle name="Output 2 14 5 6" xfId="34024" xr:uid="{55D6799B-DF39-4243-A69F-F8B5A40D79E3}"/>
    <cellStyle name="Output 2 14 5 7" xfId="34796" xr:uid="{CD29DDA7-42D6-4969-825E-5C872C5BD6D9}"/>
    <cellStyle name="Output 2 14 5 8" xfId="35924" xr:uid="{F7676056-47E0-4B11-8801-BE83DFEA6696}"/>
    <cellStyle name="Output 2 14 5 9" xfId="36757" xr:uid="{CED936CE-29E7-4F64-9306-38003E920326}"/>
    <cellStyle name="Output 2 14 6" xfId="22109" xr:uid="{1CD94DD9-8AEB-43A3-867F-F832E083C48D}"/>
    <cellStyle name="Output 2 14 7" xfId="24621" xr:uid="{B299DE2A-5C23-437F-88BE-A82C28EFCA1E}"/>
    <cellStyle name="Output 2 15" xfId="20549" xr:uid="{00000000-0005-0000-0000-000049500000}"/>
    <cellStyle name="Output 2 15 2" xfId="22512" xr:uid="{CD65D0D3-BDEA-430E-8F26-CAA922ECDCFB}"/>
    <cellStyle name="Output 2 15 2 2" xfId="23412" xr:uid="{CCBAA5C9-B1A8-4790-939C-26DC0A979697}"/>
    <cellStyle name="Output 2 15 2 2 2" xfId="26064" xr:uid="{DE1DF89A-6FF0-4FDC-8592-975630E38FBA}"/>
    <cellStyle name="Output 2 15 2 2 3" xfId="28164" xr:uid="{A19A4C29-1599-4AAF-AA78-A852C708653C}"/>
    <cellStyle name="Output 2 15 2 2 4" xfId="27967" xr:uid="{46CE56AD-8F69-432D-9698-8414B75EEF6D}"/>
    <cellStyle name="Output 2 15 2 2 5" xfId="29119" xr:uid="{1148ABD5-4BDE-4D99-B88D-1E5D624AC59D}"/>
    <cellStyle name="Output 2 15 2 2 6" xfId="33315" xr:uid="{1B8BF2FF-EB61-4BE8-8757-BB63738CCA54}"/>
    <cellStyle name="Output 2 15 2 2 7" xfId="34263" xr:uid="{4A6EEDA4-5BA5-4D1F-884D-6766B5FB88C7}"/>
    <cellStyle name="Output 2 15 2 2 8" xfId="34546" xr:uid="{8184A896-A0ED-40B9-9DB8-57ECDC7D5B59}"/>
    <cellStyle name="Output 2 15 2 2 9" xfId="31285" xr:uid="{CBD09BCF-9885-4E11-828C-51AC80CCC37C}"/>
    <cellStyle name="Output 2 15 2 3" xfId="25166" xr:uid="{0DCFE0BE-8502-4645-8A06-45EA289BABBC}"/>
    <cellStyle name="Output 2 15 2 4" xfId="32425" xr:uid="{60A36813-D72F-4C81-863F-C16E2485C641}"/>
    <cellStyle name="Output 2 15 3" xfId="23113" xr:uid="{A12FA87C-AF67-4805-845A-410D7F1CD1B6}"/>
    <cellStyle name="Output 2 15 3 2" xfId="25765" xr:uid="{7AD89CD3-EB29-4DEB-AD34-D019EF2ECCE2}"/>
    <cellStyle name="Output 2 15 3 3" xfId="27865" xr:uid="{8D8ED26E-004F-447F-851B-7C8E123C58C6}"/>
    <cellStyle name="Output 2 15 3 4" xfId="27393" xr:uid="{CECFC99B-727F-4C44-9758-F78DCCD4C74F}"/>
    <cellStyle name="Output 2 15 3 5" xfId="28977" xr:uid="{98D2F905-04E2-4DDE-B0B1-1511DDAB6459}"/>
    <cellStyle name="Output 2 15 3 6" xfId="33016" xr:uid="{42E53489-924D-4134-A99E-890155E56428}"/>
    <cellStyle name="Output 2 15 3 7" xfId="31046" xr:uid="{84F1E441-8733-46E3-A19A-C52C05CCD4BC}"/>
    <cellStyle name="Output 2 15 3 8" xfId="34310" xr:uid="{DA29577B-E65E-4FEE-A9DF-215E79EB4AF4}"/>
    <cellStyle name="Output 2 15 3 9" xfId="33746" xr:uid="{A5829B58-CEB3-4C6F-841B-DA0827C9FB93}"/>
    <cellStyle name="Output 2 15 4" xfId="24269" xr:uid="{C8E9AFF2-7321-4E5F-A636-42BD271977E5}"/>
    <cellStyle name="Output 2 15 4 10" xfId="37505" xr:uid="{4387A035-F173-42B5-B394-47B24E518430}"/>
    <cellStyle name="Output 2 15 4 2" xfId="26917" xr:uid="{DE297319-EAE0-4FBA-A015-7592131CBFCB}"/>
    <cellStyle name="Output 2 15 4 3" xfId="24869" xr:uid="{285C8882-C207-426F-A5C0-FA44C6D0F9AC}"/>
    <cellStyle name="Output 2 15 4 4" xfId="29749" xr:uid="{26A1D940-EF2B-4610-A9B5-66F937169272}"/>
    <cellStyle name="Output 2 15 4 5" xfId="30630" xr:uid="{80AEBD24-4BD1-4D3F-B3D8-38F2BA2B336B}"/>
    <cellStyle name="Output 2 15 4 6" xfId="33853" xr:uid="{02B8C30C-12A3-49C2-A791-C5263B43468C}"/>
    <cellStyle name="Output 2 15 4 7" xfId="33999" xr:uid="{97430BE4-3AC4-4E24-BA48-801E21933E26}"/>
    <cellStyle name="Output 2 15 4 8" xfId="35753" xr:uid="{E694CC8C-4205-4D2F-9AF4-EA99A9E40065}"/>
    <cellStyle name="Output 2 15 4 9" xfId="36588" xr:uid="{7B8D41AF-9901-4C3D-AE17-18120BC3B44A}"/>
    <cellStyle name="Output 2 15 5" xfId="24441" xr:uid="{95B32D42-B11B-4942-9180-D85F8B312F9A}"/>
    <cellStyle name="Output 2 15 5 10" xfId="37677" xr:uid="{13B165EB-5601-43FC-BAB2-76534518B4EF}"/>
    <cellStyle name="Output 2 15 5 2" xfId="27089" xr:uid="{D437EBFC-3CD1-4E8A-8DA2-B2BA519AD755}"/>
    <cellStyle name="Output 2 15 5 3" xfId="28727" xr:uid="{FDA72BB2-64E2-4099-982A-3E25D3CD3794}"/>
    <cellStyle name="Output 2 15 5 4" xfId="29919" xr:uid="{D018051B-1408-4E09-989D-AF76D9FA19EC}"/>
    <cellStyle name="Output 2 15 5 5" xfId="30802" xr:uid="{D1DBAE04-F91D-4BFB-A6E0-5FB4AE1FB558}"/>
    <cellStyle name="Output 2 15 5 6" xfId="34025" xr:uid="{0206AEAB-C4DE-41F2-A47F-2FF32BC5C7A8}"/>
    <cellStyle name="Output 2 15 5 7" xfId="34797" xr:uid="{B420F389-DE90-40E6-8012-20CD1DD6AF8D}"/>
    <cellStyle name="Output 2 15 5 8" xfId="35925" xr:uid="{3F87DB2A-9BDD-48EE-981D-ADE38C6FA747}"/>
    <cellStyle name="Output 2 15 5 9" xfId="36758" xr:uid="{C0C449C5-9EFC-46C8-A5E2-F127A8420640}"/>
    <cellStyle name="Output 2 15 6" xfId="22110" xr:uid="{F5354468-FFBC-4BCA-AD13-62A7A7958FD3}"/>
    <cellStyle name="Output 2 15 7" xfId="24622" xr:uid="{95C05B3A-391D-4CBF-9150-A3A4AC875A99}"/>
    <cellStyle name="Output 2 16" xfId="20550" xr:uid="{00000000-0005-0000-0000-00004A500000}"/>
    <cellStyle name="Output 2 16 2" xfId="22511" xr:uid="{936FA6F1-7EAD-4EF2-BB76-8C46026DBBF6}"/>
    <cellStyle name="Output 2 16 2 2" xfId="23411" xr:uid="{78BBD330-0E1C-44B9-9C17-851B4D37C122}"/>
    <cellStyle name="Output 2 16 2 2 2" xfId="26063" xr:uid="{C1639A04-CCB0-4021-B536-C3F26A78211A}"/>
    <cellStyle name="Output 2 16 2 2 3" xfId="28163" xr:uid="{43128D45-8739-4ECB-9D5B-BBBBF51B2106}"/>
    <cellStyle name="Output 2 16 2 2 4" xfId="28062" xr:uid="{26F14B19-39D9-4F5F-AFCF-6150F37FC0B4}"/>
    <cellStyle name="Output 2 16 2 2 5" xfId="29003" xr:uid="{8F9B9CBD-3C62-42BA-9CAA-B770C113FCE9}"/>
    <cellStyle name="Output 2 16 2 2 6" xfId="33314" xr:uid="{2C4E71BB-1281-4CDC-A285-985DA9658147}"/>
    <cellStyle name="Output 2 16 2 2 7" xfId="34262" xr:uid="{2E444592-4C81-4DE1-9602-F3B403DAC625}"/>
    <cellStyle name="Output 2 16 2 2 8" xfId="31813" xr:uid="{F56B0C85-47FD-45FF-B6A7-0371ADB8571F}"/>
    <cellStyle name="Output 2 16 2 2 9" xfId="31381" xr:uid="{CA56FB34-B38B-43CB-A769-322DE50B4D3A}"/>
    <cellStyle name="Output 2 16 2 3" xfId="25165" xr:uid="{FEDB486B-BA66-4981-8095-C22965CB592E}"/>
    <cellStyle name="Output 2 16 2 4" xfId="32424" xr:uid="{F3A5905B-41CD-4AE5-BC25-D7B32E5AA433}"/>
    <cellStyle name="Output 2 16 3" xfId="23114" xr:uid="{867B9E49-BA28-4B3B-B8D9-0953171ADB4B}"/>
    <cellStyle name="Output 2 16 3 2" xfId="25766" xr:uid="{D1839B39-B8BC-453F-8EF6-9D02BE9DC551}"/>
    <cellStyle name="Output 2 16 3 3" xfId="27866" xr:uid="{CE4D21DC-BA28-4A8C-8018-DABD709657BB}"/>
    <cellStyle name="Output 2 16 3 4" xfId="27394" xr:uid="{E01DB6C7-EA35-426F-8B53-3F32D4A85AA7}"/>
    <cellStyle name="Output 2 16 3 5" xfId="29094" xr:uid="{3223D203-D709-4538-BA9B-E787B1D1A190}"/>
    <cellStyle name="Output 2 16 3 6" xfId="33017" xr:uid="{7A4EA007-4BA5-4BE6-A07B-4B354DA4D125}"/>
    <cellStyle name="Output 2 16 3 7" xfId="31045" xr:uid="{C2A5D6BC-E349-41AA-B01E-4F66DCE163F2}"/>
    <cellStyle name="Output 2 16 3 8" xfId="31248" xr:uid="{AD0CECBD-3C90-4BDA-8EE8-739CC9B09D24}"/>
    <cellStyle name="Output 2 16 3 9" xfId="31698" xr:uid="{D6E392F4-49F1-43BA-B42D-11D0905C2631}"/>
    <cellStyle name="Output 2 16 4" xfId="24270" xr:uid="{63F6B4B6-1D83-43DB-B091-F99EA3BDBE2D}"/>
    <cellStyle name="Output 2 16 4 10" xfId="37506" xr:uid="{0A6F102A-DB90-436D-9568-06C2E2C62320}"/>
    <cellStyle name="Output 2 16 4 2" xfId="26918" xr:uid="{3B1BEDAA-A6C5-4C3F-BD88-82DA4EF7062C}"/>
    <cellStyle name="Output 2 16 4 3" xfId="24870" xr:uid="{FF587BF7-3D54-42E9-8C11-65EED9546152}"/>
    <cellStyle name="Output 2 16 4 4" xfId="29750" xr:uid="{77455BCC-64FD-4A1F-BC99-49FBDC7CE2DC}"/>
    <cellStyle name="Output 2 16 4 5" xfId="30631" xr:uid="{CECCFB3A-5523-4EF5-9404-DF41ADCBCB1A}"/>
    <cellStyle name="Output 2 16 4 6" xfId="33854" xr:uid="{16657EC2-FBA0-42AA-A143-B38EF1F1133C}"/>
    <cellStyle name="Output 2 16 4 7" xfId="34169" xr:uid="{E2FC2A86-78BE-432B-8C51-19B372E6BB28}"/>
    <cellStyle name="Output 2 16 4 8" xfId="35754" xr:uid="{2B1299F1-6867-418D-8800-5F986C65FAD3}"/>
    <cellStyle name="Output 2 16 4 9" xfId="36589" xr:uid="{176CFF5D-9C77-49C3-B5BE-C615838F7322}"/>
    <cellStyle name="Output 2 16 5" xfId="24442" xr:uid="{F6042AA6-9FF3-42B8-81EB-557949E4EC32}"/>
    <cellStyle name="Output 2 16 5 10" xfId="37678" xr:uid="{72A906C2-F853-40C7-9385-D9651993E126}"/>
    <cellStyle name="Output 2 16 5 2" xfId="27090" xr:uid="{84A33F47-CBCA-40AD-9B19-6DA2F91501EF}"/>
    <cellStyle name="Output 2 16 5 3" xfId="28728" xr:uid="{2CA11706-C9FC-42C5-92B1-000C5E45AC0D}"/>
    <cellStyle name="Output 2 16 5 4" xfId="29920" xr:uid="{222099B5-9778-4A30-BB8B-6A2A0EC5B03E}"/>
    <cellStyle name="Output 2 16 5 5" xfId="30803" xr:uid="{5D212B2C-5CEB-4767-9868-6E37ABB0664C}"/>
    <cellStyle name="Output 2 16 5 6" xfId="34026" xr:uid="{7E973EEC-6B03-4824-92A9-00E1F2B61338}"/>
    <cellStyle name="Output 2 16 5 7" xfId="34798" xr:uid="{193A6888-3F82-4F8B-A96C-11BDC0786E1C}"/>
    <cellStyle name="Output 2 16 5 8" xfId="35926" xr:uid="{ABA0F272-A44B-49B7-BA74-335B22E8196E}"/>
    <cellStyle name="Output 2 16 5 9" xfId="36759" xr:uid="{7C4FF2EA-8E0D-43F1-9BD7-AE2D6DA58964}"/>
    <cellStyle name="Output 2 16 6" xfId="22111" xr:uid="{1C2A65CB-8D51-428D-B1F9-DCF06330B196}"/>
    <cellStyle name="Output 2 16 7" xfId="24623" xr:uid="{E60BCD5C-8F79-4504-ACED-150EC30A59FB}"/>
    <cellStyle name="Output 2 17" xfId="22532" xr:uid="{89FF8250-46C3-40A3-8833-F645280F0C22}"/>
    <cellStyle name="Output 2 17 2" xfId="23432" xr:uid="{E83834D6-99FF-447B-A612-9E9D81D8CF09}"/>
    <cellStyle name="Output 2 17 2 2" xfId="26084" xr:uid="{13263347-CF8E-436A-887D-E6C335075941}"/>
    <cellStyle name="Output 2 17 2 3" xfId="28184" xr:uid="{A9994A25-63B1-4E98-AA41-FCC43B8ED727}"/>
    <cellStyle name="Output 2 17 2 4" xfId="27517" xr:uid="{2DA733E6-0D4C-4340-9EC5-CABAF6CC099A}"/>
    <cellStyle name="Output 2 17 2 5" xfId="28398" xr:uid="{350E7092-B783-4BD2-8357-E5DFCCEDDE74}"/>
    <cellStyle name="Output 2 17 2 6" xfId="33335" xr:uid="{E35FD525-9A17-4576-87B8-AB8475A73F9D}"/>
    <cellStyle name="Output 2 17 2 7" xfId="34283" xr:uid="{805B5908-AC3D-413A-ABAA-23780E19EF79}"/>
    <cellStyle name="Output 2 17 2 8" xfId="34359" xr:uid="{DEB7691B-4B90-4BC7-A011-69E4CEACA39B}"/>
    <cellStyle name="Output 2 17 2 9" xfId="34184" xr:uid="{1A8FDB92-86EC-4DD1-AC02-2F7CDCC02176}"/>
    <cellStyle name="Output 2 17 3" xfId="25186" xr:uid="{AD3C23D2-8DB9-4C51-AD55-D351C5F7792F}"/>
    <cellStyle name="Output 2 17 4" xfId="32445" xr:uid="{D2D01FA5-1A71-4FFF-B630-A35B23A43924}"/>
    <cellStyle name="Output 2 18" xfId="23093" xr:uid="{3345B5B1-35DC-44FC-A165-A9EEFF752D69}"/>
    <cellStyle name="Output 2 18 2" xfId="25745" xr:uid="{D2B6DED1-49A9-4A75-B3F2-D5DE6C56659E}"/>
    <cellStyle name="Output 2 18 3" xfId="27845" xr:uid="{4978902B-1366-452D-89E9-ACF00DDACB3F}"/>
    <cellStyle name="Output 2 18 4" xfId="27373" xr:uid="{5D5287B6-9D70-479E-9669-44880245D4EE}"/>
    <cellStyle name="Output 2 18 5" xfId="27260" xr:uid="{8C2C6A00-B41C-47E6-A5C3-902DB8837309}"/>
    <cellStyle name="Output 2 18 6" xfId="32996" xr:uid="{3A9BF067-534E-4785-A94F-8F9C8175FC78}"/>
    <cellStyle name="Output 2 18 7" xfId="31066" xr:uid="{4275D6CF-1808-4681-AE09-6482BBBF8686}"/>
    <cellStyle name="Output 2 18 8" xfId="34465" xr:uid="{FA464290-E778-495A-8712-53AEB90B2996}"/>
    <cellStyle name="Output 2 18 9" xfId="31689" xr:uid="{FE275589-7E68-4607-B4B9-E6300AA98466}"/>
    <cellStyle name="Output 2 19" xfId="24249" xr:uid="{C2E28234-95C8-436B-997E-FE39F78C9B66}"/>
    <cellStyle name="Output 2 19 10" xfId="37485" xr:uid="{5C5CBA06-42B2-4500-B1B0-8A9076097EF4}"/>
    <cellStyle name="Output 2 19 2" xfId="26897" xr:uid="{6DFA2A5A-4CA7-4231-A934-054E07F03DFB}"/>
    <cellStyle name="Output 2 19 3" xfId="24847" xr:uid="{C1A39EB4-BF68-454D-BDAD-68BDD114955A}"/>
    <cellStyle name="Output 2 19 4" xfId="29729" xr:uid="{1DE02E3F-6241-43DD-9CDB-4C7CD246F91E}"/>
    <cellStyle name="Output 2 19 5" xfId="30610" xr:uid="{23FED360-6AAF-465B-86E9-755EC988296E}"/>
    <cellStyle name="Output 2 19 6" xfId="33833" xr:uid="{969584CB-F251-49EB-BBED-E8CBC71122EF}"/>
    <cellStyle name="Output 2 19 7" xfId="33995" xr:uid="{EF35CCDC-B6E6-4897-AB6C-E6E8B0C62044}"/>
    <cellStyle name="Output 2 19 8" xfId="35733" xr:uid="{4600CFE3-1925-4068-9A64-B7FC04CEBC13}"/>
    <cellStyle name="Output 2 19 9" xfId="36568" xr:uid="{52423AD6-9A79-4FED-9973-2C72ADB03D39}"/>
    <cellStyle name="Output 2 2" xfId="20551" xr:uid="{00000000-0005-0000-0000-00004B500000}"/>
    <cellStyle name="Output 2 2 10" xfId="22510" xr:uid="{877AD2C7-FC27-4F25-AF8D-1CD90B37B6C9}"/>
    <cellStyle name="Output 2 2 10 2" xfId="23410" xr:uid="{1A4BAB0F-CC90-4607-9762-380BBBBD1257}"/>
    <cellStyle name="Output 2 2 10 2 2" xfId="26062" xr:uid="{5B377144-F2A8-4AFA-8851-7E8DB0C1E0B6}"/>
    <cellStyle name="Output 2 2 10 2 3" xfId="28162" xr:uid="{A2AB4895-2CF5-4E99-AA1D-0FD4C1AB62A9}"/>
    <cellStyle name="Output 2 2 10 2 4" xfId="27617" xr:uid="{F20C84C8-B1BF-4938-9C6E-6485B9B58762}"/>
    <cellStyle name="Output 2 2 10 2 5" xfId="27253" xr:uid="{3371ED37-52B5-472D-8E7D-FA8E9A832494}"/>
    <cellStyle name="Output 2 2 10 2 6" xfId="33313" xr:uid="{D74DCF64-ED0C-469F-9250-0C5324474344}"/>
    <cellStyle name="Output 2 2 10 2 7" xfId="34261" xr:uid="{C9F70EF2-8A92-4F8F-8CBD-F451C223CE3C}"/>
    <cellStyle name="Output 2 2 10 2 8" xfId="31812" xr:uid="{1344F318-83CF-460A-9A68-B7654C5F50C1}"/>
    <cellStyle name="Output 2 2 10 2 9" xfId="35027" xr:uid="{6341F9B8-319A-4C2B-967A-5F86DEB40D61}"/>
    <cellStyle name="Output 2 2 10 3" xfId="25164" xr:uid="{5D55280E-109B-47BB-872D-DAECFE1326F3}"/>
    <cellStyle name="Output 2 2 10 4" xfId="32423" xr:uid="{DA5CB299-2F5F-481B-A05A-13FDCC2C873C}"/>
    <cellStyle name="Output 2 2 11" xfId="23115" xr:uid="{18BC38BB-ADA4-47A7-9B74-4A12705CE1FE}"/>
    <cellStyle name="Output 2 2 11 2" xfId="25767" xr:uid="{96BB86BF-57F7-402A-8E05-066CB7433ED2}"/>
    <cellStyle name="Output 2 2 11 3" xfId="27867" xr:uid="{6D7ED1CF-0E38-4BC8-8004-B91C4E390438}"/>
    <cellStyle name="Output 2 2 11 4" xfId="27395" xr:uid="{DCAEE7F8-5661-4C92-9E70-7048F974BDDD}"/>
    <cellStyle name="Output 2 2 11 5" xfId="27733" xr:uid="{6857A286-A64D-4719-85E9-C3DAD9B151C2}"/>
    <cellStyle name="Output 2 2 11 6" xfId="33018" xr:uid="{50AA6B39-623D-4618-AD96-4A59CBF89AB2}"/>
    <cellStyle name="Output 2 2 11 7" xfId="31044" xr:uid="{DA645A28-C31C-45BC-A56D-21DE83F75F22}"/>
    <cellStyle name="Output 2 2 11 8" xfId="34494" xr:uid="{BEE9C258-EEC5-4319-B948-C4A2345829E3}"/>
    <cellStyle name="Output 2 2 11 9" xfId="34581" xr:uid="{46F37BC3-7DED-4D04-BB82-0A3C342D828C}"/>
    <cellStyle name="Output 2 2 12" xfId="24271" xr:uid="{60B112FF-92A9-4E80-81DF-115567DA0970}"/>
    <cellStyle name="Output 2 2 12 10" xfId="37507" xr:uid="{769958E3-600F-4F67-8FA0-47415E2BFCCC}"/>
    <cellStyle name="Output 2 2 12 2" xfId="26919" xr:uid="{C23A4C07-683F-43EC-90F4-1D1993B6F99A}"/>
    <cellStyle name="Output 2 2 12 3" xfId="24871" xr:uid="{F31EC225-BCEF-4882-A728-F49C8F623B7E}"/>
    <cellStyle name="Output 2 2 12 4" xfId="29751" xr:uid="{EBC26B74-3687-46A4-AE57-7B13E5F4AF7C}"/>
    <cellStyle name="Output 2 2 12 5" xfId="30632" xr:uid="{0052ADFD-5C3D-40DC-A773-088E232162C6}"/>
    <cellStyle name="Output 2 2 12 6" xfId="33855" xr:uid="{CC456E17-CAD8-4C99-8983-FCDFF5200D2E}"/>
    <cellStyle name="Output 2 2 12 7" xfId="32243" xr:uid="{8B31CA74-CAD5-4606-9D45-53191E8C02D7}"/>
    <cellStyle name="Output 2 2 12 8" xfId="35755" xr:uid="{41CA96DC-2FF6-4ECD-93F3-A8B3556EFA22}"/>
    <cellStyle name="Output 2 2 12 9" xfId="36590" xr:uid="{0D694CD2-8F1C-4399-A67B-7BB126FABE2B}"/>
    <cellStyle name="Output 2 2 13" xfId="24443" xr:uid="{13CC0EA8-309C-44D4-919F-9AE588264125}"/>
    <cellStyle name="Output 2 2 13 10" xfId="37679" xr:uid="{16DDDF64-98DE-4088-83E3-E0FC618AD5D4}"/>
    <cellStyle name="Output 2 2 13 2" xfId="27091" xr:uid="{EC28D2E6-623D-49BE-8AC1-C146AB1AC41E}"/>
    <cellStyle name="Output 2 2 13 3" xfId="28729" xr:uid="{6A12EC14-ABC7-4475-AB1A-A3A550EFF242}"/>
    <cellStyle name="Output 2 2 13 4" xfId="29921" xr:uid="{097F329D-4CA1-4AF3-82C6-6902F4DF997D}"/>
    <cellStyle name="Output 2 2 13 5" xfId="30804" xr:uid="{3AA53DA7-2272-4386-B342-2E71A2FF82F5}"/>
    <cellStyle name="Output 2 2 13 6" xfId="34027" xr:uid="{D2DDCAEF-88C0-4DB2-BA60-656C64E1D1F4}"/>
    <cellStyle name="Output 2 2 13 7" xfId="34799" xr:uid="{4195EC00-064A-4046-B08A-D658EF4C3B82}"/>
    <cellStyle name="Output 2 2 13 8" xfId="35927" xr:uid="{02499DD5-D3EF-49F7-A9A0-B2E253924402}"/>
    <cellStyle name="Output 2 2 13 9" xfId="36760" xr:uid="{D3842469-9F03-4F1D-A758-8D34153A16B6}"/>
    <cellStyle name="Output 2 2 14" xfId="22112" xr:uid="{841E34AB-0EB1-4E79-AD5F-B8CF7BCB9046}"/>
    <cellStyle name="Output 2 2 15" xfId="24624" xr:uid="{7B19FAD0-FF2E-426B-9519-FE91E8AE82B5}"/>
    <cellStyle name="Output 2 2 2" xfId="20552" xr:uid="{00000000-0005-0000-0000-00004C500000}"/>
    <cellStyle name="Output 2 2 2 10" xfId="24625" xr:uid="{3DD20AA6-B7E0-43FA-A2FE-6CDB84743684}"/>
    <cellStyle name="Output 2 2 2 2" xfId="20553" xr:uid="{00000000-0005-0000-0000-00004D500000}"/>
    <cellStyle name="Output 2 2 2 2 2" xfId="22508" xr:uid="{50D94C8A-F3C3-4FF9-A113-DEAF944E8B5C}"/>
    <cellStyle name="Output 2 2 2 2 2 2" xfId="23408" xr:uid="{D9B7626A-E671-4A33-870E-200D49ECCD7B}"/>
    <cellStyle name="Output 2 2 2 2 2 2 2" xfId="26060" xr:uid="{CB2A66CE-1773-45EE-A663-21AB26749194}"/>
    <cellStyle name="Output 2 2 2 2 2 2 3" xfId="28160" xr:uid="{F4C0796B-C4A3-4305-BD32-B60756BE4BE8}"/>
    <cellStyle name="Output 2 2 2 2 2 2 4" xfId="27513" xr:uid="{B688D46B-5F32-40AD-BAE9-6E4E946CDC2E}"/>
    <cellStyle name="Output 2 2 2 2 2 2 5" xfId="29118" xr:uid="{5FA6BD0D-5161-4563-BCFD-9C6E5C60447D}"/>
    <cellStyle name="Output 2 2 2 2 2 2 6" xfId="33311" xr:uid="{F0FE81FC-9C2B-4738-BC9F-D59C4FD8C970}"/>
    <cellStyle name="Output 2 2 2 2 2 2 7" xfId="34259" xr:uid="{82D462C0-8EEF-41CF-81E1-60CD3E5F1650}"/>
    <cellStyle name="Output 2 2 2 2 2 2 8" xfId="34355" xr:uid="{F5FEE2C0-B956-4341-99CF-FFA79D480FC7}"/>
    <cellStyle name="Output 2 2 2 2 2 2 9" xfId="34183" xr:uid="{81A7859C-C735-4988-9B27-81A650418014}"/>
    <cellStyle name="Output 2 2 2 2 2 3" xfId="25162" xr:uid="{579F6473-2585-46B2-998B-F86A25AFBA07}"/>
    <cellStyle name="Output 2 2 2 2 2 4" xfId="32421" xr:uid="{2EEB203E-09A8-4301-8EE4-86B12CC81B08}"/>
    <cellStyle name="Output 2 2 2 2 3" xfId="23117" xr:uid="{1693FF60-BBCD-49F1-88CF-2965558D5AE5}"/>
    <cellStyle name="Output 2 2 2 2 3 2" xfId="25769" xr:uid="{42D49C17-E19B-41BD-BC35-CB1CE64D898C}"/>
    <cellStyle name="Output 2 2 2 2 3 3" xfId="27869" xr:uid="{74D562EB-4D6E-4BA9-BDB1-0599F833D400}"/>
    <cellStyle name="Output 2 2 2 2 3 4" xfId="27397" xr:uid="{BCD393AD-8152-4602-BAC0-D0A065E0C4F4}"/>
    <cellStyle name="Output 2 2 2 2 3 5" xfId="28980" xr:uid="{8CD9BB50-CDA5-46A0-8778-747C9738FEE0}"/>
    <cellStyle name="Output 2 2 2 2 3 6" xfId="33020" xr:uid="{534891AE-0D1D-4672-930D-27F8B156A84D}"/>
    <cellStyle name="Output 2 2 2 2 3 7" xfId="31042" xr:uid="{986470CD-DCFE-4FF2-97AD-C52A5B9E5DAB}"/>
    <cellStyle name="Output 2 2 2 2 3 8" xfId="31091" xr:uid="{2FF5104C-2FC7-4D76-A894-B59A0D72801A}"/>
    <cellStyle name="Output 2 2 2 2 3 9" xfId="34625" xr:uid="{F9D1E424-5893-4915-AC37-1D05470344EF}"/>
    <cellStyle name="Output 2 2 2 2 4" xfId="24273" xr:uid="{F5964740-2DB3-49DF-B75D-603B1539917F}"/>
    <cellStyle name="Output 2 2 2 2 4 10" xfId="37509" xr:uid="{D2AC37FD-0667-4D24-8275-15F111A49CF1}"/>
    <cellStyle name="Output 2 2 2 2 4 2" xfId="26921" xr:uid="{1A9AACD4-23FC-4063-96B3-6D409790D62C}"/>
    <cellStyle name="Output 2 2 2 2 4 3" xfId="24872" xr:uid="{8771713D-0A58-4C6E-A105-16C73A4E95B5}"/>
    <cellStyle name="Output 2 2 2 2 4 4" xfId="29753" xr:uid="{330573F8-F201-4A0F-8ADE-786FCB53C363}"/>
    <cellStyle name="Output 2 2 2 2 4 5" xfId="30634" xr:uid="{F8CC9E0E-DC79-4E9E-AA14-66547F7C912B}"/>
    <cellStyle name="Output 2 2 2 2 4 6" xfId="33857" xr:uid="{CFF49DD0-BE87-43A8-9028-D05031542EFC}"/>
    <cellStyle name="Output 2 2 2 2 4 7" xfId="34172" xr:uid="{039C5AEC-6F6C-4308-B7C0-D842A0317466}"/>
    <cellStyle name="Output 2 2 2 2 4 8" xfId="35757" xr:uid="{6F0D5D69-2610-4361-9E68-C82A9FC145DD}"/>
    <cellStyle name="Output 2 2 2 2 4 9" xfId="36592" xr:uid="{DF99715A-3678-4E5C-8A6D-59672A680E91}"/>
    <cellStyle name="Output 2 2 2 2 5" xfId="24445" xr:uid="{52F9B23D-F6D4-4C10-B046-978BFA2BAD5D}"/>
    <cellStyle name="Output 2 2 2 2 5 10" xfId="37681" xr:uid="{5027E4FA-797E-4D66-93C4-180A5E955FB5}"/>
    <cellStyle name="Output 2 2 2 2 5 2" xfId="27093" xr:uid="{1917D277-9700-4BC7-A0D0-930B652ED358}"/>
    <cellStyle name="Output 2 2 2 2 5 3" xfId="28731" xr:uid="{6549D249-2585-4815-B024-A1D04B3CBBFE}"/>
    <cellStyle name="Output 2 2 2 2 5 4" xfId="29923" xr:uid="{6DCED459-D438-4569-834F-F85AE41BE034}"/>
    <cellStyle name="Output 2 2 2 2 5 5" xfId="30806" xr:uid="{3A23E434-4A6B-45E4-B71C-976D7E1812A2}"/>
    <cellStyle name="Output 2 2 2 2 5 6" xfId="34029" xr:uid="{7DF7D429-64F4-4F5D-82C1-0D8FFF493758}"/>
    <cellStyle name="Output 2 2 2 2 5 7" xfId="34801" xr:uid="{50B4FDEC-DFB5-4457-A4B1-826B37835605}"/>
    <cellStyle name="Output 2 2 2 2 5 8" xfId="35929" xr:uid="{395E901F-9AAE-48BD-9075-971731D71C74}"/>
    <cellStyle name="Output 2 2 2 2 5 9" xfId="36762" xr:uid="{7C6BE5AB-AD98-472D-B8FA-432C06B8C946}"/>
    <cellStyle name="Output 2 2 2 2 6" xfId="22114" xr:uid="{9990768A-F462-4FAB-AF79-A8B9805EE9E9}"/>
    <cellStyle name="Output 2 2 2 2 7" xfId="24626" xr:uid="{A668B756-54FF-41F6-8AD1-EA8AF447A375}"/>
    <cellStyle name="Output 2 2 2 3" xfId="20554" xr:uid="{00000000-0005-0000-0000-00004E500000}"/>
    <cellStyle name="Output 2 2 2 3 2" xfId="22507" xr:uid="{B31A72F0-DEB1-46BB-8296-635322D697C5}"/>
    <cellStyle name="Output 2 2 2 3 2 2" xfId="23407" xr:uid="{4F58E640-F6F5-4D73-85EC-78D481DE0E0E}"/>
    <cellStyle name="Output 2 2 2 3 2 2 2" xfId="26059" xr:uid="{214B8E9D-B738-473E-9307-BECFB4B0EC6A}"/>
    <cellStyle name="Output 2 2 2 3 2 2 3" xfId="28159" xr:uid="{39180271-4D72-4FD9-9707-06EDCABC318E}"/>
    <cellStyle name="Output 2 2 2 3 2 2 4" xfId="28567" xr:uid="{D1196200-D587-4267-B403-BC607ACE4305}"/>
    <cellStyle name="Output 2 2 2 3 2 2 5" xfId="29002" xr:uid="{BF9EEAC2-4584-40C2-8F6B-FA8DFB4E1D9E}"/>
    <cellStyle name="Output 2 2 2 3 2 2 6" xfId="33310" xr:uid="{01FBCC7B-5EE8-426D-9A0F-D19AFB92324A}"/>
    <cellStyle name="Output 2 2 2 3 2 2 7" xfId="34258" xr:uid="{B083F62F-C77B-418B-B295-4CE7207F4814}"/>
    <cellStyle name="Output 2 2 2 3 2 2 8" xfId="31136" xr:uid="{80852E97-8409-4002-8E74-72C5C3ED8B95}"/>
    <cellStyle name="Output 2 2 2 3 2 2 9" xfId="31382" xr:uid="{233F66EC-4C1F-4EB1-B53B-993F9EEE9441}"/>
    <cellStyle name="Output 2 2 2 3 2 3" xfId="25161" xr:uid="{1C78A08C-26C2-404E-8DC7-9E3F740A5F4A}"/>
    <cellStyle name="Output 2 2 2 3 2 4" xfId="32420" xr:uid="{AC0619C6-D136-4E0D-A670-1ADFFABCE263}"/>
    <cellStyle name="Output 2 2 2 3 3" xfId="23118" xr:uid="{6BC14D41-A98E-4D80-92CF-EFB662E69EAF}"/>
    <cellStyle name="Output 2 2 2 3 3 2" xfId="25770" xr:uid="{1A0D1354-CFA7-42F8-B00A-6D3F26948BC3}"/>
    <cellStyle name="Output 2 2 2 3 3 3" xfId="27870" xr:uid="{070A3323-01BC-44CB-A864-20E628241534}"/>
    <cellStyle name="Output 2 2 2 3 3 4" xfId="27398" xr:uid="{F54C5C5C-34A8-45CE-9F60-337C08F9F4C1}"/>
    <cellStyle name="Output 2 2 2 3 3 5" xfId="29097" xr:uid="{DAAE1327-9E22-4EFF-B63D-26F615881410}"/>
    <cellStyle name="Output 2 2 2 3 3 6" xfId="33021" xr:uid="{4641894C-C0DE-4C03-B4B3-DF144E2F35BE}"/>
    <cellStyle name="Output 2 2 2 3 3 7" xfId="31041" xr:uid="{68E8CB9A-13B4-421C-87C7-CF6CC83AA53D}"/>
    <cellStyle name="Output 2 2 2 3 3 8" xfId="34308" xr:uid="{050809C7-218D-4C56-9C9B-701E1B021B67}"/>
    <cellStyle name="Output 2 2 2 3 3 9" xfId="31700" xr:uid="{09D3EF47-A887-4435-9056-D4FD822A6D1F}"/>
    <cellStyle name="Output 2 2 2 3 4" xfId="24274" xr:uid="{BB495408-7A8E-455D-8CE8-08907D82E0DC}"/>
    <cellStyle name="Output 2 2 2 3 4 10" xfId="37510" xr:uid="{0A1B809E-0C51-4E99-82FF-419B4A6F5074}"/>
    <cellStyle name="Output 2 2 2 3 4 2" xfId="26922" xr:uid="{FA5A9821-7802-4C6B-91A9-0E86A651EAA3}"/>
    <cellStyle name="Output 2 2 2 3 4 3" xfId="24873" xr:uid="{196D1C09-F290-475B-ABA7-CC098A3FA348}"/>
    <cellStyle name="Output 2 2 2 3 4 4" xfId="29754" xr:uid="{E168E297-5FC9-4AA4-ADA3-63525E0A101C}"/>
    <cellStyle name="Output 2 2 2 3 4 5" xfId="30635" xr:uid="{F0D6521E-8BF6-40C2-AF75-379658438619}"/>
    <cellStyle name="Output 2 2 2 3 4 6" xfId="33858" xr:uid="{F2C13F0C-D247-442E-BE65-1F41BDD2533F}"/>
    <cellStyle name="Output 2 2 2 3 4 7" xfId="32244" xr:uid="{BDB21001-254D-4542-8A82-C91108AD1932}"/>
    <cellStyle name="Output 2 2 2 3 4 8" xfId="35758" xr:uid="{05B80222-60D1-458F-9564-41B1890C6791}"/>
    <cellStyle name="Output 2 2 2 3 4 9" xfId="36593" xr:uid="{A22CF14C-9EB9-40FF-9E28-DD2E938468EB}"/>
    <cellStyle name="Output 2 2 2 3 5" xfId="24446" xr:uid="{A232F7CB-B03C-44D0-BE86-927D345D164F}"/>
    <cellStyle name="Output 2 2 2 3 5 10" xfId="37682" xr:uid="{641F8596-3824-4862-B246-DDB358D20B70}"/>
    <cellStyle name="Output 2 2 2 3 5 2" xfId="27094" xr:uid="{6F1474AF-986F-421D-8D3B-23E621069AC4}"/>
    <cellStyle name="Output 2 2 2 3 5 3" xfId="28732" xr:uid="{C1993A39-AD76-4B8B-ABB1-B14A7E382A66}"/>
    <cellStyle name="Output 2 2 2 3 5 4" xfId="29924" xr:uid="{2209958E-C86F-4989-B3D4-BF74486D0A33}"/>
    <cellStyle name="Output 2 2 2 3 5 5" xfId="30807" xr:uid="{B1BBE648-33CE-4642-A6E6-37B806B0D8FE}"/>
    <cellStyle name="Output 2 2 2 3 5 6" xfId="34030" xr:uid="{1B7F42A8-30C6-4A4D-9AF0-6108C35A8E4A}"/>
    <cellStyle name="Output 2 2 2 3 5 7" xfId="34802" xr:uid="{7F2C3B4F-72D3-41FC-89AC-3CF167B79595}"/>
    <cellStyle name="Output 2 2 2 3 5 8" xfId="35930" xr:uid="{89BD3F5B-E577-4862-9009-B8DB8231DA6E}"/>
    <cellStyle name="Output 2 2 2 3 5 9" xfId="36763" xr:uid="{54B4D73C-A8C4-4D00-976B-C844D5A1415F}"/>
    <cellStyle name="Output 2 2 2 3 6" xfId="22115" xr:uid="{636A5B8F-0769-4B6D-A236-FBE04BF0349F}"/>
    <cellStyle name="Output 2 2 2 3 7" xfId="24627" xr:uid="{15CC88A8-789A-448F-8778-32E06EA1C039}"/>
    <cellStyle name="Output 2 2 2 4" xfId="20555" xr:uid="{00000000-0005-0000-0000-00004F500000}"/>
    <cellStyle name="Output 2 2 2 4 2" xfId="22506" xr:uid="{DD8F8A3C-C4E6-4C82-83F3-CD936E5CC523}"/>
    <cellStyle name="Output 2 2 2 4 2 2" xfId="23406" xr:uid="{D7306DDB-D778-410D-BD6B-ACAC47736A6E}"/>
    <cellStyle name="Output 2 2 2 4 2 2 2" xfId="26058" xr:uid="{6ACEBC31-CBEC-45EF-B675-1C09D0C9EA8C}"/>
    <cellStyle name="Output 2 2 2 4 2 2 3" xfId="28158" xr:uid="{37B8880D-EDE0-47FE-8935-FF537967AFE4}"/>
    <cellStyle name="Output 2 2 2 4 2 2 4" xfId="28453" xr:uid="{20AA0CFD-9CC7-436C-9166-AF40A1F862B0}"/>
    <cellStyle name="Output 2 2 2 4 2 2 5" xfId="27674" xr:uid="{11ABB9F6-B525-4FAF-B242-658B6F6167D9}"/>
    <cellStyle name="Output 2 2 2 4 2 2 6" xfId="33309" xr:uid="{7F0D78C1-3BC7-4B05-9275-5E8C9898504F}"/>
    <cellStyle name="Output 2 2 2 4 2 2 7" xfId="34257" xr:uid="{EBAA520E-2A5A-4677-B7E5-7194DF3B6395}"/>
    <cellStyle name="Output 2 2 2 4 2 2 8" xfId="34419" xr:uid="{CE8DD0C5-F45B-481F-BCF2-EC2F3BBC2629}"/>
    <cellStyle name="Output 2 2 2 4 2 2 9" xfId="31383" xr:uid="{229F8BA7-6F0E-43B7-9C03-A2858677AB0F}"/>
    <cellStyle name="Output 2 2 2 4 2 3" xfId="25160" xr:uid="{B8B9B3ED-2C27-48A2-980E-F86131363E0F}"/>
    <cellStyle name="Output 2 2 2 4 2 4" xfId="32419" xr:uid="{95236DB6-5C1F-429D-8A4E-951909D198B2}"/>
    <cellStyle name="Output 2 2 2 4 3" xfId="23119" xr:uid="{DACB4D26-2313-4B77-898E-62C197BBAFE5}"/>
    <cellStyle name="Output 2 2 2 4 3 2" xfId="25771" xr:uid="{8CA24F17-C3D8-4A0F-9EF7-3084850B76E8}"/>
    <cellStyle name="Output 2 2 2 4 3 3" xfId="27871" xr:uid="{95DA4B3E-0FF5-4BB8-86E2-28469E88553C}"/>
    <cellStyle name="Output 2 2 2 4 3 4" xfId="27399" xr:uid="{3E105439-600B-466A-8846-9C450C218F10}"/>
    <cellStyle name="Output 2 2 2 4 3 5" xfId="28238" xr:uid="{A7042C72-4008-4672-8DF8-63FA5174ECA0}"/>
    <cellStyle name="Output 2 2 2 4 3 6" xfId="33022" xr:uid="{BFDEDF58-8FAC-4590-8294-58CBE242C5B2}"/>
    <cellStyle name="Output 2 2 2 4 3 7" xfId="31040" xr:uid="{4EC659CC-59ED-46AB-9833-DC4A45983BA0}"/>
    <cellStyle name="Output 2 2 2 4 3 8" xfId="31250" xr:uid="{68ED3F00-B1EF-469E-8410-E8769297BA53}"/>
    <cellStyle name="Output 2 2 2 4 3 9" xfId="31513" xr:uid="{C4D2EC72-BA9D-4B68-8F1F-33E5E765601C}"/>
    <cellStyle name="Output 2 2 2 4 4" xfId="24275" xr:uid="{591D9606-0DEA-429D-95D5-FEA993A00037}"/>
    <cellStyle name="Output 2 2 2 4 4 10" xfId="37511" xr:uid="{92A8F008-1D43-4554-9408-9C2D01628013}"/>
    <cellStyle name="Output 2 2 2 4 4 2" xfId="26923" xr:uid="{6B85EFC5-DE6C-41C4-9E03-C02E0E8BBC92}"/>
    <cellStyle name="Output 2 2 2 4 4 3" xfId="24874" xr:uid="{2C402AAC-64F2-492C-A690-E512622FBB09}"/>
    <cellStyle name="Output 2 2 2 4 4 4" xfId="29755" xr:uid="{CC75151F-AD3F-4467-A4BA-66CC98B78AF8}"/>
    <cellStyle name="Output 2 2 2 4 4 5" xfId="30636" xr:uid="{96146A73-02D8-4EEA-8278-C76D41857DFB}"/>
    <cellStyle name="Output 2 2 2 4 4 6" xfId="33859" xr:uid="{F9BC3C0F-3C6C-4A42-BAB4-DD5AD5ED9EB6}"/>
    <cellStyle name="Output 2 2 2 4 4 7" xfId="32245" xr:uid="{E6A740EA-A237-4C51-9E39-F9117D353A5C}"/>
    <cellStyle name="Output 2 2 2 4 4 8" xfId="35759" xr:uid="{1DCA0222-B1BA-4BF5-96DA-9BB0B449E6D6}"/>
    <cellStyle name="Output 2 2 2 4 4 9" xfId="36594" xr:uid="{631AECE4-D6CF-4E9B-AD55-6F5DFC4A55A3}"/>
    <cellStyle name="Output 2 2 2 4 5" xfId="24447" xr:uid="{E7420440-17E0-4B04-AC80-529C193E87DF}"/>
    <cellStyle name="Output 2 2 2 4 5 10" xfId="37683" xr:uid="{0E34E6D5-076D-4251-89BE-71F9CE5FC474}"/>
    <cellStyle name="Output 2 2 2 4 5 2" xfId="27095" xr:uid="{43A9E391-F2EC-4162-9A61-BD327D03E5DC}"/>
    <cellStyle name="Output 2 2 2 4 5 3" xfId="28733" xr:uid="{DA56B113-BDE2-4FB9-A459-E5CCFEE7ED10}"/>
    <cellStyle name="Output 2 2 2 4 5 4" xfId="29925" xr:uid="{8A926271-55F5-4C74-B6BB-CD96F01B5DD2}"/>
    <cellStyle name="Output 2 2 2 4 5 5" xfId="30808" xr:uid="{C6F24B38-F5E8-4644-8F14-D729885C55FA}"/>
    <cellStyle name="Output 2 2 2 4 5 6" xfId="34031" xr:uid="{DB8911B9-E294-4387-B9FB-C62E64A95534}"/>
    <cellStyle name="Output 2 2 2 4 5 7" xfId="34803" xr:uid="{F1697844-7782-4687-BFD3-72052DBF6A7C}"/>
    <cellStyle name="Output 2 2 2 4 5 8" xfId="35931" xr:uid="{8EE481F6-D913-4557-A790-E0570E33212B}"/>
    <cellStyle name="Output 2 2 2 4 5 9" xfId="36764" xr:uid="{AA818EC1-BD6D-444E-98D2-43FAA119BAAF}"/>
    <cellStyle name="Output 2 2 2 4 6" xfId="22116" xr:uid="{B6A8CBB9-40A8-485D-8F6D-85A7080B03A3}"/>
    <cellStyle name="Output 2 2 2 4 7" xfId="24628" xr:uid="{A44F0601-5173-4156-939C-9F75B168A923}"/>
    <cellStyle name="Output 2 2 2 5" xfId="22509" xr:uid="{A86D683C-F1D0-4C8C-8ADE-768D5072CA62}"/>
    <cellStyle name="Output 2 2 2 5 2" xfId="23409" xr:uid="{513D1C9C-BB1C-463A-B8B3-F6EBD16313BB}"/>
    <cellStyle name="Output 2 2 2 5 2 2" xfId="26061" xr:uid="{28D7C310-FA82-4C63-9B8E-E0F4FAC55B3E}"/>
    <cellStyle name="Output 2 2 2 5 2 3" xfId="28161" xr:uid="{0CCFCDE5-A0E5-4640-B2C2-63F3F49234D9}"/>
    <cellStyle name="Output 2 2 2 5 2 4" xfId="27514" xr:uid="{604E1C10-BCA9-43ED-B4D2-C82B802A02B2}"/>
    <cellStyle name="Output 2 2 2 5 2 5" xfId="22244" xr:uid="{27B4592F-628E-4C8A-907D-5C8506D2A897}"/>
    <cellStyle name="Output 2 2 2 5 2 6" xfId="33312" xr:uid="{5E3F3D61-5A92-4BBA-A05C-69F211C2D25C}"/>
    <cellStyle name="Output 2 2 2 5 2 7" xfId="34260" xr:uid="{C3E8C982-DDE3-4E92-BF3F-2E7FC0A08310}"/>
    <cellStyle name="Output 2 2 2 5 2 8" xfId="31203" xr:uid="{94DB9167-5FA8-4010-AC7E-0F6E069748D8}"/>
    <cellStyle name="Output 2 2 2 5 2 9" xfId="35127" xr:uid="{2CFDD836-144B-42CA-96E0-FA3EDE5F7465}"/>
    <cellStyle name="Output 2 2 2 5 3" xfId="25163" xr:uid="{48611B79-37E1-41AE-9EA3-26D61388A8C1}"/>
    <cellStyle name="Output 2 2 2 5 4" xfId="32422" xr:uid="{2381E351-4AC2-4544-97AD-5CF60414667D}"/>
    <cellStyle name="Output 2 2 2 6" xfId="23116" xr:uid="{A68A129F-DA64-41DF-B9AF-930765B53D49}"/>
    <cellStyle name="Output 2 2 2 6 2" xfId="25768" xr:uid="{F4323E3F-68AF-4502-B2E2-ECCE64044DA5}"/>
    <cellStyle name="Output 2 2 2 6 3" xfId="27868" xr:uid="{3941A847-1C73-4E58-AF83-85C81ED4274D}"/>
    <cellStyle name="Output 2 2 2 6 4" xfId="27396" xr:uid="{DB9ED4FE-4038-45F8-9902-C34F55FEBB3F}"/>
    <cellStyle name="Output 2 2 2 6 5" xfId="28520" xr:uid="{2C80FACE-EE2F-475F-B191-8ACC7E2DFD7C}"/>
    <cellStyle name="Output 2 2 2 6 6" xfId="33019" xr:uid="{487D54DE-622C-4764-8D11-D30EB0E29695}"/>
    <cellStyle name="Output 2 2 2 6 7" xfId="31043" xr:uid="{DE644FD3-11CA-4539-86AA-BAD5CB5669B2}"/>
    <cellStyle name="Output 2 2 2 6 8" xfId="34464" xr:uid="{775F0AC5-D442-408E-BB61-8F7519E52FD0}"/>
    <cellStyle name="Output 2 2 2 6 9" xfId="31699" xr:uid="{3DDE4DD5-635E-4933-B811-B82D53304DD5}"/>
    <cellStyle name="Output 2 2 2 7" xfId="24272" xr:uid="{4A864B25-F04E-4AF5-AA2E-9A889A0285EF}"/>
    <cellStyle name="Output 2 2 2 7 10" xfId="37508" xr:uid="{B02E89BD-1C39-4E37-8322-5169CA28F8E1}"/>
    <cellStyle name="Output 2 2 2 7 2" xfId="26920" xr:uid="{A8A9E9C1-7669-4501-8D4B-F0B46D642D22}"/>
    <cellStyle name="Output 2 2 2 7 3" xfId="25465" xr:uid="{31BA3220-0D5A-4BEA-BEA3-9EE9A1BB20F0}"/>
    <cellStyle name="Output 2 2 2 7 4" xfId="29752" xr:uid="{DAA3C35A-5C88-4FA9-8299-479E6444CE59}"/>
    <cellStyle name="Output 2 2 2 7 5" xfId="30633" xr:uid="{66835617-6F4B-4154-848D-6228742E2C13}"/>
    <cellStyle name="Output 2 2 2 7 6" xfId="33856" xr:uid="{AA3D9665-9ACC-4FE1-A7A9-4B7A3EA79E75}"/>
    <cellStyle name="Output 2 2 2 7 7" xfId="34002" xr:uid="{AB87009D-A521-41FC-B359-80178005154B}"/>
    <cellStyle name="Output 2 2 2 7 8" xfId="35756" xr:uid="{41EA7D9E-C996-44D7-AE59-043CFCCDDA88}"/>
    <cellStyle name="Output 2 2 2 7 9" xfId="36591" xr:uid="{0EE88A40-F4C7-49A3-91B4-C492870D3B61}"/>
    <cellStyle name="Output 2 2 2 8" xfId="24444" xr:uid="{2B5B86C3-4D0A-4A5A-8938-287EC192402E}"/>
    <cellStyle name="Output 2 2 2 8 10" xfId="37680" xr:uid="{1F9B7F2A-6FE9-468D-B224-A83FF699A02D}"/>
    <cellStyle name="Output 2 2 2 8 2" xfId="27092" xr:uid="{F80A4E2E-DDFF-4AB0-8793-EDF87D751F3D}"/>
    <cellStyle name="Output 2 2 2 8 3" xfId="28730" xr:uid="{42A94A03-5701-4F30-9CC7-3AC4780868B7}"/>
    <cellStyle name="Output 2 2 2 8 4" xfId="29922" xr:uid="{AD5810A6-B3DE-46EE-9E4E-92F9C8D1172C}"/>
    <cellStyle name="Output 2 2 2 8 5" xfId="30805" xr:uid="{68F98BD6-2595-426D-9634-62F4E9B6078D}"/>
    <cellStyle name="Output 2 2 2 8 6" xfId="34028" xr:uid="{B18B9B28-1DA9-48D0-94B9-7F1B4A07AB68}"/>
    <cellStyle name="Output 2 2 2 8 7" xfId="34800" xr:uid="{EF531488-F1DC-4877-9453-84191A194A0E}"/>
    <cellStyle name="Output 2 2 2 8 8" xfId="35928" xr:uid="{4AEC4A1B-68D6-4D17-9A7B-B7C7E658FF59}"/>
    <cellStyle name="Output 2 2 2 8 9" xfId="36761" xr:uid="{5F213826-F1F0-458B-9637-972B9053E8EC}"/>
    <cellStyle name="Output 2 2 2 9" xfId="22113" xr:uid="{4916F3AF-34EC-47AC-B285-D15307B386A1}"/>
    <cellStyle name="Output 2 2 3" xfId="20556" xr:uid="{00000000-0005-0000-0000-000050500000}"/>
    <cellStyle name="Output 2 2 3 10" xfId="24629" xr:uid="{2BC637DF-CB7D-453B-AE39-AB767470E0C1}"/>
    <cellStyle name="Output 2 2 3 2" xfId="20557" xr:uid="{00000000-0005-0000-0000-000051500000}"/>
    <cellStyle name="Output 2 2 3 2 2" xfId="22504" xr:uid="{5D9CEA77-D3E2-4C60-A517-2869D67BE556}"/>
    <cellStyle name="Output 2 2 3 2 2 2" xfId="23404" xr:uid="{1D48D5BB-8D47-471E-8460-38D47B302745}"/>
    <cellStyle name="Output 2 2 3 2 2 2 2" xfId="26056" xr:uid="{856B9F4C-0339-4167-AB2C-CEE04D794385}"/>
    <cellStyle name="Output 2 2 3 2 2 2 3" xfId="28156" xr:uid="{3480E1DF-66BF-4A27-B571-EACFB27FA8D3}"/>
    <cellStyle name="Output 2 2 3 2 2 2 4" xfId="28067" xr:uid="{E410F5C8-1F1B-4A1A-B5C7-570CF47A183B}"/>
    <cellStyle name="Output 2 2 3 2 2 2 5" xfId="29117" xr:uid="{9F032471-6B6F-42FF-B68F-3E9C7F2C7FFE}"/>
    <cellStyle name="Output 2 2 3 2 2 2 6" xfId="33307" xr:uid="{6327338D-6470-47A4-AA43-34B40BF98671}"/>
    <cellStyle name="Output 2 2 3 2 2 2 7" xfId="34255" xr:uid="{487FD9FB-03A0-4830-881B-977906B1591D}"/>
    <cellStyle name="Output 2 2 3 2 2 2 8" xfId="31811" xr:uid="{D5C94432-EBA3-4472-BA76-00A95F088573}"/>
    <cellStyle name="Output 2 2 3 2 2 2 9" xfId="35132" xr:uid="{6622C5AE-8505-43B1-AC6B-ABAA889350FE}"/>
    <cellStyle name="Output 2 2 3 2 2 3" xfId="25158" xr:uid="{1A7524ED-3DB9-4D79-9FBE-719FB48FD3B0}"/>
    <cellStyle name="Output 2 2 3 2 2 4" xfId="32417" xr:uid="{A1838973-CFD3-4AA9-8F57-84E533E55EBF}"/>
    <cellStyle name="Output 2 2 3 2 3" xfId="23121" xr:uid="{3E51D318-8846-4D86-8242-801F2908FE03}"/>
    <cellStyle name="Output 2 2 3 2 3 2" xfId="25773" xr:uid="{F52BC650-D0DF-416C-9CA2-D20B2BB7F12F}"/>
    <cellStyle name="Output 2 2 3 2 3 3" xfId="27873" xr:uid="{E195D625-D576-4C78-B1C5-095965E5FB19}"/>
    <cellStyle name="Output 2 2 3 2 3 4" xfId="27401" xr:uid="{31EBECD2-8839-44EA-8706-325F00F691FE}"/>
    <cellStyle name="Output 2 2 3 2 3 5" xfId="27790" xr:uid="{CAD94D0D-E863-4E93-8CF4-370A87802F9F}"/>
    <cellStyle name="Output 2 2 3 2 3 6" xfId="33024" xr:uid="{02C5FA54-5602-4EF3-83E7-9392FFED2C53}"/>
    <cellStyle name="Output 2 2 3 2 3 7" xfId="31038" xr:uid="{368502D1-1C7F-425F-826A-9FBFD9E6B4F8}"/>
    <cellStyle name="Output 2 2 3 2 3 8" xfId="34495" xr:uid="{8BAA5AD8-3741-4D6E-824F-378C3ECB3CA8}"/>
    <cellStyle name="Output 2 2 3 2 3 9" xfId="31701" xr:uid="{5F584F4C-7B88-4623-A503-3C12F3F47F70}"/>
    <cellStyle name="Output 2 2 3 2 4" xfId="24277" xr:uid="{D35F7917-8C37-49CA-AF05-AA45B2B9A085}"/>
    <cellStyle name="Output 2 2 3 2 4 10" xfId="37513" xr:uid="{26BC02AA-8257-48A0-A3C8-2B80E38F5D7F}"/>
    <cellStyle name="Output 2 2 3 2 4 2" xfId="26925" xr:uid="{E3B45306-5EBE-4E21-AF7F-1F5E473769C7}"/>
    <cellStyle name="Output 2 2 3 2 4 3" xfId="24876" xr:uid="{C9C05811-948B-4AD6-B6E4-59584C721FAA}"/>
    <cellStyle name="Output 2 2 3 2 4 4" xfId="29757" xr:uid="{9BA78E04-43C5-402C-ACFB-4F03AF031B34}"/>
    <cellStyle name="Output 2 2 3 2 4 5" xfId="30638" xr:uid="{B1A4E1AE-ABC1-4CF2-8E20-4C86962F8E2A}"/>
    <cellStyle name="Output 2 2 3 2 4 6" xfId="33861" xr:uid="{6AC5F392-773C-4A19-A9E1-BFDB1EF19ACE}"/>
    <cellStyle name="Output 2 2 3 2 4 7" xfId="32247" xr:uid="{F27FF4E1-8FAD-4BE3-8172-F34A869A1CAE}"/>
    <cellStyle name="Output 2 2 3 2 4 8" xfId="35761" xr:uid="{277D6FDC-AB0C-494C-B2B1-9E685DA0CCFF}"/>
    <cellStyle name="Output 2 2 3 2 4 9" xfId="36596" xr:uid="{9BC4F961-D7AF-42BF-8384-1A8AB0AEA349}"/>
    <cellStyle name="Output 2 2 3 2 5" xfId="24449" xr:uid="{C647093F-7D7F-4D31-B81E-D2D38AC67D43}"/>
    <cellStyle name="Output 2 2 3 2 5 10" xfId="37685" xr:uid="{0AC51D8B-0A25-46B1-B8C1-DE5B79F36F93}"/>
    <cellStyle name="Output 2 2 3 2 5 2" xfId="27097" xr:uid="{01F53C90-A918-4803-8C5D-069F1C3A877A}"/>
    <cellStyle name="Output 2 2 3 2 5 3" xfId="28735" xr:uid="{4974FD4A-2664-4079-8692-CCF1E33D8340}"/>
    <cellStyle name="Output 2 2 3 2 5 4" xfId="29927" xr:uid="{0403B875-E244-4C73-AAE6-6A30449177C8}"/>
    <cellStyle name="Output 2 2 3 2 5 5" xfId="30810" xr:uid="{9FBFEADC-48E1-47D7-A61D-E9E7AECDD5EA}"/>
    <cellStyle name="Output 2 2 3 2 5 6" xfId="34033" xr:uid="{4180613D-C2C7-41E0-92B6-26CC65EC1BA4}"/>
    <cellStyle name="Output 2 2 3 2 5 7" xfId="34805" xr:uid="{B585C288-4B82-4E69-9AF3-16202721E001}"/>
    <cellStyle name="Output 2 2 3 2 5 8" xfId="35933" xr:uid="{F05F9559-D7F1-4C2A-A5C9-8B73C23F8E5A}"/>
    <cellStyle name="Output 2 2 3 2 5 9" xfId="36766" xr:uid="{04633666-785F-480E-8088-21DEC42D901B}"/>
    <cellStyle name="Output 2 2 3 2 6" xfId="22118" xr:uid="{C85828EE-943F-47E8-AE6D-49F74D053B6C}"/>
    <cellStyle name="Output 2 2 3 2 7" xfId="24630" xr:uid="{FEA6C5CC-28B9-45D7-914F-F12057EFD396}"/>
    <cellStyle name="Output 2 2 3 3" xfId="20558" xr:uid="{00000000-0005-0000-0000-000052500000}"/>
    <cellStyle name="Output 2 2 3 3 2" xfId="22503" xr:uid="{2E721C14-4772-4017-B715-78246F53C649}"/>
    <cellStyle name="Output 2 2 3 3 2 2" xfId="23403" xr:uid="{BED0877B-97B8-42BB-9F2C-52866E39674E}"/>
    <cellStyle name="Output 2 2 3 3 2 2 2" xfId="26055" xr:uid="{7A0E605B-E5D6-4B87-8779-3EDDA7DA6649}"/>
    <cellStyle name="Output 2 2 3 3 2 2 3" xfId="28155" xr:uid="{9CFBA6F1-00DA-4BCD-AD75-BE9A9575B4E5}"/>
    <cellStyle name="Output 2 2 3 3 2 2 4" xfId="27622" xr:uid="{E4636B5E-354D-4C0F-89D2-E732DFC082A7}"/>
    <cellStyle name="Output 2 2 3 3 2 2 5" xfId="29001" xr:uid="{6C711921-C596-4C3D-87AE-BD69CD899292}"/>
    <cellStyle name="Output 2 2 3 3 2 2 6" xfId="33306" xr:uid="{CE49C8FB-DCE7-448D-9E5A-EC941F9B148C}"/>
    <cellStyle name="Output 2 2 3 3 2 2 7" xfId="34254" xr:uid="{856D8481-67DF-4FC3-859E-FF5BCB9AEAFF}"/>
    <cellStyle name="Output 2 2 3 3 2 2 8" xfId="31204" xr:uid="{1198F4AF-2CFF-4039-9E39-285697FFE90B}"/>
    <cellStyle name="Output 2 2 3 3 2 2 9" xfId="33699" xr:uid="{025AA977-7FDD-4E13-BFD2-82B2BF465D2F}"/>
    <cellStyle name="Output 2 2 3 3 2 3" xfId="25157" xr:uid="{24D57D12-5DF5-4645-AE4E-63B93CCEC922}"/>
    <cellStyle name="Output 2 2 3 3 2 4" xfId="32416" xr:uid="{4E5F7DA6-249A-4BDD-8C5C-3ED7CB0AEE87}"/>
    <cellStyle name="Output 2 2 3 3 3" xfId="23122" xr:uid="{0F3A12E9-1AF2-4605-828E-2BADB60A4B65}"/>
    <cellStyle name="Output 2 2 3 3 3 2" xfId="25774" xr:uid="{DDCBF081-7796-421C-A3F6-D6880163493B}"/>
    <cellStyle name="Output 2 2 3 3 3 3" xfId="27874" xr:uid="{33C118D1-D160-44CC-9E96-048C92959B1D}"/>
    <cellStyle name="Output 2 2 3 3 3 4" xfId="27402" xr:uid="{6B69883B-2C31-4504-B47E-C7D74C2D045E}"/>
    <cellStyle name="Output 2 2 3 3 3 5" xfId="28337" xr:uid="{C11EA6D1-7A83-49FC-B9C5-3FAFE1557F9A}"/>
    <cellStyle name="Output 2 2 3 3 3 6" xfId="33025" xr:uid="{4BE324A2-377F-47AB-8B8D-99B0559C09ED}"/>
    <cellStyle name="Output 2 2 3 3 3 7" xfId="31037" xr:uid="{22448F18-83F0-47E9-ABA2-3B9036472D9A}"/>
    <cellStyle name="Output 2 2 3 3 3 8" xfId="34463" xr:uid="{A164371C-EC89-4E0D-988D-2C7F7307A101}"/>
    <cellStyle name="Output 2 2 3 3 3 9" xfId="33689" xr:uid="{5FF47B11-B1C7-4488-A12C-ABD461B33853}"/>
    <cellStyle name="Output 2 2 3 3 4" xfId="24278" xr:uid="{5C0D0F19-9C7C-4F12-B18D-D6F5102E1327}"/>
    <cellStyle name="Output 2 2 3 3 4 10" xfId="37514" xr:uid="{C6FF89CA-A7B4-464E-86A7-C2C72BBCB4AA}"/>
    <cellStyle name="Output 2 2 3 3 4 2" xfId="26926" xr:uid="{61BA4521-5128-41B5-9ACC-884A006BCBA7}"/>
    <cellStyle name="Output 2 2 3 3 4 3" xfId="24877" xr:uid="{AB686A4B-EFA9-4730-8AEE-A4320AA878F0}"/>
    <cellStyle name="Output 2 2 3 3 4 4" xfId="29758" xr:uid="{92F127F3-1721-400C-8D8E-02C296CADAD9}"/>
    <cellStyle name="Output 2 2 3 3 4 5" xfId="30639" xr:uid="{E19A21BD-4949-4128-93B3-AFE9F264F700}"/>
    <cellStyle name="Output 2 2 3 3 4 6" xfId="33862" xr:uid="{78D9A020-B67B-45EB-B821-5DA486503E61}"/>
    <cellStyle name="Output 2 2 3 3 4 7" xfId="32248" xr:uid="{A4534CF4-8F49-4650-8B70-44FC0FD97509}"/>
    <cellStyle name="Output 2 2 3 3 4 8" xfId="35762" xr:uid="{EA6A584A-0386-464E-9C5B-206CC4ACDEC4}"/>
    <cellStyle name="Output 2 2 3 3 4 9" xfId="36597" xr:uid="{F4C9522B-06DA-4AEA-AED9-59E30066E010}"/>
    <cellStyle name="Output 2 2 3 3 5" xfId="24450" xr:uid="{9D2713EC-65D5-4F09-B835-EA95E0890670}"/>
    <cellStyle name="Output 2 2 3 3 5 10" xfId="37686" xr:uid="{1C538BAC-9F9C-4F4B-9635-0E3C230AAC6D}"/>
    <cellStyle name="Output 2 2 3 3 5 2" xfId="27098" xr:uid="{5CFD71CE-9DC3-43AC-8529-61E502A2B1A0}"/>
    <cellStyle name="Output 2 2 3 3 5 3" xfId="28736" xr:uid="{E5AC86EF-A3A1-4616-8F38-BF8C257AEF58}"/>
    <cellStyle name="Output 2 2 3 3 5 4" xfId="29928" xr:uid="{C5289004-F8D2-4349-9B63-833CFF282E57}"/>
    <cellStyle name="Output 2 2 3 3 5 5" xfId="30811" xr:uid="{81B18140-F606-431C-B2A7-E77CABA6A970}"/>
    <cellStyle name="Output 2 2 3 3 5 6" xfId="34034" xr:uid="{7937CF04-2970-4AD7-A4F2-82FFA80B5D22}"/>
    <cellStyle name="Output 2 2 3 3 5 7" xfId="34806" xr:uid="{54FE639A-1149-44B2-9914-D03C391D2364}"/>
    <cellStyle name="Output 2 2 3 3 5 8" xfId="35934" xr:uid="{3F1A49CF-8554-4238-A8FC-103CFE634AB1}"/>
    <cellStyle name="Output 2 2 3 3 5 9" xfId="36767" xr:uid="{07ECFD0C-2655-488E-A6F3-65B212A0A696}"/>
    <cellStyle name="Output 2 2 3 3 6" xfId="22119" xr:uid="{F93DD3C3-0A90-42B8-85E9-5DA06C4EECF6}"/>
    <cellStyle name="Output 2 2 3 3 7" xfId="24631" xr:uid="{949070AC-9B39-47FA-BBA0-64F71E16157E}"/>
    <cellStyle name="Output 2 2 3 4" xfId="20559" xr:uid="{00000000-0005-0000-0000-000053500000}"/>
    <cellStyle name="Output 2 2 3 4 2" xfId="22502" xr:uid="{76A6A05B-F0A2-497F-BE0F-D314340B4B77}"/>
    <cellStyle name="Output 2 2 3 4 2 2" xfId="23402" xr:uid="{F0710259-E688-4252-AE81-3FE52B71DBD4}"/>
    <cellStyle name="Output 2 2 3 4 2 2 2" xfId="26054" xr:uid="{DD9196AE-C7B1-4154-B642-484C6A72CEC7}"/>
    <cellStyle name="Output 2 2 3 4 2 2 3" xfId="28154" xr:uid="{1AC068ED-5BFA-4C8E-BCE8-19FD0EE67DAC}"/>
    <cellStyle name="Output 2 2 3 4 2 2 4" xfId="28570" xr:uid="{096887A6-416C-4636-B2E1-3792935084E2}"/>
    <cellStyle name="Output 2 2 3 4 2 2 5" xfId="28399" xr:uid="{ED8A9D79-462B-40DA-9D11-368C16B6D5D9}"/>
    <cellStyle name="Output 2 2 3 4 2 2 6" xfId="33305" xr:uid="{7331B3D1-327B-4044-A773-40B4A83FD464}"/>
    <cellStyle name="Output 2 2 3 4 2 2 7" xfId="34253" xr:uid="{7A8DE116-B8C8-46F0-ADD3-36CA47CE9954}"/>
    <cellStyle name="Output 2 2 3 4 2 2 8" xfId="34354" xr:uid="{4144D8E9-9CBF-4837-888C-9E17E1CB23BC}"/>
    <cellStyle name="Output 2 2 3 4 2 2 9" xfId="35025" xr:uid="{00A7C21C-D5DD-46F6-9D01-B1CDCBDA03AC}"/>
    <cellStyle name="Output 2 2 3 4 2 3" xfId="25156" xr:uid="{0D910C61-2860-4C12-8235-8A49142A905F}"/>
    <cellStyle name="Output 2 2 3 4 2 4" xfId="32415" xr:uid="{5B2CA1AB-74CE-4ABF-9074-08676A9F3991}"/>
    <cellStyle name="Output 2 2 3 4 3" xfId="23123" xr:uid="{832527B3-4AA6-442F-ABFC-E4D90CE8C966}"/>
    <cellStyle name="Output 2 2 3 4 3 2" xfId="25775" xr:uid="{27C883F2-E50F-4B10-A399-7144AE6884A2}"/>
    <cellStyle name="Output 2 2 3 4 3 3" xfId="27875" xr:uid="{14098CE1-208A-4CAE-BB43-25D1E4893FEA}"/>
    <cellStyle name="Output 2 2 3 4 3 4" xfId="27403" xr:uid="{0B11300E-98F2-4891-9D33-4B9E35EC7F03}"/>
    <cellStyle name="Output 2 2 3 4 3 5" xfId="28312" xr:uid="{4A638BD5-FD60-49A7-BBC0-61C6105181A8}"/>
    <cellStyle name="Output 2 2 3 4 3 6" xfId="33026" xr:uid="{BFFDF4CB-5601-4462-9127-A4BF4BB5E69F}"/>
    <cellStyle name="Output 2 2 3 4 3 7" xfId="31036" xr:uid="{7E696671-2383-4C40-B26E-23B655F53BA7}"/>
    <cellStyle name="Output 2 2 3 4 3 8" xfId="31092" xr:uid="{77BC0777-9B1B-4A0D-803E-9CB7B68AEC11}"/>
    <cellStyle name="Output 2 2 3 4 3 9" xfId="31702" xr:uid="{8E8B8303-F61F-40D1-9BED-92464E7A1380}"/>
    <cellStyle name="Output 2 2 3 4 4" xfId="24279" xr:uid="{9B7D3389-4853-40FE-9AB4-00D438D9A8F4}"/>
    <cellStyle name="Output 2 2 3 4 4 10" xfId="37515" xr:uid="{6A6D3D54-8A08-4AC1-9962-E4AECF4211DB}"/>
    <cellStyle name="Output 2 2 3 4 4 2" xfId="26927" xr:uid="{59D6334F-02B9-4178-910A-2EC7EF5FE3D4}"/>
    <cellStyle name="Output 2 2 3 4 4 3" xfId="24878" xr:uid="{F2051D93-241B-41FD-9CBB-69949C560F59}"/>
    <cellStyle name="Output 2 2 3 4 4 4" xfId="29759" xr:uid="{56DCE8D5-D4F9-41FD-9D60-0EE1F943EB02}"/>
    <cellStyle name="Output 2 2 3 4 4 5" xfId="30640" xr:uid="{173FBB2F-B81E-451F-AEE6-2CDE5C68C461}"/>
    <cellStyle name="Output 2 2 3 4 4 6" xfId="33863" xr:uid="{ABD1E48E-DAB8-4306-A36D-C0FD0034BAE1}"/>
    <cellStyle name="Output 2 2 3 4 4 7" xfId="32249" xr:uid="{E555C932-3328-4F3E-9BEC-5323D864E1B3}"/>
    <cellStyle name="Output 2 2 3 4 4 8" xfId="35763" xr:uid="{A2AD93C6-2A3F-45D2-BC80-6B944AE089E9}"/>
    <cellStyle name="Output 2 2 3 4 4 9" xfId="36598" xr:uid="{B938F9D7-3FC9-4E89-8C3A-7ACABE865004}"/>
    <cellStyle name="Output 2 2 3 4 5" xfId="24451" xr:uid="{3BE29F4E-CE32-440D-8322-BC0631345639}"/>
    <cellStyle name="Output 2 2 3 4 5 10" xfId="37687" xr:uid="{E25D3309-82C4-4DE1-854B-7CAC62064A1B}"/>
    <cellStyle name="Output 2 2 3 4 5 2" xfId="27099" xr:uid="{46545A97-41FE-4DC0-8086-9F984828DE85}"/>
    <cellStyle name="Output 2 2 3 4 5 3" xfId="28737" xr:uid="{2B25994B-376D-4171-BD35-97DEAE496F05}"/>
    <cellStyle name="Output 2 2 3 4 5 4" xfId="29929" xr:uid="{A5BD9AB3-CF22-411C-B427-EF4C7CF1FBBF}"/>
    <cellStyle name="Output 2 2 3 4 5 5" xfId="30812" xr:uid="{65814DFC-CFD1-4102-BA45-9470A850D80B}"/>
    <cellStyle name="Output 2 2 3 4 5 6" xfId="34035" xr:uid="{CE2F7D4B-4219-4F8C-9DCC-CBCCB0EB710F}"/>
    <cellStyle name="Output 2 2 3 4 5 7" xfId="34807" xr:uid="{94B0F482-89CE-4DD5-8346-5143C582ECEA}"/>
    <cellStyle name="Output 2 2 3 4 5 8" xfId="35935" xr:uid="{D921628B-0F0C-4543-8C82-2161E2293547}"/>
    <cellStyle name="Output 2 2 3 4 5 9" xfId="36768" xr:uid="{DC2AF210-18F5-4474-94CD-540441586930}"/>
    <cellStyle name="Output 2 2 3 4 6" xfId="22120" xr:uid="{ADC57111-4528-4061-9032-BA8AECD8A0D7}"/>
    <cellStyle name="Output 2 2 3 4 7" xfId="24632" xr:uid="{C835B1A5-4D3B-493C-8069-8172A0C6FABA}"/>
    <cellStyle name="Output 2 2 3 5" xfId="22505" xr:uid="{312ECD54-58C2-4346-9354-30B5065DFD01}"/>
    <cellStyle name="Output 2 2 3 5 2" xfId="23405" xr:uid="{CF467D72-7949-4A20-B5E2-233D5AE3B204}"/>
    <cellStyle name="Output 2 2 3 5 2 2" xfId="26057" xr:uid="{6933C5A8-048B-404C-8DC5-9812BA3D2A7D}"/>
    <cellStyle name="Output 2 2 3 5 2 3" xfId="28157" xr:uid="{D2FC3A20-68FB-40B0-BE39-2284CCD200C3}"/>
    <cellStyle name="Output 2 2 3 5 2 4" xfId="27962" xr:uid="{F8063450-EA0F-46C4-9884-B402767E2E0D}"/>
    <cellStyle name="Output 2 2 3 5 2 5" xfId="22243" xr:uid="{4CB08142-D401-4625-94D9-669B7D20D772}"/>
    <cellStyle name="Output 2 2 3 5 2 6" xfId="33308" xr:uid="{DAAEB610-BC2D-460D-88E8-B156C45C99C7}"/>
    <cellStyle name="Output 2 2 3 5 2 7" xfId="34256" xr:uid="{EF36B7D5-D6D2-40A3-8300-A430054DE071}"/>
    <cellStyle name="Output 2 2 3 5 2 8" xfId="34541" xr:uid="{D6C3E88D-8F0C-4D53-AA49-A0E317C7DCE0}"/>
    <cellStyle name="Output 2 2 3 5 2 9" xfId="35022" xr:uid="{22911CAF-D5BF-43C5-A5EA-ABB9C2AE589A}"/>
    <cellStyle name="Output 2 2 3 5 3" xfId="25159" xr:uid="{222E91AD-A81C-494F-A2FD-7C217E296201}"/>
    <cellStyle name="Output 2 2 3 5 4" xfId="32418" xr:uid="{09EEAA18-9541-4A82-B1CD-33936FD3F348}"/>
    <cellStyle name="Output 2 2 3 6" xfId="23120" xr:uid="{7C168147-43D0-463B-857A-8BACD7A7DC68}"/>
    <cellStyle name="Output 2 2 3 6 2" xfId="25772" xr:uid="{06BD8086-E49D-4BF8-BF05-013E74010162}"/>
    <cellStyle name="Output 2 2 3 6 3" xfId="27872" xr:uid="{8340B3DD-C7DE-4373-93FB-57F8C1CA3EBE}"/>
    <cellStyle name="Output 2 2 3 6 4" xfId="27400" xr:uid="{0059033A-1CA8-42B6-A3EA-BBB1F94FCECB}"/>
    <cellStyle name="Output 2 2 3 6 5" xfId="28188" xr:uid="{322AE6D1-9CF1-4F67-ADD0-62357C2B23D2}"/>
    <cellStyle name="Output 2 2 3 6 6" xfId="33023" xr:uid="{F1FEEA8D-2C1C-48E4-97C9-AD7F78044701}"/>
    <cellStyle name="Output 2 2 3 6 7" xfId="31039" xr:uid="{3B77FEC6-6577-4C27-B52E-BA7533747B80}"/>
    <cellStyle name="Output 2 2 3 6 8" xfId="33637" xr:uid="{D949DDC4-B8DA-43F6-952C-18006EB0719F}"/>
    <cellStyle name="Output 2 2 3 6 9" xfId="31512" xr:uid="{5D8008A9-C3F1-4740-8D9F-DAC7707A01F2}"/>
    <cellStyle name="Output 2 2 3 7" xfId="24276" xr:uid="{B8ED4E0E-0FF0-4272-BC8E-6E34BB11D3A3}"/>
    <cellStyle name="Output 2 2 3 7 10" xfId="37512" xr:uid="{0E94F765-F019-4C84-A562-BDF5ADB12FE9}"/>
    <cellStyle name="Output 2 2 3 7 2" xfId="26924" xr:uid="{40B5A0F6-8B99-44E3-A0FF-44E1269BC9C1}"/>
    <cellStyle name="Output 2 2 3 7 3" xfId="24875" xr:uid="{3916920D-65F7-4CE5-A775-DAE5672D0A2E}"/>
    <cellStyle name="Output 2 2 3 7 4" xfId="29756" xr:uid="{47872324-2ABB-4A44-8F0E-ABC45AC7283A}"/>
    <cellStyle name="Output 2 2 3 7 5" xfId="30637" xr:uid="{C4D9E63C-B5FB-407B-BABD-66EA84C0AD60}"/>
    <cellStyle name="Output 2 2 3 7 6" xfId="33860" xr:uid="{71108A59-3F58-48B1-A6B6-C8B59AC5071C}"/>
    <cellStyle name="Output 2 2 3 7 7" xfId="32246" xr:uid="{FA215D03-18AD-4CAA-9B2A-CA5BE17893A5}"/>
    <cellStyle name="Output 2 2 3 7 8" xfId="35760" xr:uid="{E59B1934-7D97-4C8D-8D16-51EC7126ED91}"/>
    <cellStyle name="Output 2 2 3 7 9" xfId="36595" xr:uid="{C4486F23-FACC-4751-BFCD-43739B45E1B8}"/>
    <cellStyle name="Output 2 2 3 8" xfId="24448" xr:uid="{F71AE182-DDD8-4DE4-B2A8-95B39E8AA9AF}"/>
    <cellStyle name="Output 2 2 3 8 10" xfId="37684" xr:uid="{BC9E87DF-2093-444A-93E0-416472015107}"/>
    <cellStyle name="Output 2 2 3 8 2" xfId="27096" xr:uid="{6EB96A0E-1A87-4C69-BEF3-303C6CAEC830}"/>
    <cellStyle name="Output 2 2 3 8 3" xfId="28734" xr:uid="{91350E3A-2202-4167-B38C-6FB74C7A059C}"/>
    <cellStyle name="Output 2 2 3 8 4" xfId="29926" xr:uid="{91D9BC9D-43E0-4DC7-BBA2-85854A10BCA5}"/>
    <cellStyle name="Output 2 2 3 8 5" xfId="30809" xr:uid="{7D16FAF5-CE87-4B1C-B170-A6657C926C67}"/>
    <cellStyle name="Output 2 2 3 8 6" xfId="34032" xr:uid="{98EC39CD-2BBF-48C1-98E8-C1CA075222DB}"/>
    <cellStyle name="Output 2 2 3 8 7" xfId="34804" xr:uid="{77247CC1-F36D-418A-BD55-9A94AA1BAD68}"/>
    <cellStyle name="Output 2 2 3 8 8" xfId="35932" xr:uid="{F8B68593-0A53-4308-86DF-20F036E57668}"/>
    <cellStyle name="Output 2 2 3 8 9" xfId="36765" xr:uid="{23F16E75-80E0-4B26-A538-4280A79B316A}"/>
    <cellStyle name="Output 2 2 3 9" xfId="22117" xr:uid="{B589F8CE-F4F4-45C0-9F2E-45A0E15F93B8}"/>
    <cellStyle name="Output 2 2 4" xfId="20560" xr:uid="{00000000-0005-0000-0000-000054500000}"/>
    <cellStyle name="Output 2 2 4 10" xfId="24633" xr:uid="{375F0593-D41E-4E40-A2A1-EC82131ADB03}"/>
    <cellStyle name="Output 2 2 4 2" xfId="20561" xr:uid="{00000000-0005-0000-0000-000055500000}"/>
    <cellStyle name="Output 2 2 4 2 2" xfId="22500" xr:uid="{7286D3E6-5009-4C8E-A690-B4EE49187D0B}"/>
    <cellStyle name="Output 2 2 4 2 2 2" xfId="23400" xr:uid="{6D112D2C-1553-47F9-B46E-F511F7DDC60D}"/>
    <cellStyle name="Output 2 2 4 2 2 2 2" xfId="26052" xr:uid="{F03874CE-7F87-44A3-8D2E-224A0371686F}"/>
    <cellStyle name="Output 2 2 4 2 2 2 3" xfId="28152" xr:uid="{192F1EA5-AF62-41B4-A7CC-FD40EFAB7B13}"/>
    <cellStyle name="Output 2 2 4 2 2 2 4" xfId="27965" xr:uid="{D83F3415-6163-4117-A7AF-F5F3124969D5}"/>
    <cellStyle name="Output 2 2 4 2 2 2 5" xfId="29113" xr:uid="{8F1E2BA6-07B9-40D6-8DBD-746FFBD5048B}"/>
    <cellStyle name="Output 2 2 4 2 2 2 6" xfId="33303" xr:uid="{5811D706-6F82-4C70-8895-03A0C4DDC477}"/>
    <cellStyle name="Output 2 2 4 2 2 2 7" xfId="34251" xr:uid="{A780FDE6-BDB6-43C7-8DD9-90F0BA55D2F6}"/>
    <cellStyle name="Output 2 2 4 2 2 2 8" xfId="34420" xr:uid="{88530423-93EE-465D-BDDC-2A23D6040B20}"/>
    <cellStyle name="Output 2 2 4 2 2 2 9" xfId="34603" xr:uid="{74BFCBA1-9098-4CEB-80E8-FEB9A6C16899}"/>
    <cellStyle name="Output 2 2 4 2 2 3" xfId="25154" xr:uid="{F8484DAC-B2BF-43A2-BA42-B6FEE010A982}"/>
    <cellStyle name="Output 2 2 4 2 2 4" xfId="32413" xr:uid="{C6712B2B-CC43-4F33-8A17-5518AB456BCB}"/>
    <cellStyle name="Output 2 2 4 2 3" xfId="23125" xr:uid="{882336DF-C7AE-44DE-BC91-6662FB2EDA09}"/>
    <cellStyle name="Output 2 2 4 2 3 2" xfId="25777" xr:uid="{170954C1-AB16-4600-A966-1F388304CC99}"/>
    <cellStyle name="Output 2 2 4 2 3 3" xfId="27877" xr:uid="{590F007D-25CF-4F2D-9AEE-44B6E33ECD1C}"/>
    <cellStyle name="Output 2 2 4 2 3 4" xfId="27405" xr:uid="{994089E6-ED71-4D58-A279-D464F6478471}"/>
    <cellStyle name="Output 2 2 4 2 3 5" xfId="22184" xr:uid="{782D251A-CA19-4014-AC9C-989FB93754A0}"/>
    <cellStyle name="Output 2 2 4 2 3 6" xfId="33028" xr:uid="{3CEDCB5D-72EC-48C6-9968-4BEE45C1A367}"/>
    <cellStyle name="Output 2 2 4 2 3 7" xfId="31034" xr:uid="{B719BD21-7AA1-4DD7-98E3-A9C999D0107D}"/>
    <cellStyle name="Output 2 2 4 2 3 8" xfId="31249" xr:uid="{B345CC36-6169-4251-8E8B-D319B8CEF4B8}"/>
    <cellStyle name="Output 2 2 4 2 3 9" xfId="31703" xr:uid="{70C26EB3-E991-47E5-9C68-3D6CECBF23D2}"/>
    <cellStyle name="Output 2 2 4 2 4" xfId="24281" xr:uid="{D7286602-42C9-4232-8E58-FE4560E9BE1D}"/>
    <cellStyle name="Output 2 2 4 2 4 10" xfId="37517" xr:uid="{55894497-BF3A-45CC-B9A2-D6CEA1DBFBFC}"/>
    <cellStyle name="Output 2 2 4 2 4 2" xfId="26929" xr:uid="{5EC57607-13E3-466B-9E10-6694518727A7}"/>
    <cellStyle name="Output 2 2 4 2 4 3" xfId="24880" xr:uid="{4A9FF243-A9C7-44B5-8564-97103DEE16C8}"/>
    <cellStyle name="Output 2 2 4 2 4 4" xfId="29761" xr:uid="{B01B8ED7-76E8-430C-8905-6110F56B41B5}"/>
    <cellStyle name="Output 2 2 4 2 4 5" xfId="30642" xr:uid="{44F5C6D1-2D64-4CEF-97BF-CAFF8BB25DBC}"/>
    <cellStyle name="Output 2 2 4 2 4 6" xfId="33865" xr:uid="{AFB09C9C-651B-41E5-AF27-CE9C1C58D81B}"/>
    <cellStyle name="Output 2 2 4 2 4 7" xfId="32251" xr:uid="{E9AF4E3F-6405-4608-A411-53417E9113F8}"/>
    <cellStyle name="Output 2 2 4 2 4 8" xfId="35765" xr:uid="{FB1646F6-2790-4680-983D-BE65CE54ACBE}"/>
    <cellStyle name="Output 2 2 4 2 4 9" xfId="36600" xr:uid="{1BE27E4B-8B26-4CA7-A31E-7C65759A4A1A}"/>
    <cellStyle name="Output 2 2 4 2 5" xfId="24453" xr:uid="{72647444-4833-4616-8971-8E28A186AA41}"/>
    <cellStyle name="Output 2 2 4 2 5 10" xfId="37689" xr:uid="{69D08F03-7560-45BC-A08E-CF9009335EEE}"/>
    <cellStyle name="Output 2 2 4 2 5 2" xfId="27101" xr:uid="{C50DD56E-63FE-4FD1-8A62-E2A1AC4FDD47}"/>
    <cellStyle name="Output 2 2 4 2 5 3" xfId="28739" xr:uid="{9E7A031E-9D45-4CBF-82A9-83B130D6BE63}"/>
    <cellStyle name="Output 2 2 4 2 5 4" xfId="29931" xr:uid="{EC42362D-42B4-4DAC-AC07-B45BEB67BEAD}"/>
    <cellStyle name="Output 2 2 4 2 5 5" xfId="30814" xr:uid="{6949A42E-0FEC-4D43-9334-2242BFE6DC59}"/>
    <cellStyle name="Output 2 2 4 2 5 6" xfId="34037" xr:uid="{CDE3D552-A06A-4F05-9AE3-8EAFF276BD28}"/>
    <cellStyle name="Output 2 2 4 2 5 7" xfId="34809" xr:uid="{8F83319D-E712-426E-9A7E-C465083AC873}"/>
    <cellStyle name="Output 2 2 4 2 5 8" xfId="35937" xr:uid="{4D67E177-D9A7-4973-B1DF-F933B58B7DC6}"/>
    <cellStyle name="Output 2 2 4 2 5 9" xfId="36770" xr:uid="{1709E317-27C0-4BF3-A064-834EC598ADEB}"/>
    <cellStyle name="Output 2 2 4 2 6" xfId="22122" xr:uid="{474CAF4B-8CF4-4001-9BF2-A7C48FC160FC}"/>
    <cellStyle name="Output 2 2 4 2 7" xfId="24634" xr:uid="{B6EC344D-8BA7-454E-ACF3-8353B486A415}"/>
    <cellStyle name="Output 2 2 4 3" xfId="20562" xr:uid="{00000000-0005-0000-0000-000056500000}"/>
    <cellStyle name="Output 2 2 4 3 2" xfId="22499" xr:uid="{085B00A4-031E-46EA-AB2B-2628CA12A4F2}"/>
    <cellStyle name="Output 2 2 4 3 2 2" xfId="23399" xr:uid="{4B923B36-F2EF-4CD4-8D29-FAAF1FFA1B4D}"/>
    <cellStyle name="Output 2 2 4 3 2 2 2" xfId="26051" xr:uid="{AC677C8E-33C4-40EE-AAEE-171C5C257626}"/>
    <cellStyle name="Output 2 2 4 3 2 2 3" xfId="28151" xr:uid="{A3AB9DBC-229A-4B95-BBDB-697B9D55B483}"/>
    <cellStyle name="Output 2 2 4 3 2 2 4" xfId="28064" xr:uid="{8FCF8687-DF06-4DD0-93B4-3ADCF3AC97F7}"/>
    <cellStyle name="Output 2 2 4 3 2 2 5" xfId="28997" xr:uid="{1D2E971B-D67E-4E7D-A493-06800F031D61}"/>
    <cellStyle name="Output 2 2 4 3 2 2 6" xfId="33302" xr:uid="{EDE3AEF8-7750-4A6E-A34E-EEA471F32A93}"/>
    <cellStyle name="Output 2 2 4 3 2 2 7" xfId="34250" xr:uid="{A1C4C6B0-085E-4AF7-8080-1D9B6E8C02AA}"/>
    <cellStyle name="Output 2 2 4 3 2 2 8" xfId="34540" xr:uid="{55EF13B0-E145-412F-9DE1-82923906789F}"/>
    <cellStyle name="Output 2 2 4 3 2 2 9" xfId="31384" xr:uid="{04582374-748C-40B2-865E-7B476F582134}"/>
    <cellStyle name="Output 2 2 4 3 2 3" xfId="25153" xr:uid="{69A2C407-A580-4845-ADAF-1BB8D04E02DC}"/>
    <cellStyle name="Output 2 2 4 3 2 4" xfId="32412" xr:uid="{002E206E-1DE2-41BA-85B5-841EFC53C80D}"/>
    <cellStyle name="Output 2 2 4 3 3" xfId="23126" xr:uid="{C9BBD788-E080-48C3-BD05-CED440BB5182}"/>
    <cellStyle name="Output 2 2 4 3 3 2" xfId="25778" xr:uid="{40F255DA-F0A0-42A2-8A7F-EC801AA414AD}"/>
    <cellStyle name="Output 2 2 4 3 3 3" xfId="27878" xr:uid="{18835E50-253A-45B6-AF82-E21218C6B145}"/>
    <cellStyle name="Output 2 2 4 3 3 4" xfId="27406" xr:uid="{B21EE0B1-BFF6-4346-84C3-4B51C607FA21}"/>
    <cellStyle name="Output 2 2 4 3 3 5" xfId="27729" xr:uid="{950C8439-855C-48DC-84EA-D3C9871908D4}"/>
    <cellStyle name="Output 2 2 4 3 3 6" xfId="33029" xr:uid="{AD10C6C3-F7A4-4C66-985F-9C1B75B40212}"/>
    <cellStyle name="Output 2 2 4 3 3 7" xfId="31033" xr:uid="{1DDB6006-F4AF-4BD7-9ABD-DF171A2025F9}"/>
    <cellStyle name="Output 2 2 4 3 3 8" xfId="31791" xr:uid="{6FDF1165-BBC9-4173-A6E8-8420E70E45AD}"/>
    <cellStyle name="Output 2 2 4 3 3 9" xfId="34629" xr:uid="{6C21734A-C26E-4553-96BA-9F735A96D3B1}"/>
    <cellStyle name="Output 2 2 4 3 4" xfId="24282" xr:uid="{E7CA18A2-2AF0-4755-9E58-80A8526C32CE}"/>
    <cellStyle name="Output 2 2 4 3 4 10" xfId="37518" xr:uid="{EC60193C-6378-430D-BD6F-A90A1ACF5F85}"/>
    <cellStyle name="Output 2 2 4 3 4 2" xfId="26930" xr:uid="{605B7BC6-1E0C-459C-B0CD-B0D5698D51A6}"/>
    <cellStyle name="Output 2 2 4 3 4 3" xfId="24881" xr:uid="{711CA050-D2B1-4DBF-811D-6586E95F3196}"/>
    <cellStyle name="Output 2 2 4 3 4 4" xfId="29762" xr:uid="{06CA5103-0645-4BB8-B33C-A96348ACB099}"/>
    <cellStyle name="Output 2 2 4 3 4 5" xfId="30643" xr:uid="{D6C1D2F0-BAE4-4A8D-8796-2178917E0386}"/>
    <cellStyle name="Output 2 2 4 3 4 6" xfId="33866" xr:uid="{E4B05E2D-1791-4901-BF0B-5377C2580794}"/>
    <cellStyle name="Output 2 2 4 3 4 7" xfId="32252" xr:uid="{0C542A8D-7F3F-4485-AB9B-B309E6967725}"/>
    <cellStyle name="Output 2 2 4 3 4 8" xfId="35766" xr:uid="{87CE1240-D2F2-4DAD-8D46-7C8AE95D8ED3}"/>
    <cellStyle name="Output 2 2 4 3 4 9" xfId="36601" xr:uid="{F9359174-80FB-4CC3-A504-661C2C62047D}"/>
    <cellStyle name="Output 2 2 4 3 5" xfId="24454" xr:uid="{C67B20F2-180E-4AF7-9E9C-32B41BD09913}"/>
    <cellStyle name="Output 2 2 4 3 5 10" xfId="37690" xr:uid="{F72D3FA9-0FCE-44E3-8826-1C70FD3E4992}"/>
    <cellStyle name="Output 2 2 4 3 5 2" xfId="27102" xr:uid="{62200702-F45A-4291-B863-07ED2CA6B80E}"/>
    <cellStyle name="Output 2 2 4 3 5 3" xfId="28740" xr:uid="{69B011D7-BDC3-44B6-8396-95CD1DBB8A3B}"/>
    <cellStyle name="Output 2 2 4 3 5 4" xfId="29932" xr:uid="{695AC715-E947-48BF-913E-B93F657E4588}"/>
    <cellStyle name="Output 2 2 4 3 5 5" xfId="30815" xr:uid="{0D76B57D-FF63-41BC-8CF0-6EDED7267F1E}"/>
    <cellStyle name="Output 2 2 4 3 5 6" xfId="34038" xr:uid="{7037B5CB-071D-404F-BD90-CD5D4D63FFEB}"/>
    <cellStyle name="Output 2 2 4 3 5 7" xfId="34810" xr:uid="{5B8172B6-A37F-4E43-9538-E00633CC6988}"/>
    <cellStyle name="Output 2 2 4 3 5 8" xfId="35938" xr:uid="{54D2987C-EA47-4941-B1D6-B8B967F52D65}"/>
    <cellStyle name="Output 2 2 4 3 5 9" xfId="36771" xr:uid="{3BB28BEC-2CD5-4B9E-8F44-0BC9901A0138}"/>
    <cellStyle name="Output 2 2 4 3 6" xfId="22123" xr:uid="{F2D9C07D-4A6A-4900-9893-412441D1AB42}"/>
    <cellStyle name="Output 2 2 4 3 7" xfId="24635" xr:uid="{BE5676D2-FDBC-44D3-B00D-3FF58E03D420}"/>
    <cellStyle name="Output 2 2 4 4" xfId="20563" xr:uid="{00000000-0005-0000-0000-000057500000}"/>
    <cellStyle name="Output 2 2 4 4 2" xfId="22498" xr:uid="{32D9753F-8A18-4B24-9985-618BA370CACB}"/>
    <cellStyle name="Output 2 2 4 4 2 2" xfId="23398" xr:uid="{A0500ECA-04AE-4147-93B0-88D78DE39D1F}"/>
    <cellStyle name="Output 2 2 4 4 2 2 2" xfId="26050" xr:uid="{F239D707-3775-4788-AD25-C36D34D0756A}"/>
    <cellStyle name="Output 2 2 4 4 2 2 3" xfId="28150" xr:uid="{F0ED6E30-C9CE-412A-967F-28905407D1BF}"/>
    <cellStyle name="Output 2 2 4 4 2 2 4" xfId="27619" xr:uid="{B45CC870-5016-4971-8EA8-811A474AFCD7}"/>
    <cellStyle name="Output 2 2 4 4 2 2 5" xfId="28395" xr:uid="{E1B1C1F5-0A1A-4B74-B67B-AC7E85ACAAF4}"/>
    <cellStyle name="Output 2 2 4 4 2 2 6" xfId="33301" xr:uid="{24CB6CA5-608E-46D1-A51E-2EBB941F16E0}"/>
    <cellStyle name="Output 2 2 4 4 2 2 7" xfId="34249" xr:uid="{4D38A896-8353-446C-8254-F549888A834C}"/>
    <cellStyle name="Output 2 2 4 4 2 2 8" xfId="33629" xr:uid="{39BD426F-E46F-44AE-BA7A-F12459C8BA6A}"/>
    <cellStyle name="Output 2 2 4 4 2 2 9" xfId="35024" xr:uid="{B3A20127-64EF-47AE-B29A-CB37241EB8CD}"/>
    <cellStyle name="Output 2 2 4 4 2 3" xfId="25152" xr:uid="{DC6B788C-823A-4932-9BA6-445905A7F5D8}"/>
    <cellStyle name="Output 2 2 4 4 2 4" xfId="32411" xr:uid="{16ED7AC2-CAB8-4977-8F58-C7E2D4BD4D23}"/>
    <cellStyle name="Output 2 2 4 4 3" xfId="23127" xr:uid="{D0535844-D6E7-47AA-9CC1-D703ADF0B3D8}"/>
    <cellStyle name="Output 2 2 4 4 3 2" xfId="25779" xr:uid="{C4EDF351-3E1E-4DBC-B2F4-D7FAE669008E}"/>
    <cellStyle name="Output 2 2 4 4 3 3" xfId="27879" xr:uid="{F91BE45D-E26D-4DB3-903C-13DE1CC3008F}"/>
    <cellStyle name="Output 2 2 4 4 3 4" xfId="27407" xr:uid="{69470CC9-1CA2-45AE-BE47-B51D16EC2F1E}"/>
    <cellStyle name="Output 2 2 4 4 3 5" xfId="28233" xr:uid="{707F8EEB-8A4F-4711-975F-2054ACC5665D}"/>
    <cellStyle name="Output 2 2 4 4 3 6" xfId="33030" xr:uid="{6D680D4B-3173-46D2-9D86-439E2B11B269}"/>
    <cellStyle name="Output 2 2 4 4 3 7" xfId="31032" xr:uid="{70200987-6A8D-4335-928F-74041CD2E2F1}"/>
    <cellStyle name="Output 2 2 4 4 3 8" xfId="31792" xr:uid="{1EC8A467-33C3-4F28-9770-CE88DE2D853D}"/>
    <cellStyle name="Output 2 2 4 4 3 9" xfId="31704" xr:uid="{441EB6F0-6013-4163-994E-C372EF3E5C55}"/>
    <cellStyle name="Output 2 2 4 4 4" xfId="24283" xr:uid="{0633EC43-BA04-46ED-8214-0D67D972D74B}"/>
    <cellStyle name="Output 2 2 4 4 4 10" xfId="37519" xr:uid="{3605A6AD-7300-4CE1-BACB-FF374FE62B1D}"/>
    <cellStyle name="Output 2 2 4 4 4 2" xfId="26931" xr:uid="{1BE63B54-5103-4C20-9C40-EBFDB1A7395F}"/>
    <cellStyle name="Output 2 2 4 4 4 3" xfId="24882" xr:uid="{FBC028BD-3C69-4E67-A17F-C4EFD20B7746}"/>
    <cellStyle name="Output 2 2 4 4 4 4" xfId="29763" xr:uid="{6240F1AE-660B-464B-AF6F-EFF52BC00473}"/>
    <cellStyle name="Output 2 2 4 4 4 5" xfId="30644" xr:uid="{90E35915-B8FE-44F3-8D90-10362D057390}"/>
    <cellStyle name="Output 2 2 4 4 4 6" xfId="33867" xr:uid="{AAD396BD-61A3-4BA6-A649-C84D8D8C57F7}"/>
    <cellStyle name="Output 2 2 4 4 4 7" xfId="32253" xr:uid="{EA964CB3-C233-4EC6-99F3-DD7C7BBB197F}"/>
    <cellStyle name="Output 2 2 4 4 4 8" xfId="35767" xr:uid="{72ED89FB-C8A8-45DF-851C-2DA335A78D0C}"/>
    <cellStyle name="Output 2 2 4 4 4 9" xfId="36602" xr:uid="{019ACB72-7CAC-4586-A48E-C291356D62D3}"/>
    <cellStyle name="Output 2 2 4 4 5" xfId="24455" xr:uid="{F6809F1D-6247-449F-ACF7-590E6569867D}"/>
    <cellStyle name="Output 2 2 4 4 5 10" xfId="37691" xr:uid="{E4578AA8-9069-41D8-AB68-0190D81BE2C5}"/>
    <cellStyle name="Output 2 2 4 4 5 2" xfId="27103" xr:uid="{E5C5A7D6-AA25-4CFA-8686-5C7C31194D80}"/>
    <cellStyle name="Output 2 2 4 4 5 3" xfId="28741" xr:uid="{CD606313-C5E3-4FC1-9519-D81B824EE684}"/>
    <cellStyle name="Output 2 2 4 4 5 4" xfId="29933" xr:uid="{EF09D681-1CB9-4E84-B0CA-4FABF944AC9D}"/>
    <cellStyle name="Output 2 2 4 4 5 5" xfId="30816" xr:uid="{79B1C069-D3B2-4CBE-B453-96BF350330DC}"/>
    <cellStyle name="Output 2 2 4 4 5 6" xfId="34039" xr:uid="{76C919E0-1702-4E34-B048-39BE0FEF618C}"/>
    <cellStyle name="Output 2 2 4 4 5 7" xfId="34811" xr:uid="{6F352752-3389-4C9E-998E-BE74BCAF3987}"/>
    <cellStyle name="Output 2 2 4 4 5 8" xfId="35939" xr:uid="{378515EB-FF8C-4869-BB70-1F61AD9023BC}"/>
    <cellStyle name="Output 2 2 4 4 5 9" xfId="36772" xr:uid="{2E13CC40-15D1-46BC-A093-E0C3C5DD0B48}"/>
    <cellStyle name="Output 2 2 4 4 6" xfId="22124" xr:uid="{016292A7-E95A-43F0-B9F7-971E2FD13D0A}"/>
    <cellStyle name="Output 2 2 4 4 7" xfId="24636" xr:uid="{1B3D3E0A-C3D9-4ADC-8C23-24EDF3231321}"/>
    <cellStyle name="Output 2 2 4 5" xfId="22501" xr:uid="{8ED286EE-C43C-41E4-A5AA-DF305C0BA804}"/>
    <cellStyle name="Output 2 2 4 5 2" xfId="23401" xr:uid="{EB5EEC73-5D4F-4329-8476-E9BB5243B8E5}"/>
    <cellStyle name="Output 2 2 4 5 2 2" xfId="26053" xr:uid="{6E84B204-5EBA-4468-B307-AC1DACB0B7D3}"/>
    <cellStyle name="Output 2 2 4 5 2 3" xfId="28153" xr:uid="{4B06F03F-7AA9-4D30-9941-EE3B3C088423}"/>
    <cellStyle name="Output 2 2 4 5 2 4" xfId="28456" xr:uid="{4259EF18-1638-4E60-85A4-DB4623BFE98B}"/>
    <cellStyle name="Output 2 2 4 5 2 5" xfId="28277" xr:uid="{1391BBC2-710C-4038-BCE0-0E351366FA4E}"/>
    <cellStyle name="Output 2 2 4 5 2 6" xfId="33304" xr:uid="{50DED4EC-8BCF-423E-AC48-28131647A17A}"/>
    <cellStyle name="Output 2 2 4 5 2 7" xfId="34252" xr:uid="{E186155F-1561-49D1-B2E5-D26680B33B2D}"/>
    <cellStyle name="Output 2 2 4 5 2 8" xfId="31135" xr:uid="{A8B88864-C82E-4148-B6EB-1BFE9412B038}"/>
    <cellStyle name="Output 2 2 4 5 2 9" xfId="35129" xr:uid="{EF23E3F8-6499-40CF-ACB8-8F5CEE55536F}"/>
    <cellStyle name="Output 2 2 4 5 3" xfId="25155" xr:uid="{CFF44720-0541-4FB8-80DA-0D84DE158559}"/>
    <cellStyle name="Output 2 2 4 5 4" xfId="32414" xr:uid="{ECF2EB65-8E57-4D9A-B43E-3F773E59B2B4}"/>
    <cellStyle name="Output 2 2 4 6" xfId="23124" xr:uid="{A0EF0BC0-2576-4881-9D9D-22035922BACF}"/>
    <cellStyle name="Output 2 2 4 6 2" xfId="25776" xr:uid="{56033C47-86C7-489D-9A6F-82427B14FFB2}"/>
    <cellStyle name="Output 2 2 4 6 3" xfId="27876" xr:uid="{FB5D4760-7C17-4130-9FE9-D0E33A385A63}"/>
    <cellStyle name="Output 2 2 4 6 4" xfId="27404" xr:uid="{E191BFD1-1C3D-4043-A16B-3F937314452C}"/>
    <cellStyle name="Output 2 2 4 6 5" xfId="22183" xr:uid="{40059C04-5CF9-4D05-9284-1B09E1A4BACD}"/>
    <cellStyle name="Output 2 2 4 6 6" xfId="33027" xr:uid="{E6A1A272-DD34-4748-A305-4A8FF5A6C882}"/>
    <cellStyle name="Output 2 2 4 6 7" xfId="31035" xr:uid="{E796B939-AAC1-426C-B53E-90FBC1069F00}"/>
    <cellStyle name="Output 2 2 4 6 8" xfId="34309" xr:uid="{0492F477-5CD2-4749-955B-836FBF8C0F2B}"/>
    <cellStyle name="Output 2 2 4 6 9" xfId="34585" xr:uid="{37DCD3DA-7562-4CC1-A8CA-EB0360EB25EE}"/>
    <cellStyle name="Output 2 2 4 7" xfId="24280" xr:uid="{1FDA1201-3C8C-4C96-A793-1DE562A4097D}"/>
    <cellStyle name="Output 2 2 4 7 10" xfId="37516" xr:uid="{5250AC12-8D58-4D06-AB0D-729A99A99473}"/>
    <cellStyle name="Output 2 2 4 7 2" xfId="26928" xr:uid="{4FDB0564-FC26-4C19-8D55-933EDB4C2D15}"/>
    <cellStyle name="Output 2 2 4 7 3" xfId="24879" xr:uid="{44B0D10A-26D7-4709-AA87-7E9CF6FA0F46}"/>
    <cellStyle name="Output 2 2 4 7 4" xfId="29760" xr:uid="{CA771405-7805-498A-8ABB-5F5AE387929A}"/>
    <cellStyle name="Output 2 2 4 7 5" xfId="30641" xr:uid="{435FD815-F179-4DDD-A08C-36D239CB6D00}"/>
    <cellStyle name="Output 2 2 4 7 6" xfId="33864" xr:uid="{142D981B-D9D7-42AF-9A6B-399349DC5033}"/>
    <cellStyle name="Output 2 2 4 7 7" xfId="32250" xr:uid="{647C948E-55C3-464F-92D2-C7C68E66485E}"/>
    <cellStyle name="Output 2 2 4 7 8" xfId="35764" xr:uid="{DA571920-75C6-4011-B7BE-A8297435994A}"/>
    <cellStyle name="Output 2 2 4 7 9" xfId="36599" xr:uid="{4962E679-39B7-4D68-B1F1-9F66CA74C47F}"/>
    <cellStyle name="Output 2 2 4 8" xfId="24452" xr:uid="{682BC4BB-B0DE-45BC-95CA-C0471DACFA18}"/>
    <cellStyle name="Output 2 2 4 8 10" xfId="37688" xr:uid="{AA588154-C861-4B41-8F72-E8071D6C6614}"/>
    <cellStyle name="Output 2 2 4 8 2" xfId="27100" xr:uid="{2459376F-B4F7-4454-A980-FA7AD7896D6C}"/>
    <cellStyle name="Output 2 2 4 8 3" xfId="28738" xr:uid="{EF2117BF-E492-420E-A918-EB117770DD54}"/>
    <cellStyle name="Output 2 2 4 8 4" xfId="29930" xr:uid="{31B36224-B635-44BC-B254-895C525D96BD}"/>
    <cellStyle name="Output 2 2 4 8 5" xfId="30813" xr:uid="{275166C6-C6E0-423E-A0E4-8EF813A9AEF1}"/>
    <cellStyle name="Output 2 2 4 8 6" xfId="34036" xr:uid="{C9D74B64-30A8-4F1C-8455-244E889782F7}"/>
    <cellStyle name="Output 2 2 4 8 7" xfId="34808" xr:uid="{A1B0FE6D-72A8-42E3-AA5D-957D4183A136}"/>
    <cellStyle name="Output 2 2 4 8 8" xfId="35936" xr:uid="{05F19DE9-C84D-4F75-A434-D49177D76813}"/>
    <cellStyle name="Output 2 2 4 8 9" xfId="36769" xr:uid="{3E1F3AC3-2A00-480A-B12C-C29632EDD6A1}"/>
    <cellStyle name="Output 2 2 4 9" xfId="22121" xr:uid="{F322A357-3C21-4509-B712-441A620CD22C}"/>
    <cellStyle name="Output 2 2 5" xfId="20564" xr:uid="{00000000-0005-0000-0000-000058500000}"/>
    <cellStyle name="Output 2 2 5 10" xfId="24637" xr:uid="{5DCDA70D-D771-4B17-83B0-28367B07CD22}"/>
    <cellStyle name="Output 2 2 5 2" xfId="20565" xr:uid="{00000000-0005-0000-0000-000059500000}"/>
    <cellStyle name="Output 2 2 5 2 2" xfId="22496" xr:uid="{52731FB9-EEE5-48AD-8F76-70642165DE01}"/>
    <cellStyle name="Output 2 2 5 2 2 2" xfId="23396" xr:uid="{40C71D42-5638-4C42-9BC4-D821D885480E}"/>
    <cellStyle name="Output 2 2 5 2 2 2 2" xfId="26048" xr:uid="{1C01DD40-55CC-4924-93E0-49AD0BA4A715}"/>
    <cellStyle name="Output 2 2 5 2 2 2 3" xfId="28148" xr:uid="{95B8D342-A776-426A-953D-4132DD58720E}"/>
    <cellStyle name="Output 2 2 5 2 2 2 4" xfId="28569" xr:uid="{9E282A99-AE8A-47BC-98AB-38893E479582}"/>
    <cellStyle name="Output 2 2 5 2 2 2 5" xfId="29000" xr:uid="{145A6F2A-C891-4E5B-B745-01050707F221}"/>
    <cellStyle name="Output 2 2 5 2 2 2 6" xfId="33299" xr:uid="{B5DDBD87-19E5-431E-8BDE-F059A90B064B}"/>
    <cellStyle name="Output 2 2 5 2 2 2 7" xfId="34247" xr:uid="{F8255CB3-898E-4C67-BF29-525B2E0EFEF7}"/>
    <cellStyle name="Output 2 2 5 2 2 2 8" xfId="34353" xr:uid="{6A9CFC43-18E3-4D44-BA37-44B4BB4F0F95}"/>
    <cellStyle name="Output 2 2 5 2 2 2 9" xfId="34644" xr:uid="{7AE31459-4422-4D2A-91A4-15BEF27AF468}"/>
    <cellStyle name="Output 2 2 5 2 2 3" xfId="25150" xr:uid="{A3DE0FB4-382C-41E2-97F6-A5A4BFC1A7CD}"/>
    <cellStyle name="Output 2 2 5 2 2 4" xfId="32409" xr:uid="{84CA9735-1E6A-410C-BA47-FBD84714E223}"/>
    <cellStyle name="Output 2 2 5 2 3" xfId="23129" xr:uid="{CE428AA7-4317-4317-96A6-4F04B393CDBC}"/>
    <cellStyle name="Output 2 2 5 2 3 2" xfId="25781" xr:uid="{F18D34A1-25C3-49DD-B581-2ABC03A874C6}"/>
    <cellStyle name="Output 2 2 5 2 3 3" xfId="27881" xr:uid="{3EED36B8-B836-4542-BD86-A2179269135F}"/>
    <cellStyle name="Output 2 2 5 2 3 4" xfId="27409" xr:uid="{484CB293-C253-4E68-AB5E-E84339590A1D}"/>
    <cellStyle name="Output 2 2 5 2 3 5" xfId="28342" xr:uid="{45D5D8A0-E0ED-479D-B15D-6F73D5790F14}"/>
    <cellStyle name="Output 2 2 5 2 3 6" xfId="33032" xr:uid="{4ABD35B2-46E0-434F-A508-4E1FA62CADB9}"/>
    <cellStyle name="Output 2 2 5 2 3 7" xfId="31030" xr:uid="{5C2C5B98-D49E-4C92-9D26-312829C6545E}"/>
    <cellStyle name="Output 2 2 5 2 3 8" xfId="34459" xr:uid="{6FC78F9F-3C02-478C-9CC3-BBB33740EC8A}"/>
    <cellStyle name="Output 2 2 5 2 3 9" xfId="33748" xr:uid="{A2C86C2B-5EC5-4425-AB38-4BE4AA6D8C33}"/>
    <cellStyle name="Output 2 2 5 2 4" xfId="24285" xr:uid="{2405F680-A7BB-42D7-8A6E-D693C8700636}"/>
    <cellStyle name="Output 2 2 5 2 4 10" xfId="37521" xr:uid="{7C920389-13E0-4EA0-B49A-FD3A282C0592}"/>
    <cellStyle name="Output 2 2 5 2 4 2" xfId="26933" xr:uid="{FDED2CDB-DF69-43B9-9DCB-9DAE7015D4A6}"/>
    <cellStyle name="Output 2 2 5 2 4 3" xfId="24884" xr:uid="{3FFDB19B-729B-4885-8AF4-572DD62EAC62}"/>
    <cellStyle name="Output 2 2 5 2 4 4" xfId="29765" xr:uid="{62E2A9B2-5CC6-4FF2-89FD-C0BA85E90FB2}"/>
    <cellStyle name="Output 2 2 5 2 4 5" xfId="30646" xr:uid="{E5813AE1-E100-4C4F-BBFB-3FB2FC7BC921}"/>
    <cellStyle name="Output 2 2 5 2 4 6" xfId="33869" xr:uid="{BE2EE815-D1AF-4E15-A4BC-05879FB03102}"/>
    <cellStyle name="Output 2 2 5 2 4 7" xfId="32255" xr:uid="{52D2B1E7-4ACF-418E-A9BE-776FF12DD7CF}"/>
    <cellStyle name="Output 2 2 5 2 4 8" xfId="35769" xr:uid="{C18E296A-FDF8-41D1-A492-C02A9B99381C}"/>
    <cellStyle name="Output 2 2 5 2 4 9" xfId="36604" xr:uid="{1F6436C4-C11B-463F-95FF-6132234D5ADB}"/>
    <cellStyle name="Output 2 2 5 2 5" xfId="24457" xr:uid="{2FA52153-A408-47AE-BB4A-5155BA58B0D8}"/>
    <cellStyle name="Output 2 2 5 2 5 10" xfId="37693" xr:uid="{40C5361D-CE55-4313-BEC7-386DA6055D43}"/>
    <cellStyle name="Output 2 2 5 2 5 2" xfId="27105" xr:uid="{1CABE285-0ABB-4E1F-9612-60E10F0F610E}"/>
    <cellStyle name="Output 2 2 5 2 5 3" xfId="28743" xr:uid="{84C3C9A7-CD2A-4BAF-BC1D-6541D61EC81F}"/>
    <cellStyle name="Output 2 2 5 2 5 4" xfId="29935" xr:uid="{6BF2EC95-4AAF-4121-ADDF-A79E58E2ABE2}"/>
    <cellStyle name="Output 2 2 5 2 5 5" xfId="30818" xr:uid="{5C5D601A-9213-40EE-AA35-1F23E29DBD9D}"/>
    <cellStyle name="Output 2 2 5 2 5 6" xfId="34041" xr:uid="{63EEC726-46C3-453E-BFC3-FCB0C148C632}"/>
    <cellStyle name="Output 2 2 5 2 5 7" xfId="34813" xr:uid="{53ED6C0F-DDE9-47F1-BD0B-3D7953A3650A}"/>
    <cellStyle name="Output 2 2 5 2 5 8" xfId="35941" xr:uid="{A329E72B-BC96-43C6-BDBA-4B23760F1B2B}"/>
    <cellStyle name="Output 2 2 5 2 5 9" xfId="36774" xr:uid="{6666B518-218A-4DC1-849A-F2E2DD5A91F7}"/>
    <cellStyle name="Output 2 2 5 2 6" xfId="22126" xr:uid="{056C15AA-E54E-46E4-8248-283EE319E8D9}"/>
    <cellStyle name="Output 2 2 5 2 7" xfId="24638" xr:uid="{619115FC-50FA-4B61-8CEC-5FD1723D015B}"/>
    <cellStyle name="Output 2 2 5 3" xfId="20566" xr:uid="{00000000-0005-0000-0000-00005A500000}"/>
    <cellStyle name="Output 2 2 5 3 2" xfId="22495" xr:uid="{5B19589E-C1BB-4391-8654-A327AC4949CF}"/>
    <cellStyle name="Output 2 2 5 3 2 2" xfId="23395" xr:uid="{E6615505-F28F-4319-9B0D-7E39146573BB}"/>
    <cellStyle name="Output 2 2 5 3 2 2 2" xfId="26047" xr:uid="{FB828516-791F-4AE2-A299-C95B9BB7C83A}"/>
    <cellStyle name="Output 2 2 5 3 2 2 3" xfId="28147" xr:uid="{A6712F2E-2734-49C7-B542-8FAB6FC9A191}"/>
    <cellStyle name="Output 2 2 5 3 2 2 4" xfId="28455" xr:uid="{630C9850-6EA8-4481-984E-8B93D943A0E5}"/>
    <cellStyle name="Output 2 2 5 3 2 2 5" xfId="27569" xr:uid="{AFE82B6C-C1C4-41B1-A548-5E6B3E317995}"/>
    <cellStyle name="Output 2 2 5 3 2 2 6" xfId="33298" xr:uid="{E71C06FF-E2E3-4C73-A916-4DB0BCCAD23D}"/>
    <cellStyle name="Output 2 2 5 3 2 2 7" xfId="34246" xr:uid="{54F23D7B-3750-47BF-A635-4C26702D8072}"/>
    <cellStyle name="Output 2 2 5 3 2 2 8" xfId="31134" xr:uid="{FA99F15F-4264-4CA5-9097-0C2DCDCB8092}"/>
    <cellStyle name="Output 2 2 5 3 2 2 9" xfId="31385" xr:uid="{5FD7C57E-9E2D-40BA-BC00-0FF5F7985639}"/>
    <cellStyle name="Output 2 2 5 3 2 3" xfId="25149" xr:uid="{BC8674C7-8662-4637-A903-EC9D9E4CDDF7}"/>
    <cellStyle name="Output 2 2 5 3 2 4" xfId="32408" xr:uid="{DF08594E-0388-45F5-A4E2-5C50E7037D1D}"/>
    <cellStyle name="Output 2 2 5 3 3" xfId="23130" xr:uid="{4A6284E0-02F2-4DC9-9B7B-7BD611431136}"/>
    <cellStyle name="Output 2 2 5 3 3 2" xfId="25782" xr:uid="{8AECE8E8-D6EB-4B1E-A578-688508007C9D}"/>
    <cellStyle name="Output 2 2 5 3 3 3" xfId="27882" xr:uid="{006EDB95-6EEB-4484-99FF-2800B97EA053}"/>
    <cellStyle name="Output 2 2 5 3 3 4" xfId="27410" xr:uid="{0D2513DA-97DA-4331-86B2-7CD2CE3F367C}"/>
    <cellStyle name="Output 2 2 5 3 3 5" xfId="28307" xr:uid="{D27B3895-BA37-44F7-B7EC-7F5A15272949}"/>
    <cellStyle name="Output 2 2 5 3 3 6" xfId="33033" xr:uid="{62254748-F72B-42CB-B23F-F1B0E5F38E95}"/>
    <cellStyle name="Output 2 2 5 3 3 7" xfId="31029" xr:uid="{D832AED3-BE46-438F-8F44-7BFE24DD0E88}"/>
    <cellStyle name="Output 2 2 5 3 3 8" xfId="31096" xr:uid="{ED5E7823-93C6-475D-B3B3-31530254015D}"/>
    <cellStyle name="Output 2 2 5 3 3 9" xfId="31705" xr:uid="{12B99CAE-8271-4F0A-90B2-6A3C73A396E6}"/>
    <cellStyle name="Output 2 2 5 3 4" xfId="24286" xr:uid="{8B745365-5A9E-41BB-A16B-FED18DDD6C6C}"/>
    <cellStyle name="Output 2 2 5 3 4 10" xfId="37522" xr:uid="{70A7AD14-6F2E-4B4A-A35A-0841AC206832}"/>
    <cellStyle name="Output 2 2 5 3 4 2" xfId="26934" xr:uid="{9E8E92FD-2137-4909-926E-843548375577}"/>
    <cellStyle name="Output 2 2 5 3 4 3" xfId="24885" xr:uid="{4E13BAC6-BBA6-4701-9ED1-040C62B789AC}"/>
    <cellStyle name="Output 2 2 5 3 4 4" xfId="29766" xr:uid="{68EBC51F-7916-4957-A154-0177563FD097}"/>
    <cellStyle name="Output 2 2 5 3 4 5" xfId="30647" xr:uid="{B963857F-3A23-4062-A723-8BA80CA5FD36}"/>
    <cellStyle name="Output 2 2 5 3 4 6" xfId="33870" xr:uid="{B421BE55-17B3-4C3C-A0CF-982D27951A01}"/>
    <cellStyle name="Output 2 2 5 3 4 7" xfId="32256" xr:uid="{7F8CED55-0B1F-45F4-9937-BF5CEFB9F3E9}"/>
    <cellStyle name="Output 2 2 5 3 4 8" xfId="35770" xr:uid="{88804E3B-209F-47C1-8665-5F0AC57F2D6E}"/>
    <cellStyle name="Output 2 2 5 3 4 9" xfId="36605" xr:uid="{BE809D05-2A19-4858-A2EE-7F121F7DA210}"/>
    <cellStyle name="Output 2 2 5 3 5" xfId="24458" xr:uid="{2154004A-E6EB-4184-B279-48EE96503E5F}"/>
    <cellStyle name="Output 2 2 5 3 5 10" xfId="37694" xr:uid="{6673B8D6-1B4B-409D-B347-DF67E48D1B34}"/>
    <cellStyle name="Output 2 2 5 3 5 2" xfId="27106" xr:uid="{19F56689-E9DF-4ADF-A5F5-74A6B72353C7}"/>
    <cellStyle name="Output 2 2 5 3 5 3" xfId="28744" xr:uid="{CAD97EF6-5EBD-4872-9D1B-27D38EEF8D1A}"/>
    <cellStyle name="Output 2 2 5 3 5 4" xfId="29936" xr:uid="{9F062BDF-6A09-45D2-9F4B-1FBD38B3B736}"/>
    <cellStyle name="Output 2 2 5 3 5 5" xfId="30819" xr:uid="{862FB56F-41B3-430A-B631-968DA2DEF192}"/>
    <cellStyle name="Output 2 2 5 3 5 6" xfId="34042" xr:uid="{8FB59DF3-F507-409A-8413-9AD5FB519D16}"/>
    <cellStyle name="Output 2 2 5 3 5 7" xfId="34814" xr:uid="{ABD099AC-68B3-4CFE-86A6-F4CF489CED87}"/>
    <cellStyle name="Output 2 2 5 3 5 8" xfId="35942" xr:uid="{C78D15B1-414B-4B3F-B0AA-0E5C3944957E}"/>
    <cellStyle name="Output 2 2 5 3 5 9" xfId="36775" xr:uid="{1BA9C3FC-3C9A-48E2-A42F-EF5036560348}"/>
    <cellStyle name="Output 2 2 5 3 6" xfId="22127" xr:uid="{F7D63C9F-402D-4BB3-839A-2F49A370E369}"/>
    <cellStyle name="Output 2 2 5 3 7" xfId="24639" xr:uid="{FEACDA96-742B-4212-9122-87348662A48E}"/>
    <cellStyle name="Output 2 2 5 4" xfId="20567" xr:uid="{00000000-0005-0000-0000-00005B500000}"/>
    <cellStyle name="Output 2 2 5 4 2" xfId="22494" xr:uid="{6545F132-1685-4764-95D7-27588D84D823}"/>
    <cellStyle name="Output 2 2 5 4 2 2" xfId="23394" xr:uid="{DF79BB4E-484B-4E11-A11B-358265B2B366}"/>
    <cellStyle name="Output 2 2 5 4 2 2 2" xfId="26046" xr:uid="{3C445396-0003-48EF-86E8-6DC5ECC6585C}"/>
    <cellStyle name="Output 2 2 5 4 2 2 3" xfId="28146" xr:uid="{F9CF15DE-37BC-4315-BF17-8DF49506F2F6}"/>
    <cellStyle name="Output 2 2 5 4 2 2 4" xfId="27964" xr:uid="{3D5E260B-7260-426E-A941-2D99468061C3}"/>
    <cellStyle name="Output 2 2 5 4 2 2 5" xfId="28372" xr:uid="{A7D9AA0F-9B63-4021-A091-D8021316D01A}"/>
    <cellStyle name="Output 2 2 5 4 2 2 6" xfId="33297" xr:uid="{B9CD671E-C0C9-4DBC-B7EF-343CD576253E}"/>
    <cellStyle name="Output 2 2 5 4 2 2 7" xfId="34245" xr:uid="{F0470953-735E-44BD-8E46-288572748FCD}"/>
    <cellStyle name="Output 2 2 5 4 2 2 8" xfId="34421" xr:uid="{295386A2-4013-4B10-ADB4-049645B37CA8}"/>
    <cellStyle name="Output 2 2 5 4 2 2 9" xfId="35023" xr:uid="{91DCB3F5-40DB-48FC-B046-AD1DE091FD37}"/>
    <cellStyle name="Output 2 2 5 4 2 3" xfId="25148" xr:uid="{FD2231B6-159C-40E2-8084-184E591BEC77}"/>
    <cellStyle name="Output 2 2 5 4 2 4" xfId="32407" xr:uid="{0610E0AE-4481-4BFF-9A27-B952E66E0E84}"/>
    <cellStyle name="Output 2 2 5 4 3" xfId="23131" xr:uid="{7A696482-2BA1-4019-BECA-6E3948EFB7DA}"/>
    <cellStyle name="Output 2 2 5 4 3 2" xfId="25783" xr:uid="{19334E53-F289-4A84-9885-1C968C709C3C}"/>
    <cellStyle name="Output 2 2 5 4 3 3" xfId="27883" xr:uid="{3C4EAADA-B685-4822-A2E4-2255470CCA7D}"/>
    <cellStyle name="Output 2 2 5 4 3 4" xfId="27411" xr:uid="{551D91C5-4AFC-4027-9919-D19D520C73B7}"/>
    <cellStyle name="Output 2 2 5 4 3 5" xfId="22185" xr:uid="{28D09586-2E5C-415C-83C9-890A802B1FA0}"/>
    <cellStyle name="Output 2 2 5 4 3 6" xfId="33034" xr:uid="{731EEBF8-3ECD-48E1-946B-EE94FA09DE47}"/>
    <cellStyle name="Output 2 2 5 4 3 7" xfId="31028" xr:uid="{DFBB87F0-2D2B-4C5F-9701-398BA7AF6CBF}"/>
    <cellStyle name="Output 2 2 5 4 3 8" xfId="34313" xr:uid="{D7A407D9-7027-4437-B3DF-C9D5A6452547}"/>
    <cellStyle name="Output 2 2 5 4 3 9" xfId="34586" xr:uid="{705A780A-F3EA-4391-A377-5CEF05A39CD4}"/>
    <cellStyle name="Output 2 2 5 4 4" xfId="24287" xr:uid="{D1D11D13-9338-4CC0-B0B4-D55780F8AEC5}"/>
    <cellStyle name="Output 2 2 5 4 4 10" xfId="37523" xr:uid="{87C177A5-02B5-44F5-BE76-B70F08F3B101}"/>
    <cellStyle name="Output 2 2 5 4 4 2" xfId="26935" xr:uid="{99B520AE-30E4-4414-8DAC-2A570ABB426D}"/>
    <cellStyle name="Output 2 2 5 4 4 3" xfId="24886" xr:uid="{B71F03B1-2B13-45C9-AFC4-C1E6125BD309}"/>
    <cellStyle name="Output 2 2 5 4 4 4" xfId="29767" xr:uid="{7989498E-EC28-49EF-B712-88205965A9F2}"/>
    <cellStyle name="Output 2 2 5 4 4 5" xfId="30648" xr:uid="{EA7DE0E2-9975-40ED-8D95-D5C339219DB8}"/>
    <cellStyle name="Output 2 2 5 4 4 6" xfId="33871" xr:uid="{7381D28B-3D8A-46A2-BB69-7AB97D323FD3}"/>
    <cellStyle name="Output 2 2 5 4 4 7" xfId="32257" xr:uid="{E206ECCE-790D-4ECB-9E14-87D4057B2F4A}"/>
    <cellStyle name="Output 2 2 5 4 4 8" xfId="35771" xr:uid="{E949B709-19D0-4594-BE13-35A1CD4DD8BA}"/>
    <cellStyle name="Output 2 2 5 4 4 9" xfId="36606" xr:uid="{70302408-4B36-421F-8BA9-3D2C58C45A26}"/>
    <cellStyle name="Output 2 2 5 4 5" xfId="24459" xr:uid="{FA238472-AC34-425F-BA2D-067C7C14F665}"/>
    <cellStyle name="Output 2 2 5 4 5 10" xfId="37695" xr:uid="{990C5921-6375-4B79-B279-5E3ED4EB7A52}"/>
    <cellStyle name="Output 2 2 5 4 5 2" xfId="27107" xr:uid="{601E500C-6DF8-4CF7-9F35-2D360000A6BF}"/>
    <cellStyle name="Output 2 2 5 4 5 3" xfId="28745" xr:uid="{4560D20A-63F8-4BCD-931A-69B0205A1294}"/>
    <cellStyle name="Output 2 2 5 4 5 4" xfId="29937" xr:uid="{BE86081E-156F-410D-ADD7-51140624D36F}"/>
    <cellStyle name="Output 2 2 5 4 5 5" xfId="30820" xr:uid="{4AC8B1C9-4A37-416C-8E78-8A0416D756F6}"/>
    <cellStyle name="Output 2 2 5 4 5 6" xfId="34043" xr:uid="{E317264E-413C-493A-8E0B-D28DCCE9DE69}"/>
    <cellStyle name="Output 2 2 5 4 5 7" xfId="34815" xr:uid="{688B084B-5EF7-49DB-B6CD-1A258EA18091}"/>
    <cellStyle name="Output 2 2 5 4 5 8" xfId="35943" xr:uid="{489DB4EB-2389-49C1-9F38-16442E8D9669}"/>
    <cellStyle name="Output 2 2 5 4 5 9" xfId="36776" xr:uid="{B4BCED4A-A63E-4405-9FC0-6A6153CDD267}"/>
    <cellStyle name="Output 2 2 5 4 6" xfId="22128" xr:uid="{4229731C-2374-426B-9428-586A9C88902B}"/>
    <cellStyle name="Output 2 2 5 4 7" xfId="24640" xr:uid="{5FB102CC-0457-44F4-8987-38D75C5DA869}"/>
    <cellStyle name="Output 2 2 5 5" xfId="22497" xr:uid="{7B773520-C545-4CDD-801F-0A9B68594238}"/>
    <cellStyle name="Output 2 2 5 5 2" xfId="23397" xr:uid="{AAC8B88B-2671-40B9-94EA-6D0E73B5E291}"/>
    <cellStyle name="Output 2 2 5 5 2 2" xfId="26049" xr:uid="{FE146224-F566-4138-89E1-90817B6F6A76}"/>
    <cellStyle name="Output 2 2 5 5 2 3" xfId="28149" xr:uid="{F501063D-0118-4157-B770-51BF1B051885}"/>
    <cellStyle name="Output 2 2 5 5 2 4" xfId="27512" xr:uid="{ABABA910-3ECC-40B2-8064-501F1FAC1FEB}"/>
    <cellStyle name="Output 2 2 5 5 2 5" xfId="29116" xr:uid="{364B6BB0-8789-4C2E-A695-E64899AA3802}"/>
    <cellStyle name="Output 2 2 5 5 2 6" xfId="33300" xr:uid="{7EFDCA21-86AF-4109-A463-2A96EF524941}"/>
    <cellStyle name="Output 2 2 5 5 2 7" xfId="34248" xr:uid="{104D28FF-0448-447E-8F0B-23D866D91357}"/>
    <cellStyle name="Output 2 2 5 5 2 8" xfId="31205" xr:uid="{0791F99D-8007-40BC-8619-D357479AC9CD}"/>
    <cellStyle name="Output 2 2 5 5 2 9" xfId="35130" xr:uid="{428C30D9-8BB7-4A25-AB05-D5D1CA5B0A9B}"/>
    <cellStyle name="Output 2 2 5 5 3" xfId="25151" xr:uid="{AC78EFAB-7D16-4420-9CC8-5567A14A441D}"/>
    <cellStyle name="Output 2 2 5 5 4" xfId="32410" xr:uid="{FE804CF7-154F-4090-9915-0A7177392D74}"/>
    <cellStyle name="Output 2 2 5 6" xfId="23128" xr:uid="{893921A2-99DB-41A4-988E-E6F55535392D}"/>
    <cellStyle name="Output 2 2 5 6 2" xfId="25780" xr:uid="{03BBCB19-AAFF-412C-8AFA-080C9A0484C1}"/>
    <cellStyle name="Output 2 2 5 6 3" xfId="27880" xr:uid="{5DD5E024-666C-4F6F-AC00-4589867DB18A}"/>
    <cellStyle name="Output 2 2 5 6 4" xfId="27408" xr:uid="{6D2842D6-70AA-4AAD-8C23-55BA0CAB8117}"/>
    <cellStyle name="Output 2 2 5 6 5" xfId="27795" xr:uid="{210C9C53-FA1A-4DE0-BC14-1DD64678CA6B}"/>
    <cellStyle name="Output 2 2 5 6 6" xfId="33031" xr:uid="{BBD1872E-F924-4E49-B2F7-D65185B0B07C}"/>
    <cellStyle name="Output 2 2 5 6 7" xfId="31031" xr:uid="{7A8F380E-3030-4566-B358-E1316511B288}"/>
    <cellStyle name="Output 2 2 5 6 8" xfId="34499" xr:uid="{6D550CA1-69D9-4D5F-ADC2-262DAF0CE0EE}"/>
    <cellStyle name="Output 2 2 5 6 9" xfId="31511" xr:uid="{6C997B8A-0426-439D-B468-F410A9589BAD}"/>
    <cellStyle name="Output 2 2 5 7" xfId="24284" xr:uid="{BA412118-08DE-44D1-86F3-FF0A56845B16}"/>
    <cellStyle name="Output 2 2 5 7 10" xfId="37520" xr:uid="{58DA3BE3-4DF1-458A-AA89-76BA6C4497DB}"/>
    <cellStyle name="Output 2 2 5 7 2" xfId="26932" xr:uid="{FC8E7C58-6241-46DE-9C72-1AC03F618F35}"/>
    <cellStyle name="Output 2 2 5 7 3" xfId="24883" xr:uid="{1D45E8FC-E109-44A6-B3C2-F47E12714F4A}"/>
    <cellStyle name="Output 2 2 5 7 4" xfId="29764" xr:uid="{C4E3A31A-DECD-41A0-B309-7D8CA2B8205F}"/>
    <cellStyle name="Output 2 2 5 7 5" xfId="30645" xr:uid="{9C2659F7-E0A7-4F87-B1D4-ACA7360F9199}"/>
    <cellStyle name="Output 2 2 5 7 6" xfId="33868" xr:uid="{28721517-08A0-4DB6-8C94-F41D15079117}"/>
    <cellStyle name="Output 2 2 5 7 7" xfId="32254" xr:uid="{A693A8B2-F4E6-4284-AA0F-E8FC2358904C}"/>
    <cellStyle name="Output 2 2 5 7 8" xfId="35768" xr:uid="{26B21368-7C82-412F-B85C-D6E5ADD6F0AA}"/>
    <cellStyle name="Output 2 2 5 7 9" xfId="36603" xr:uid="{C3A07038-CAE4-47DA-A45C-17EC34B7F8BF}"/>
    <cellStyle name="Output 2 2 5 8" xfId="24456" xr:uid="{06F955C6-EF2C-4C48-8F3F-99B878301F00}"/>
    <cellStyle name="Output 2 2 5 8 10" xfId="37692" xr:uid="{D847BD53-091E-478C-91F4-909A7AE39B93}"/>
    <cellStyle name="Output 2 2 5 8 2" xfId="27104" xr:uid="{64C664F3-5830-4F58-84E0-2E5746223E33}"/>
    <cellStyle name="Output 2 2 5 8 3" xfId="28742" xr:uid="{1CA94F72-C772-4138-8E2E-14ACAC40B96A}"/>
    <cellStyle name="Output 2 2 5 8 4" xfId="29934" xr:uid="{3042C679-48DA-484A-83A0-FC6A94F91C6D}"/>
    <cellStyle name="Output 2 2 5 8 5" xfId="30817" xr:uid="{28C7CBE8-8E11-4704-B0C8-D4E64EE48270}"/>
    <cellStyle name="Output 2 2 5 8 6" xfId="34040" xr:uid="{60CF6654-2C85-4117-9120-25BA9F3612AA}"/>
    <cellStyle name="Output 2 2 5 8 7" xfId="34812" xr:uid="{BC5C244E-1E2C-4534-A63D-A4973A7E9D41}"/>
    <cellStyle name="Output 2 2 5 8 8" xfId="35940" xr:uid="{5B1E6133-B998-4D3B-B327-20072D4FCB18}"/>
    <cellStyle name="Output 2 2 5 8 9" xfId="36773" xr:uid="{C87DDD48-93BC-417D-8E8B-2A1A7A421F19}"/>
    <cellStyle name="Output 2 2 5 9" xfId="22125" xr:uid="{E508544E-D275-431D-8921-77FB9BAE1B65}"/>
    <cellStyle name="Output 2 2 6" xfId="20568" xr:uid="{00000000-0005-0000-0000-00005C500000}"/>
    <cellStyle name="Output 2 2 6 2" xfId="22493" xr:uid="{D789C443-B65D-4B4B-9E30-D175F817EE33}"/>
    <cellStyle name="Output 2 2 6 2 2" xfId="23393" xr:uid="{F37F3F0D-5D99-4EDB-9003-6C35C040EBA9}"/>
    <cellStyle name="Output 2 2 6 2 2 2" xfId="26045" xr:uid="{B265381D-C069-4267-86AB-E7A2EAA740AD}"/>
    <cellStyle name="Output 2 2 6 2 2 3" xfId="28145" xr:uid="{02B8F342-90DD-4BA0-9DF3-47328E4AFEF0}"/>
    <cellStyle name="Output 2 2 6 2 2 4" xfId="28065" xr:uid="{8CE19A0B-57DA-4B00-A3DF-8FE9BB998BEC}"/>
    <cellStyle name="Output 2 2 6 2 2 5" xfId="29115" xr:uid="{76FD4006-D137-4AEC-AD41-BCEB574C213C}"/>
    <cellStyle name="Output 2 2 6 2 2 6" xfId="33296" xr:uid="{E7EBF878-441C-458C-B51D-C66698F5E67B}"/>
    <cellStyle name="Output 2 2 6 2 2 7" xfId="34244" xr:uid="{E0244611-84A0-45D6-8C5D-22A46F7F4272}"/>
    <cellStyle name="Output 2 2 6 2 2 8" xfId="34539" xr:uid="{33043B48-7AA0-49A5-BC05-3FD3E70E825A}"/>
    <cellStyle name="Output 2 2 6 2 2 9" xfId="35131" xr:uid="{C120CF39-A286-4B08-966E-14D4B14102CE}"/>
    <cellStyle name="Output 2 2 6 2 3" xfId="25147" xr:uid="{A7D62BA3-58A6-4FBB-B6B8-6BCDCEBF9E6C}"/>
    <cellStyle name="Output 2 2 6 2 4" xfId="32406" xr:uid="{68E143F2-95BD-40E1-A11F-49037A6F3B1F}"/>
    <cellStyle name="Output 2 2 6 3" xfId="23132" xr:uid="{5B1B4AE6-F949-4B62-9E26-54889FFB7C3F}"/>
    <cellStyle name="Output 2 2 6 3 2" xfId="25784" xr:uid="{69163046-9C2D-4BCF-96A2-6C3D8EF908C7}"/>
    <cellStyle name="Output 2 2 6 3 3" xfId="27884" xr:uid="{A5AA8325-8299-4BE7-9C35-0DEC14DF93B0}"/>
    <cellStyle name="Output 2 2 6 3 4" xfId="27412" xr:uid="{4131F6D6-2153-4F59-84F4-DAFCE5F51C54}"/>
    <cellStyle name="Output 2 2 6 3 5" xfId="27728" xr:uid="{2910367D-1DB4-4FF1-8F51-D898A7802770}"/>
    <cellStyle name="Output 2 2 6 3 6" xfId="33035" xr:uid="{41E0BEB5-AFB0-4D79-9233-5784E59961B1}"/>
    <cellStyle name="Output 2 2 6 3 7" xfId="31027" xr:uid="{3A60B689-C291-419F-8936-5EF0E9286837}"/>
    <cellStyle name="Output 2 2 6 3 8" xfId="31245" xr:uid="{5C10F07E-9B1F-4AFC-AC95-6D1645A8BEA1}"/>
    <cellStyle name="Output 2 2 6 3 9" xfId="31706" xr:uid="{F63FAA9C-2725-4EB6-B236-5A3E703BC60A}"/>
    <cellStyle name="Output 2 2 6 4" xfId="24288" xr:uid="{A671C94F-20DB-4067-A963-7D5FF7DC7D2F}"/>
    <cellStyle name="Output 2 2 6 4 10" xfId="37524" xr:uid="{FE07D0AD-A258-472F-BA3B-FAAE9F370DA6}"/>
    <cellStyle name="Output 2 2 6 4 2" xfId="26936" xr:uid="{7873598C-B44D-47AD-BE24-8A59D2638301}"/>
    <cellStyle name="Output 2 2 6 4 3" xfId="24887" xr:uid="{9F6FDF3E-B079-4D46-938F-E497194B3650}"/>
    <cellStyle name="Output 2 2 6 4 4" xfId="29768" xr:uid="{9B462E17-9EBD-434A-B4EB-ECBDD8BBD2F0}"/>
    <cellStyle name="Output 2 2 6 4 5" xfId="30649" xr:uid="{C76A2A7B-A3F6-4637-BF9B-637FDB01BD03}"/>
    <cellStyle name="Output 2 2 6 4 6" xfId="33872" xr:uid="{DC53F722-3588-4105-B6D6-E8D816AD4F16}"/>
    <cellStyle name="Output 2 2 6 4 7" xfId="32258" xr:uid="{D68A1E85-A90A-4C7D-ABDB-61C38A2A917A}"/>
    <cellStyle name="Output 2 2 6 4 8" xfId="35772" xr:uid="{8F75476A-863C-46B6-BF42-D202C6ADE998}"/>
    <cellStyle name="Output 2 2 6 4 9" xfId="36607" xr:uid="{2BB94D3D-381B-449A-880A-12CEA7AB0630}"/>
    <cellStyle name="Output 2 2 6 5" xfId="24460" xr:uid="{4B8DA24C-1480-4BDD-9805-F0F9C4F9E2A5}"/>
    <cellStyle name="Output 2 2 6 5 10" xfId="37696" xr:uid="{F16F8399-69F8-44BE-B63D-C70D5223281F}"/>
    <cellStyle name="Output 2 2 6 5 2" xfId="27108" xr:uid="{45432894-23DE-4CEA-A415-4C0D2D091959}"/>
    <cellStyle name="Output 2 2 6 5 3" xfId="28746" xr:uid="{73BBDD29-D65D-4A06-BF78-7FFCAC856535}"/>
    <cellStyle name="Output 2 2 6 5 4" xfId="29938" xr:uid="{6532DDA9-C938-4A73-94A4-583A62B721E2}"/>
    <cellStyle name="Output 2 2 6 5 5" xfId="30821" xr:uid="{6F914552-6EEB-4CAE-AFF2-12C1AB6737D9}"/>
    <cellStyle name="Output 2 2 6 5 6" xfId="34044" xr:uid="{C636D162-8269-4DE1-8654-444BC361457C}"/>
    <cellStyle name="Output 2 2 6 5 7" xfId="34816" xr:uid="{03506035-6AE2-44E9-A908-63A472C8B386}"/>
    <cellStyle name="Output 2 2 6 5 8" xfId="35944" xr:uid="{C4AF2A1F-718C-43E7-8093-48BD3B854A39}"/>
    <cellStyle name="Output 2 2 6 5 9" xfId="36777" xr:uid="{BF961424-7E0D-45F4-9BA1-AD7FA6093E7E}"/>
    <cellStyle name="Output 2 2 6 6" xfId="22129" xr:uid="{DFBA869B-7352-4955-822D-099B2B741CD8}"/>
    <cellStyle name="Output 2 2 6 7" xfId="24641" xr:uid="{844F8970-4D7F-4DA4-B23A-89DAF316D4DF}"/>
    <cellStyle name="Output 2 2 7" xfId="20569" xr:uid="{00000000-0005-0000-0000-00005D500000}"/>
    <cellStyle name="Output 2 2 7 2" xfId="22492" xr:uid="{67317450-EEDD-44EC-8389-452F42A286BA}"/>
    <cellStyle name="Output 2 2 7 2 2" xfId="23392" xr:uid="{AB8D981B-ACCA-4873-BB96-50F05033CD83}"/>
    <cellStyle name="Output 2 2 7 2 2 2" xfId="26044" xr:uid="{B6EDC6F8-A08F-4574-A725-CDF4FF04AE04}"/>
    <cellStyle name="Output 2 2 7 2 2 3" xfId="28144" xr:uid="{32AB5E19-262F-4308-BB73-6A899096EEEE}"/>
    <cellStyle name="Output 2 2 7 2 2 4" xfId="27620" xr:uid="{CF10FF8E-2478-4CAB-8D8B-71F1040EF392}"/>
    <cellStyle name="Output 2 2 7 2 2 5" xfId="28999" xr:uid="{714FF926-C586-4622-A47D-1089AF798F04}"/>
    <cellStyle name="Output 2 2 7 2 2 6" xfId="33295" xr:uid="{49F0C925-A8E8-4CDB-A3CD-7EE60B4CFA37}"/>
    <cellStyle name="Output 2 2 7 2 2 7" xfId="34243" xr:uid="{9FA1F157-AFD4-4CCA-B467-114803E058F3}"/>
    <cellStyle name="Output 2 2 7 2 2 8" xfId="31202" xr:uid="{70A2FB37-DD90-4DED-BF1F-A9A72E293A4B}"/>
    <cellStyle name="Output 2 2 7 2 2 9" xfId="31299" xr:uid="{02CFEE55-C286-48C1-897A-AE487A1F17B4}"/>
    <cellStyle name="Output 2 2 7 2 3" xfId="25146" xr:uid="{CCF6CDA2-3DA3-4A35-B571-8C007EC19310}"/>
    <cellStyle name="Output 2 2 7 2 4" xfId="32405" xr:uid="{7A913B9F-C3B4-4256-9E60-F7B7C241BA04}"/>
    <cellStyle name="Output 2 2 7 3" xfId="23133" xr:uid="{71BFAB3D-8130-4670-ADAA-8ADF856BBB6C}"/>
    <cellStyle name="Output 2 2 7 3 2" xfId="25785" xr:uid="{59F6B8F3-1B31-4358-89CD-6A73A1A074C2}"/>
    <cellStyle name="Output 2 2 7 3 3" xfId="27885" xr:uid="{6BC7EDE1-53F0-4D66-8FC3-F2E843E4E06A}"/>
    <cellStyle name="Output 2 2 7 3 4" xfId="27413" xr:uid="{38656B9C-0828-47EC-9616-85857C811952}"/>
    <cellStyle name="Output 2 2 7 3 5" xfId="28232" xr:uid="{5822FF62-20FD-4D9E-B0AE-69129660A12A}"/>
    <cellStyle name="Output 2 2 7 3 6" xfId="33036" xr:uid="{6770C074-1E88-4513-A87B-2AA0351D0D3F}"/>
    <cellStyle name="Output 2 2 7 3 7" xfId="31026" xr:uid="{F3EBB0CF-BF70-4651-B682-15FEDCB96176}"/>
    <cellStyle name="Output 2 2 7 3 8" xfId="34497" xr:uid="{8F6D0E34-458D-4D2D-93C1-DA9CBF98B2E6}"/>
    <cellStyle name="Output 2 2 7 3 9" xfId="34630" xr:uid="{F9D092D7-26BA-4063-A065-0A5CBEDD2E0A}"/>
    <cellStyle name="Output 2 2 7 4" xfId="24289" xr:uid="{ED99CD08-7AC0-47D8-8BDB-68AB2E106024}"/>
    <cellStyle name="Output 2 2 7 4 10" xfId="37525" xr:uid="{2C516CB9-0636-420E-9CFE-768775D1E6CF}"/>
    <cellStyle name="Output 2 2 7 4 2" xfId="26937" xr:uid="{03147115-11EE-40AD-ADCD-E35FCDF825E1}"/>
    <cellStyle name="Output 2 2 7 4 3" xfId="24888" xr:uid="{FAA6F1E8-AE7D-45DD-884A-47913DAB10AD}"/>
    <cellStyle name="Output 2 2 7 4 4" xfId="29769" xr:uid="{69697EFD-40EA-4FDC-B6EE-9EC9346C9502}"/>
    <cellStyle name="Output 2 2 7 4 5" xfId="30650" xr:uid="{193E8840-FEAF-4A4E-BA1A-73B06D6B7167}"/>
    <cellStyle name="Output 2 2 7 4 6" xfId="33873" xr:uid="{C206D8CF-96B0-4D03-A672-123292B04E1B}"/>
    <cellStyle name="Output 2 2 7 4 7" xfId="32259" xr:uid="{56C98620-3ECF-4D5F-A876-A97CBF87BEBC}"/>
    <cellStyle name="Output 2 2 7 4 8" xfId="35773" xr:uid="{6724953E-DC3A-497E-8F28-07409B9BC346}"/>
    <cellStyle name="Output 2 2 7 4 9" xfId="36608" xr:uid="{673E3391-4396-4C73-B306-F38FC571FABB}"/>
    <cellStyle name="Output 2 2 7 5" xfId="24461" xr:uid="{82C3E4D4-E441-48A7-A75C-1ED32E9480EF}"/>
    <cellStyle name="Output 2 2 7 5 10" xfId="37697" xr:uid="{864251FE-D056-44CF-80D6-C9060ACC2321}"/>
    <cellStyle name="Output 2 2 7 5 2" xfId="27109" xr:uid="{699B9505-DAB9-4A90-88C9-0E88AE9F9F77}"/>
    <cellStyle name="Output 2 2 7 5 3" xfId="28747" xr:uid="{F8C25E94-4BD8-4D00-9ADB-3BBF7CD41B28}"/>
    <cellStyle name="Output 2 2 7 5 4" xfId="29939" xr:uid="{3063482E-7B5B-4AB8-B6D1-69171A245DF2}"/>
    <cellStyle name="Output 2 2 7 5 5" xfId="30822" xr:uid="{7DA5DBC9-B9F9-4578-AE08-4058DE28E80F}"/>
    <cellStyle name="Output 2 2 7 5 6" xfId="34045" xr:uid="{26AD1E22-8ABF-4515-ADA3-9343627865AD}"/>
    <cellStyle name="Output 2 2 7 5 7" xfId="34817" xr:uid="{CD8CC853-77BD-4DE8-85F2-E803F4536689}"/>
    <cellStyle name="Output 2 2 7 5 8" xfId="35945" xr:uid="{F154695C-204A-474B-B478-919FD808D2B5}"/>
    <cellStyle name="Output 2 2 7 5 9" xfId="36778" xr:uid="{625828D4-8C1D-4D59-84F2-95E53E038D10}"/>
    <cellStyle name="Output 2 2 7 6" xfId="22130" xr:uid="{520512C8-D146-478D-8913-EAF9A367D72F}"/>
    <cellStyle name="Output 2 2 7 7" xfId="24642" xr:uid="{FD33DBA5-BF38-456E-8590-B0C383A1D9D7}"/>
    <cellStyle name="Output 2 2 8" xfId="20570" xr:uid="{00000000-0005-0000-0000-00005E500000}"/>
    <cellStyle name="Output 2 2 8 2" xfId="22491" xr:uid="{14E53B1F-E6B6-4040-A57C-4D95D050F32C}"/>
    <cellStyle name="Output 2 2 8 2 2" xfId="23391" xr:uid="{9E5A1F74-B8EC-4C2C-AC8C-32B5AF4D9169}"/>
    <cellStyle name="Output 2 2 8 2 2 2" xfId="26043" xr:uid="{03D45CBA-F5E9-4226-8D5F-0F236719C00D}"/>
    <cellStyle name="Output 2 2 8 2 2 3" xfId="28143" xr:uid="{9E333D84-C691-42A4-A214-B37880CC0195}"/>
    <cellStyle name="Output 2 2 8 2 2 4" xfId="27511" xr:uid="{248222E5-2F26-45D3-B4EA-7BBAC6B1441C}"/>
    <cellStyle name="Output 2 2 8 2 2 5" xfId="28515" xr:uid="{0846FE77-3675-468F-BE12-CCEF264D78FA}"/>
    <cellStyle name="Output 2 2 8 2 2 6" xfId="33294" xr:uid="{2DAF4440-9EEF-46EA-AFEA-B61D5E903796}"/>
    <cellStyle name="Output 2 2 8 2 2 7" xfId="34242" xr:uid="{124ECED3-7245-4C38-B3B2-EF75BF6B94A5}"/>
    <cellStyle name="Output 2 2 8 2 2 8" xfId="34356" xr:uid="{68ED9122-B977-417E-BAE9-197BD2B1B869}"/>
    <cellStyle name="Output 2 2 8 2 2 9" xfId="31386" xr:uid="{19779922-1B73-418F-9D6B-EF043382D6DC}"/>
    <cellStyle name="Output 2 2 8 2 3" xfId="25145" xr:uid="{8FFB1B93-8BB5-426C-87D4-3F2D3926E63D}"/>
    <cellStyle name="Output 2 2 8 2 4" xfId="32404" xr:uid="{302E1D59-A160-4B4F-837A-3DF0521C97CB}"/>
    <cellStyle name="Output 2 2 8 3" xfId="23134" xr:uid="{DB7BF9AD-5691-41EA-BF4F-C932D614B1BF}"/>
    <cellStyle name="Output 2 2 8 3 2" xfId="25786" xr:uid="{5718B07F-E069-4E48-BA7B-5F80FCB1D10E}"/>
    <cellStyle name="Output 2 2 8 3 3" xfId="27886" xr:uid="{14D7A2D8-22A1-4BAA-873F-51ECCF5E6E06}"/>
    <cellStyle name="Output 2 2 8 3 4" xfId="27414" xr:uid="{985B79D1-542A-4E3A-BEAB-FCE04FA865E5}"/>
    <cellStyle name="Output 2 2 8 3 5" xfId="27796" xr:uid="{90D059F6-4FEE-4272-B033-D3048243C970}"/>
    <cellStyle name="Output 2 2 8 3 6" xfId="33037" xr:uid="{468F02B4-5EB8-45AE-ABE0-F739C8394F47}"/>
    <cellStyle name="Output 2 2 8 3 7" xfId="31025" xr:uid="{86675238-BCD8-483B-9897-00538276DC57}"/>
    <cellStyle name="Output 2 2 8 3 8" xfId="34461" xr:uid="{DDBC7A97-14EA-41CC-9E71-611B33402BBD}"/>
    <cellStyle name="Output 2 2 8 3 9" xfId="31707" xr:uid="{E3D2F378-F916-45CC-9BDF-5D92717E76DA}"/>
    <cellStyle name="Output 2 2 8 4" xfId="24290" xr:uid="{BFB3B02D-1B57-45DD-8F79-886DC867E83A}"/>
    <cellStyle name="Output 2 2 8 4 10" xfId="37526" xr:uid="{EAF4EA51-6640-4CB3-8797-3D8AD4A7EE90}"/>
    <cellStyle name="Output 2 2 8 4 2" xfId="26938" xr:uid="{EAEFC0AD-8803-41DA-B142-FE40FF83E4C5}"/>
    <cellStyle name="Output 2 2 8 4 3" xfId="24889" xr:uid="{2648B531-BC7E-4192-813D-340A6AB519E6}"/>
    <cellStyle name="Output 2 2 8 4 4" xfId="29770" xr:uid="{D02C430B-2F8E-4E1F-971B-6A39600313A5}"/>
    <cellStyle name="Output 2 2 8 4 5" xfId="30651" xr:uid="{E8CD8669-31CF-4BC9-990C-27A776689109}"/>
    <cellStyle name="Output 2 2 8 4 6" xfId="33874" xr:uid="{660E55C0-D9FA-4D95-8A63-47B046805065}"/>
    <cellStyle name="Output 2 2 8 4 7" xfId="32260" xr:uid="{8678C1D3-AE11-42FC-98F3-96FDA1F2825C}"/>
    <cellStyle name="Output 2 2 8 4 8" xfId="35774" xr:uid="{6A904F81-2ED1-409B-B832-3957E4403B49}"/>
    <cellStyle name="Output 2 2 8 4 9" xfId="36609" xr:uid="{815F5E45-70A5-4B23-BD4B-BD8C7A7FFA32}"/>
    <cellStyle name="Output 2 2 8 5" xfId="24462" xr:uid="{33430368-F685-48C7-99B3-52836BE11A4C}"/>
    <cellStyle name="Output 2 2 8 5 10" xfId="37698" xr:uid="{925D1635-DF11-4E3E-BB03-0620A7C2BB0B}"/>
    <cellStyle name="Output 2 2 8 5 2" xfId="27110" xr:uid="{221B69BA-55B3-47DD-AE78-4EF1966BFEFE}"/>
    <cellStyle name="Output 2 2 8 5 3" xfId="28748" xr:uid="{D05BBD97-525B-4B2E-BB21-E60CF2BBAA1D}"/>
    <cellStyle name="Output 2 2 8 5 4" xfId="29940" xr:uid="{789B9EDC-34C6-46B5-A0E1-08DB460B7A26}"/>
    <cellStyle name="Output 2 2 8 5 5" xfId="30823" xr:uid="{BABBA433-4D50-4E13-B5BC-F2C495B50946}"/>
    <cellStyle name="Output 2 2 8 5 6" xfId="34046" xr:uid="{44801211-9731-4B73-BC81-35B91B3E361A}"/>
    <cellStyle name="Output 2 2 8 5 7" xfId="34818" xr:uid="{7E657149-B9B8-44F5-A248-E9D7094A3E5C}"/>
    <cellStyle name="Output 2 2 8 5 8" xfId="35946" xr:uid="{F7544EE1-7EEB-4D43-B193-C9053F5339A7}"/>
    <cellStyle name="Output 2 2 8 5 9" xfId="36779" xr:uid="{5AEC45A5-BC7D-426C-A8DA-F7FEBACCC0DE}"/>
    <cellStyle name="Output 2 2 8 6" xfId="22131" xr:uid="{EACBA60F-234E-4950-85E0-8B573A38BF9D}"/>
    <cellStyle name="Output 2 2 8 7" xfId="24643" xr:uid="{E507FD14-D11C-46E7-BF15-13D83BD47B74}"/>
    <cellStyle name="Output 2 2 9" xfId="20571" xr:uid="{00000000-0005-0000-0000-00005F500000}"/>
    <cellStyle name="Output 2 2 9 2" xfId="22490" xr:uid="{3DC6BBEA-9975-454C-9AA2-51FFE5CF51AB}"/>
    <cellStyle name="Output 2 2 9 2 2" xfId="23390" xr:uid="{5A99E304-4D02-48CF-B8E2-26C2284D52A3}"/>
    <cellStyle name="Output 2 2 9 2 2 2" xfId="26042" xr:uid="{5B696208-12C9-4AFF-B432-9D16C8C2627C}"/>
    <cellStyle name="Output 2 2 9 2 2 3" xfId="28142" xr:uid="{E53D2418-ABB8-4F6A-BA93-C0C9FD98E4BF}"/>
    <cellStyle name="Output 2 2 9 2 2 4" xfId="28568" xr:uid="{D407582C-E8BD-46B0-990A-A2A5CB42D439}"/>
    <cellStyle name="Output 2 2 9 2 2 5" xfId="27825" xr:uid="{6D4F535E-BBD1-44F9-A9D4-5694D77DBAC0}"/>
    <cellStyle name="Output 2 2 9 2 2 6" xfId="33293" xr:uid="{97C6A3D7-0815-4B26-B634-4EDA3D112FDF}"/>
    <cellStyle name="Output 2 2 9 2 2 7" xfId="34241" xr:uid="{E21141EB-7067-41B5-A56D-51F2D82C943D}"/>
    <cellStyle name="Output 2 2 9 2 2 8" xfId="31137" xr:uid="{DCDEBCCC-F1AC-4120-8800-0AD651B647A4}"/>
    <cellStyle name="Output 2 2 9 2 2 9" xfId="31387" xr:uid="{5E982F3D-70B5-4910-8CE0-042C4E1DE5FF}"/>
    <cellStyle name="Output 2 2 9 2 3" xfId="25144" xr:uid="{189E0FC2-C4E7-46A3-9CA9-B127E82217AA}"/>
    <cellStyle name="Output 2 2 9 2 4" xfId="32403" xr:uid="{41FBCA5B-24BA-4E70-BF57-776AA404F0C8}"/>
    <cellStyle name="Output 2 2 9 3" xfId="23135" xr:uid="{53A59B2C-8A7C-462C-8B8C-84DD38D5367D}"/>
    <cellStyle name="Output 2 2 9 3 2" xfId="25787" xr:uid="{6DAEBBDD-A267-4996-8AF9-1A3741A71F4A}"/>
    <cellStyle name="Output 2 2 9 3 3" xfId="27887" xr:uid="{B6F25D76-383F-47EE-8ACA-DB027584154F}"/>
    <cellStyle name="Output 2 2 9 3 4" xfId="27415" xr:uid="{4844F16C-02BB-4AFE-9D99-7922A18A57F2}"/>
    <cellStyle name="Output 2 2 9 3 5" xfId="28343" xr:uid="{800FAE8B-D0ED-453F-B650-CFB43538E3F0}"/>
    <cellStyle name="Output 2 2 9 3 6" xfId="33038" xr:uid="{39108DB2-F9D2-4B7F-9A6F-ACB9CE02ECCD}"/>
    <cellStyle name="Output 2 2 9 3 7" xfId="31024" xr:uid="{580F294E-0EA9-4C2F-83E8-B807C5FE7D23}"/>
    <cellStyle name="Output 2 2 9 3 8" xfId="31094" xr:uid="{BD87651F-1455-43F7-8C5F-71FC5A3F7789}"/>
    <cellStyle name="Output 2 2 9 3 9" xfId="33745" xr:uid="{F5A6EEAF-A373-47F9-B732-F197F74D0E11}"/>
    <cellStyle name="Output 2 2 9 4" xfId="24291" xr:uid="{3DB4C678-DD68-4AE6-A655-594F70A0BF34}"/>
    <cellStyle name="Output 2 2 9 4 10" xfId="37527" xr:uid="{29C627D6-DFA9-4F01-BE3D-8DF91CEA94E5}"/>
    <cellStyle name="Output 2 2 9 4 2" xfId="26939" xr:uid="{25F0D815-DF62-4FE8-B70E-23D80B56BD1F}"/>
    <cellStyle name="Output 2 2 9 4 3" xfId="24890" xr:uid="{02CDA6F3-EE7A-4633-ABAA-D5E05FF0CC14}"/>
    <cellStyle name="Output 2 2 9 4 4" xfId="29771" xr:uid="{538CEFDA-F42D-49F7-BEFC-B032914D975F}"/>
    <cellStyle name="Output 2 2 9 4 5" xfId="30652" xr:uid="{43231E02-4316-4C27-B517-0C66FDAE03BB}"/>
    <cellStyle name="Output 2 2 9 4 6" xfId="33875" xr:uid="{BAFEFB88-F350-400F-B185-1BA003ED7D92}"/>
    <cellStyle name="Output 2 2 9 4 7" xfId="32261" xr:uid="{56236D4C-7229-4FF9-A8BA-D24C711BF413}"/>
    <cellStyle name="Output 2 2 9 4 8" xfId="35775" xr:uid="{FFC10877-AA2F-47DC-B677-03C6F5924934}"/>
    <cellStyle name="Output 2 2 9 4 9" xfId="36610" xr:uid="{CAFB8F07-E9DB-474B-967D-DEDD4078A887}"/>
    <cellStyle name="Output 2 2 9 5" xfId="24463" xr:uid="{5AE7FBF1-46BB-4482-8DBB-54CAC85F428A}"/>
    <cellStyle name="Output 2 2 9 5 10" xfId="37699" xr:uid="{B55BB8ED-B15B-482C-8B74-B74287ED44FF}"/>
    <cellStyle name="Output 2 2 9 5 2" xfId="27111" xr:uid="{05FDF7EB-5EB3-47CD-B43F-2175BD773D2B}"/>
    <cellStyle name="Output 2 2 9 5 3" xfId="28749" xr:uid="{6D77033B-4A65-4C6E-88EF-4D50A829BB58}"/>
    <cellStyle name="Output 2 2 9 5 4" xfId="29941" xr:uid="{86D0CAC5-BCA6-444B-9FC3-0E0E4CA4BCF0}"/>
    <cellStyle name="Output 2 2 9 5 5" xfId="30824" xr:uid="{3CE7041A-7272-4B92-A861-75B0A9D555E4}"/>
    <cellStyle name="Output 2 2 9 5 6" xfId="34047" xr:uid="{71E189DF-37AE-4938-95C7-632846F66352}"/>
    <cellStyle name="Output 2 2 9 5 7" xfId="34819" xr:uid="{2506CB8E-6784-4D34-AF8D-3205BE6A8532}"/>
    <cellStyle name="Output 2 2 9 5 8" xfId="35947" xr:uid="{B62CA51B-B2FF-4478-9F1A-C571567D3B1E}"/>
    <cellStyle name="Output 2 2 9 5 9" xfId="36780" xr:uid="{42F03D45-A23A-498F-B139-36E9AAA689F3}"/>
    <cellStyle name="Output 2 2 9 6" xfId="22132" xr:uid="{76D3B7ED-BC2F-44CC-A0B1-D3BDF99C0898}"/>
    <cellStyle name="Output 2 2 9 7" xfId="24644" xr:uid="{2200C049-6E95-4AFE-8DE2-8D35EA04ED71}"/>
    <cellStyle name="Output 2 20" xfId="24421" xr:uid="{69AB34CE-23AD-405B-8EA9-484350F42E2E}"/>
    <cellStyle name="Output 2 20 10" xfId="37657" xr:uid="{9F03C5BB-E1D5-4DD0-888B-009E6394D2E0}"/>
    <cellStyle name="Output 2 20 2" xfId="27069" xr:uid="{2BA4DB95-167D-42CF-B857-199F6E7D1637}"/>
    <cellStyle name="Output 2 20 3" xfId="28707" xr:uid="{FBADADA5-72F4-497F-AF37-00DF9923E7DA}"/>
    <cellStyle name="Output 2 20 4" xfId="29899" xr:uid="{BDD93947-9540-4ECE-BC4F-3B56E158D3F3}"/>
    <cellStyle name="Output 2 20 5" xfId="30782" xr:uid="{F661257F-EDBB-42AD-9BC3-5F56216AAE98}"/>
    <cellStyle name="Output 2 20 6" xfId="34005" xr:uid="{025508F3-1B6A-4EFA-BD0D-8677E1DD0613}"/>
    <cellStyle name="Output 2 20 7" xfId="34777" xr:uid="{32B6ABB8-A969-4ED5-BBA7-03B5C051EF69}"/>
    <cellStyle name="Output 2 20 8" xfId="35905" xr:uid="{08989497-C97B-48B5-9600-A7419B702E62}"/>
    <cellStyle name="Output 2 20 9" xfId="36738" xr:uid="{6BD1CA54-DFA0-4451-9F17-40B9951A7353}"/>
    <cellStyle name="Output 2 21" xfId="22090" xr:uid="{F7C7BA70-6D91-4271-9E0E-E3B239EEF469}"/>
    <cellStyle name="Output 2 22" xfId="24601" xr:uid="{CFE44E9B-17F7-45E2-AC10-5CCA59EE4E8D}"/>
    <cellStyle name="Output 2 3" xfId="20572" xr:uid="{00000000-0005-0000-0000-000060500000}"/>
    <cellStyle name="Output 2 3 2" xfId="20573" xr:uid="{00000000-0005-0000-0000-000061500000}"/>
    <cellStyle name="Output 2 3 2 2" xfId="22489" xr:uid="{2E130407-9B31-425E-9788-4FEE2F82C7EB}"/>
    <cellStyle name="Output 2 3 2 2 2" xfId="23389" xr:uid="{8E10D373-F291-4D38-9EB5-28CAE5BB8969}"/>
    <cellStyle name="Output 2 3 2 2 2 2" xfId="26041" xr:uid="{30C51010-B043-48D3-A86C-7FB23FB792C5}"/>
    <cellStyle name="Output 2 3 2 2 2 3" xfId="28141" xr:uid="{1BE02F17-69C4-46E2-AE7D-5BCA46C82734}"/>
    <cellStyle name="Output 2 3 2 2 2 4" xfId="28454" xr:uid="{71E8FAEF-A976-41E3-A7D3-89DD860C337D}"/>
    <cellStyle name="Output 2 3 2 2 2 5" xfId="29114" xr:uid="{3C3C9698-A555-4370-8177-5648678D5E0A}"/>
    <cellStyle name="Output 2 3 2 2 2 6" xfId="33292" xr:uid="{0227FEDA-04B2-4005-96D6-143224BEB44E}"/>
    <cellStyle name="Output 2 3 2 2 2 7" xfId="34240" xr:uid="{3F725CF0-BE98-488D-B1AA-74DD16DFC26D}"/>
    <cellStyle name="Output 2 3 2 2 2 8" xfId="34418" xr:uid="{888EB96C-8D0E-431F-BC60-F199329EF3D6}"/>
    <cellStyle name="Output 2 3 2 2 2 9" xfId="35021" xr:uid="{D5F33757-CA0F-48F7-8E32-9121A5DAAD5B}"/>
    <cellStyle name="Output 2 3 2 2 3" xfId="25143" xr:uid="{74D36587-6384-40BE-AFC1-FAFC20EF6D25}"/>
    <cellStyle name="Output 2 3 2 2 4" xfId="32402" xr:uid="{8156123B-C907-43C0-879C-AF47A0A02ABF}"/>
    <cellStyle name="Output 2 3 2 3" xfId="23136" xr:uid="{3E93FC85-44FD-4D0C-A648-966C9DDCE0B0}"/>
    <cellStyle name="Output 2 3 2 3 2" xfId="25788" xr:uid="{03B1C094-5104-4C4F-966E-8EB96ED30623}"/>
    <cellStyle name="Output 2 3 2 3 3" xfId="27888" xr:uid="{2B97E806-C5E1-4577-933F-5A653859AFA3}"/>
    <cellStyle name="Output 2 3 2 3 4" xfId="27416" xr:uid="{E5F7638D-965A-44B5-93BB-7C68BAB798BD}"/>
    <cellStyle name="Output 2 3 2 3 5" xfId="28306" xr:uid="{DCC5E109-953F-4234-A51D-C86117AB4129}"/>
    <cellStyle name="Output 2 3 2 3 6" xfId="33039" xr:uid="{322CD66D-0526-4E97-9698-6EC7DAAF2CA3}"/>
    <cellStyle name="Output 2 3 2 3 7" xfId="31023" xr:uid="{24F5F3DE-30B1-4769-B3AB-573CC7F7557E}"/>
    <cellStyle name="Output 2 3 2 3 8" xfId="34311" xr:uid="{48A01892-1CBA-4765-8F6E-39155AC90DE8}"/>
    <cellStyle name="Output 2 3 2 3 9" xfId="31708" xr:uid="{417F41F4-9121-4D27-AD20-EF9DB70CDC32}"/>
    <cellStyle name="Output 2 3 2 4" xfId="24292" xr:uid="{327C85A8-45BB-4282-8E9C-B1057A355A2C}"/>
    <cellStyle name="Output 2 3 2 4 10" xfId="37528" xr:uid="{DF7F8BDB-9DCB-430B-BC26-EA962F6F8753}"/>
    <cellStyle name="Output 2 3 2 4 2" xfId="26940" xr:uid="{0057EA3B-69C7-42D0-A304-4FDF6AF8A6AF}"/>
    <cellStyle name="Output 2 3 2 4 3" xfId="24891" xr:uid="{ABDFD0A0-752B-4C1A-A2AD-332B3276E7D3}"/>
    <cellStyle name="Output 2 3 2 4 4" xfId="29772" xr:uid="{92241491-06AF-4370-A381-608D1B6AEACA}"/>
    <cellStyle name="Output 2 3 2 4 5" xfId="30653" xr:uid="{A1FF1BE1-81F6-4D67-9255-BA830E76D591}"/>
    <cellStyle name="Output 2 3 2 4 6" xfId="33876" xr:uid="{7BD48B6B-5A8D-41EB-B12F-D0CAC6621BBA}"/>
    <cellStyle name="Output 2 3 2 4 7" xfId="32262" xr:uid="{CCA16AA4-D01B-46D7-8954-1AA769CE7326}"/>
    <cellStyle name="Output 2 3 2 4 8" xfId="35776" xr:uid="{2BB0C601-7C79-45DB-BDAB-586FA81B4CF1}"/>
    <cellStyle name="Output 2 3 2 4 9" xfId="36611" xr:uid="{E1B3EB43-2C13-47B4-810F-17EB4F6AC52D}"/>
    <cellStyle name="Output 2 3 2 5" xfId="24464" xr:uid="{16F04E0C-CB52-42DA-B83E-F3B3708C3975}"/>
    <cellStyle name="Output 2 3 2 5 10" xfId="37700" xr:uid="{A9D2FA23-4133-42FA-A27E-3922D3C47ACD}"/>
    <cellStyle name="Output 2 3 2 5 2" xfId="27112" xr:uid="{11D7C914-694F-49AD-BB34-35DC63B0CF00}"/>
    <cellStyle name="Output 2 3 2 5 3" xfId="28750" xr:uid="{C030F226-F267-4E97-BA91-B8417D88665D}"/>
    <cellStyle name="Output 2 3 2 5 4" xfId="29942" xr:uid="{CC68FE28-FC64-45A5-A161-771565F53422}"/>
    <cellStyle name="Output 2 3 2 5 5" xfId="30825" xr:uid="{B83831C4-1526-4105-9E04-33BEA3876D70}"/>
    <cellStyle name="Output 2 3 2 5 6" xfId="34048" xr:uid="{DEE5D605-6AFB-428F-BFA9-8FC207C2E85B}"/>
    <cellStyle name="Output 2 3 2 5 7" xfId="34820" xr:uid="{D5F6CC2E-73AC-495C-977E-80AD15E3F080}"/>
    <cellStyle name="Output 2 3 2 5 8" xfId="35948" xr:uid="{0149652E-C752-4EBF-B80F-748D5DE58E80}"/>
    <cellStyle name="Output 2 3 2 5 9" xfId="36781" xr:uid="{18225154-BB4B-475C-A379-19815B1168BE}"/>
    <cellStyle name="Output 2 3 2 6" xfId="22133" xr:uid="{2C573A7D-BE2B-4774-B73F-3469C478B883}"/>
    <cellStyle name="Output 2 3 2 7" xfId="24646" xr:uid="{7756A0FC-45CA-4DC2-B03D-342D28C3A516}"/>
    <cellStyle name="Output 2 3 3" xfId="20574" xr:uid="{00000000-0005-0000-0000-000062500000}"/>
    <cellStyle name="Output 2 3 3 2" xfId="22488" xr:uid="{1CB0A35B-B013-4FC1-A448-2ECF31F48B18}"/>
    <cellStyle name="Output 2 3 3 2 2" xfId="23388" xr:uid="{B8F83C31-CAF3-454C-8350-77B339431A35}"/>
    <cellStyle name="Output 2 3 3 2 2 2" xfId="26040" xr:uid="{8990DAEB-AA25-4F68-A6BD-147841C04A0E}"/>
    <cellStyle name="Output 2 3 3 2 2 3" xfId="28140" xr:uid="{CB6E9F0E-0B39-4667-852D-358FE34F361F}"/>
    <cellStyle name="Output 2 3 3 2 2 4" xfId="27963" xr:uid="{E96C8D88-D1D7-4C20-812C-F72A8375BA2A}"/>
    <cellStyle name="Output 2 3 3 2 2 5" xfId="28998" xr:uid="{BB477D29-3115-4091-8073-3A446C184F62}"/>
    <cellStyle name="Output 2 3 3 2 2 6" xfId="33291" xr:uid="{461ED3B7-7953-4240-BDBC-0681C0605B6A}"/>
    <cellStyle name="Output 2 3 3 2 2 7" xfId="34239" xr:uid="{AA6A380D-1913-44B6-8402-889597A3B5C6}"/>
    <cellStyle name="Output 2 3 3 2 2 8" xfId="34542" xr:uid="{CE81942E-A02F-4807-A2D9-B5658AF08A70}"/>
    <cellStyle name="Output 2 3 3 2 2 9" xfId="35133" xr:uid="{ECADADE3-F56C-4A43-BC1C-07964F7043C6}"/>
    <cellStyle name="Output 2 3 3 2 3" xfId="25142" xr:uid="{18D6262B-353C-4E0C-9091-20CC1EBAA47C}"/>
    <cellStyle name="Output 2 3 3 2 4" xfId="32401" xr:uid="{DE8ADEAD-A6B6-41C7-A323-7D518DAA82CF}"/>
    <cellStyle name="Output 2 3 3 3" xfId="23137" xr:uid="{DFFCD2CC-E64B-4822-97C7-AD00F5BA960F}"/>
    <cellStyle name="Output 2 3 3 3 2" xfId="25789" xr:uid="{ADD739DD-E34E-4FF2-8A25-3602D236AC95}"/>
    <cellStyle name="Output 2 3 3 3 3" xfId="27889" xr:uid="{A0E87624-EBF0-4D38-B625-5AC79EC02261}"/>
    <cellStyle name="Output 2 3 3 3 4" xfId="27417" xr:uid="{B6ACC0E8-6700-4538-87C5-36DB64C40040}"/>
    <cellStyle name="Output 2 3 3 3 5" xfId="22186" xr:uid="{BFD267D1-1F8D-4BDA-903C-AEB9C4BF5CE5}"/>
    <cellStyle name="Output 2 3 3 3 6" xfId="33040" xr:uid="{FCF531E1-30B6-4F4A-9D80-E5A54AA63097}"/>
    <cellStyle name="Output 2 3 3 3 7" xfId="31022" xr:uid="{3B3F0737-C721-4C43-8BD2-B566FAE5E9E5}"/>
    <cellStyle name="Output 2 3 3 3 8" xfId="31247" xr:uid="{7181B8FA-8A63-4C65-84FA-0501D524BBD2}"/>
    <cellStyle name="Output 2 3 3 3 9" xfId="34584" xr:uid="{18D5322E-0B0C-4692-9242-5D7D1DFCFABC}"/>
    <cellStyle name="Output 2 3 3 4" xfId="24293" xr:uid="{2C931DF8-C6FF-4CA9-9044-E95B9E245533}"/>
    <cellStyle name="Output 2 3 3 4 10" xfId="37529" xr:uid="{66C9AB9D-5460-4352-873F-FB8AD139DC21}"/>
    <cellStyle name="Output 2 3 3 4 2" xfId="26941" xr:uid="{B85A6286-1106-45B4-BD21-036FD85AF9E0}"/>
    <cellStyle name="Output 2 3 3 4 3" xfId="24892" xr:uid="{B44B03D2-1029-4FF0-B0B6-6026751D14C2}"/>
    <cellStyle name="Output 2 3 3 4 4" xfId="29773" xr:uid="{AEC01F79-8FA1-474A-BB67-C4AB4779B089}"/>
    <cellStyle name="Output 2 3 3 4 5" xfId="30654" xr:uid="{F64C825D-FB37-4FF8-9F42-64EBEE2A6189}"/>
    <cellStyle name="Output 2 3 3 4 6" xfId="33877" xr:uid="{E671534B-B099-4A76-B6D5-954E3FACBD9B}"/>
    <cellStyle name="Output 2 3 3 4 7" xfId="32263" xr:uid="{9E8CB067-364C-47A8-9727-AF99C61AD44C}"/>
    <cellStyle name="Output 2 3 3 4 8" xfId="35777" xr:uid="{E9766185-9478-4C30-BB8E-ABCC823BB7FB}"/>
    <cellStyle name="Output 2 3 3 4 9" xfId="36612" xr:uid="{992E5077-C69D-4DD1-9A67-BB133018F4BF}"/>
    <cellStyle name="Output 2 3 3 5" xfId="24465" xr:uid="{ED5CFD49-2BEA-4196-8990-9A4BA8D46940}"/>
    <cellStyle name="Output 2 3 3 5 10" xfId="37701" xr:uid="{43A70005-5C72-4AD8-B04B-956CF3017F8F}"/>
    <cellStyle name="Output 2 3 3 5 2" xfId="27113" xr:uid="{8537D053-F359-47C1-9C43-FF0710DA4E93}"/>
    <cellStyle name="Output 2 3 3 5 3" xfId="28751" xr:uid="{C74FCA3C-965D-4D6F-8ABE-3A99CAD9520E}"/>
    <cellStyle name="Output 2 3 3 5 4" xfId="29943" xr:uid="{796F7B06-CFF2-4627-ACC4-672697C23D4B}"/>
    <cellStyle name="Output 2 3 3 5 5" xfId="30826" xr:uid="{66D48D2F-0327-4E7C-AE7E-EAE4E1D30006}"/>
    <cellStyle name="Output 2 3 3 5 6" xfId="34049" xr:uid="{8D4433AB-7BCA-4563-A20A-2E34525DBCDA}"/>
    <cellStyle name="Output 2 3 3 5 7" xfId="34821" xr:uid="{50B85862-BED7-4A93-9A4A-A036D3B3D3A8}"/>
    <cellStyle name="Output 2 3 3 5 8" xfId="35949" xr:uid="{E4123399-BF8D-4880-9540-8F866E2ADA5B}"/>
    <cellStyle name="Output 2 3 3 5 9" xfId="36782" xr:uid="{A84A731A-0387-45C3-9E14-F01DB0D512D3}"/>
    <cellStyle name="Output 2 3 3 6" xfId="22134" xr:uid="{CAD065F0-FD50-46B4-8878-CF708B52D617}"/>
    <cellStyle name="Output 2 3 3 7" xfId="24647" xr:uid="{9826B8E4-CE66-43D8-9520-549278CDAF79}"/>
    <cellStyle name="Output 2 3 4" xfId="20575" xr:uid="{00000000-0005-0000-0000-000063500000}"/>
    <cellStyle name="Output 2 3 4 2" xfId="22487" xr:uid="{21179966-EFC4-4E17-B6E9-0BADBBA9567C}"/>
    <cellStyle name="Output 2 3 4 2 2" xfId="23387" xr:uid="{F011677D-2B5A-4189-B11C-E7A6F97A6EB1}"/>
    <cellStyle name="Output 2 3 4 2 2 2" xfId="26039" xr:uid="{FAC51D85-5586-4F32-8522-35DA255469F1}"/>
    <cellStyle name="Output 2 3 4 2 2 3" xfId="28139" xr:uid="{26782CC7-0837-494C-95CD-A303BE952285}"/>
    <cellStyle name="Output 2 3 4 2 2 4" xfId="28066" xr:uid="{D9FE791F-8232-42D9-BAD8-DCB2BBEF6A16}"/>
    <cellStyle name="Output 2 3 4 2 2 5" xfId="27678" xr:uid="{2B3A0C34-53F8-427C-AA8B-5E8EAC0691B1}"/>
    <cellStyle name="Output 2 3 4 2 2 6" xfId="33290" xr:uid="{460A6C77-63A6-430F-BD5E-58BD62902316}"/>
    <cellStyle name="Output 2 3 4 2 2 7" xfId="34238" xr:uid="{412549CF-5166-42BB-AC15-37B188596661}"/>
    <cellStyle name="Output 2 3 4 2 2 8" xfId="33808" xr:uid="{7A6FCFA6-DC81-49B1-97F0-5C20DBDAB4AC}"/>
    <cellStyle name="Output 2 3 4 2 2 9" xfId="34182" xr:uid="{90434857-0894-4211-8BFD-ED18BA355051}"/>
    <cellStyle name="Output 2 3 4 2 3" xfId="25141" xr:uid="{DBCBEF45-502D-43ED-9021-F9EC72EEDD28}"/>
    <cellStyle name="Output 2 3 4 2 4" xfId="32400" xr:uid="{9E80052A-1AE7-45FA-9241-839C1281DFBD}"/>
    <cellStyle name="Output 2 3 4 3" xfId="23138" xr:uid="{6CA1F915-3869-44D0-BA6E-F02650068386}"/>
    <cellStyle name="Output 2 3 4 3 2" xfId="25790" xr:uid="{1E624204-34F8-458C-9A55-7098F27FB62C}"/>
    <cellStyle name="Output 2 3 4 3 3" xfId="27890" xr:uid="{D9CE8E34-7581-422E-BB3C-AB67E052C61C}"/>
    <cellStyle name="Output 2 3 4 3 4" xfId="27418" xr:uid="{4C80D520-7EE9-4640-9378-105FDBBED247}"/>
    <cellStyle name="Output 2 3 4 3 5" xfId="27727" xr:uid="{ACDCA875-D66D-4165-AFFA-2C00692B369D}"/>
    <cellStyle name="Output 2 3 4 3 6" xfId="33041" xr:uid="{485C9DB3-4571-4707-A542-E4617FAFE682}"/>
    <cellStyle name="Output 2 3 4 3 7" xfId="31021" xr:uid="{49B6CBDA-4CC9-45F9-8CE5-4907C826B5C5}"/>
    <cellStyle name="Output 2 3 4 3 8" xfId="31793" xr:uid="{1F5235DC-91B5-4396-A457-BD59BD184240}"/>
    <cellStyle name="Output 2 3 4 3 9" xfId="31712" xr:uid="{673B35FA-6976-4A21-A6BA-1BBFD9550E32}"/>
    <cellStyle name="Output 2 3 4 4" xfId="24294" xr:uid="{2839BB99-672F-4286-8181-B9B78F189426}"/>
    <cellStyle name="Output 2 3 4 4 10" xfId="37530" xr:uid="{C81ACE00-3B23-4A09-8BD6-DB604A2DE6CE}"/>
    <cellStyle name="Output 2 3 4 4 2" xfId="26942" xr:uid="{029AB337-2608-4C26-AFCC-CB7BC71085BA}"/>
    <cellStyle name="Output 2 3 4 4 3" xfId="24893" xr:uid="{B57A820F-DB69-4B41-8144-DAABD811C138}"/>
    <cellStyle name="Output 2 3 4 4 4" xfId="29774" xr:uid="{5F029BA8-F245-4ECF-9784-8BDE3287AD7C}"/>
    <cellStyle name="Output 2 3 4 4 5" xfId="30655" xr:uid="{B30E67BC-BFCD-4DB6-B591-645B666FB334}"/>
    <cellStyle name="Output 2 3 4 4 6" xfId="33878" xr:uid="{9AD74A29-FC89-4760-8037-8BF0325B5686}"/>
    <cellStyle name="Output 2 3 4 4 7" xfId="32264" xr:uid="{8FEA0FCE-3C40-4354-94D4-0D491A4B6260}"/>
    <cellStyle name="Output 2 3 4 4 8" xfId="35778" xr:uid="{6F8A40DE-B959-4032-B1B1-EDE1F34CC8C5}"/>
    <cellStyle name="Output 2 3 4 4 9" xfId="36613" xr:uid="{287B7FF4-3B4B-49A4-A2FF-BB786B196159}"/>
    <cellStyle name="Output 2 3 4 5" xfId="24466" xr:uid="{5AF3252B-AB46-4D22-B4DF-2E1AECEB7059}"/>
    <cellStyle name="Output 2 3 4 5 10" xfId="37702" xr:uid="{C41D7D88-E880-43F6-B940-51D8991E3F7F}"/>
    <cellStyle name="Output 2 3 4 5 2" xfId="27114" xr:uid="{D40C79A3-99D1-46FF-890E-661A2F89265A}"/>
    <cellStyle name="Output 2 3 4 5 3" xfId="28752" xr:uid="{52279708-C2F1-4067-88E2-4CBF39E3DAED}"/>
    <cellStyle name="Output 2 3 4 5 4" xfId="29944" xr:uid="{F673B97C-0201-4619-8BCE-ED4278D74992}"/>
    <cellStyle name="Output 2 3 4 5 5" xfId="30827" xr:uid="{094DF01E-06BC-42D1-A1CF-799DA35F74D8}"/>
    <cellStyle name="Output 2 3 4 5 6" xfId="34050" xr:uid="{219760FE-423C-4E84-B1FB-C50F3A0D05D6}"/>
    <cellStyle name="Output 2 3 4 5 7" xfId="34822" xr:uid="{8EB0FDA3-6A45-40B8-AFA2-DE94827C59F9}"/>
    <cellStyle name="Output 2 3 4 5 8" xfId="35950" xr:uid="{15536E84-2D16-473A-9A32-55E8530D0E84}"/>
    <cellStyle name="Output 2 3 4 5 9" xfId="36783" xr:uid="{BC276FB6-B059-49B0-AADE-C1AEC40917C4}"/>
    <cellStyle name="Output 2 3 4 6" xfId="22135" xr:uid="{32018FAD-F54A-467C-A82B-43721CF8C655}"/>
    <cellStyle name="Output 2 3 4 7" xfId="24648" xr:uid="{CAA92B93-23B7-408A-9A61-6608297D4090}"/>
    <cellStyle name="Output 2 3 5" xfId="20576" xr:uid="{00000000-0005-0000-0000-000064500000}"/>
    <cellStyle name="Output 2 3 5 2" xfId="22486" xr:uid="{80CFD2DC-1ABC-49F2-81A4-531FEA527045}"/>
    <cellStyle name="Output 2 3 5 2 2" xfId="23386" xr:uid="{E5E69005-32CA-4160-ACB5-FC8BF97F9FD1}"/>
    <cellStyle name="Output 2 3 5 2 2 2" xfId="26038" xr:uid="{A2F79FCB-130B-43D0-B0FC-30CB463BA79D}"/>
    <cellStyle name="Output 2 3 5 2 2 3" xfId="28138" xr:uid="{3C508A74-F48F-4E91-AE75-2B665DC5C9C4}"/>
    <cellStyle name="Output 2 3 5 2 2 4" xfId="27621" xr:uid="{D48A37F7-4DA0-49D6-A67C-B5F063D346AC}"/>
    <cellStyle name="Output 2 3 5 2 2 5" xfId="28204" xr:uid="{8B48236B-A4F0-4831-A831-C5E641D7C5E1}"/>
    <cellStyle name="Output 2 3 5 2 2 6" xfId="33289" xr:uid="{A6C2FE9D-86CF-48C6-9A99-BBCB435DE841}"/>
    <cellStyle name="Output 2 3 5 2 2 7" xfId="34237" xr:uid="{4837C6C4-7CBF-422E-A2B8-DDEA75C5844F}"/>
    <cellStyle name="Output 2 3 5 2 2 8" xfId="32971" xr:uid="{6A352441-648E-40DB-B5C6-F7D42CFA7F3F}"/>
    <cellStyle name="Output 2 3 5 2 2 9" xfId="31388" xr:uid="{AD742D8A-EF30-4F78-BE2D-21C62D93AFA7}"/>
    <cellStyle name="Output 2 3 5 2 3" xfId="25140" xr:uid="{6E702AB1-E8CB-43B1-A0EA-A36A3E1646F0}"/>
    <cellStyle name="Output 2 3 5 2 4" xfId="32399" xr:uid="{A56F4B7F-A309-444A-9535-3E629BEEC98F}"/>
    <cellStyle name="Output 2 3 5 3" xfId="23139" xr:uid="{2AD69F98-77F7-4C88-BAE4-005EFED2EA74}"/>
    <cellStyle name="Output 2 3 5 3 2" xfId="25791" xr:uid="{CF156513-677F-40F1-B40E-4BEA21348C62}"/>
    <cellStyle name="Output 2 3 5 3 3" xfId="27891" xr:uid="{C6184789-3AF8-4F50-A495-A585308FD19C}"/>
    <cellStyle name="Output 2 3 5 3 4" xfId="27419" xr:uid="{6F32FDAB-57CF-4718-81F3-2AF0734594C2}"/>
    <cellStyle name="Output 2 3 5 3 5" xfId="28231" xr:uid="{AA1BC373-FED1-46A7-B01E-9992A95AEBFA}"/>
    <cellStyle name="Output 2 3 5 3 6" xfId="33042" xr:uid="{621CA7A6-E796-43F4-805F-877240F788AD}"/>
    <cellStyle name="Output 2 3 5 3 7" xfId="31020" xr:uid="{25D9CAC6-65A0-419C-A1CE-6669B77A4F71}"/>
    <cellStyle name="Output 2 3 5 3 8" xfId="34498" xr:uid="{B52230EF-78C7-403D-99BF-5B5A91287CA3}"/>
    <cellStyle name="Output 2 3 5 3 9" xfId="31709" xr:uid="{73CD3DD6-32B8-48EA-9BEA-2A4E1A05B661}"/>
    <cellStyle name="Output 2 3 5 4" xfId="24295" xr:uid="{263B3A5E-2114-4AFA-A07F-54AFA5E8026F}"/>
    <cellStyle name="Output 2 3 5 4 10" xfId="37531" xr:uid="{32A2110C-DC26-45B6-BCA1-FF812BCA44F8}"/>
    <cellStyle name="Output 2 3 5 4 2" xfId="26943" xr:uid="{9FCCB8D0-4D93-4CDB-A71E-2937109DF82F}"/>
    <cellStyle name="Output 2 3 5 4 3" xfId="24895" xr:uid="{D46935C7-3BD0-436B-95BB-AEAEA5AA3143}"/>
    <cellStyle name="Output 2 3 5 4 4" xfId="29775" xr:uid="{7F9B5073-AC36-4C9F-A88C-4792255BCFF0}"/>
    <cellStyle name="Output 2 3 5 4 5" xfId="30656" xr:uid="{F7450CD7-7E8F-4EC0-8ABB-7D0AD665486C}"/>
    <cellStyle name="Output 2 3 5 4 6" xfId="33879" xr:uid="{70526CFF-5C78-40D8-81CC-038A42CB49E3}"/>
    <cellStyle name="Output 2 3 5 4 7" xfId="32265" xr:uid="{6DF4B83D-4CB0-46C8-A3D8-05A856BDA841}"/>
    <cellStyle name="Output 2 3 5 4 8" xfId="35779" xr:uid="{9B45EA92-0073-42C1-A98F-2B969F50F142}"/>
    <cellStyle name="Output 2 3 5 4 9" xfId="36614" xr:uid="{5502B257-0477-43BF-A586-B5351B88BC5E}"/>
    <cellStyle name="Output 2 3 5 5" xfId="24467" xr:uid="{61AD62A0-1653-4575-9CDA-626A5BA10832}"/>
    <cellStyle name="Output 2 3 5 5 10" xfId="37703" xr:uid="{7AADABEA-5B49-4FE0-BB8E-D004B547BC23}"/>
    <cellStyle name="Output 2 3 5 5 2" xfId="27115" xr:uid="{407676F3-60A9-458B-953A-EF085852D1B8}"/>
    <cellStyle name="Output 2 3 5 5 3" xfId="28753" xr:uid="{D1443166-BEA8-4CA2-9C6C-7D711E3BD6F8}"/>
    <cellStyle name="Output 2 3 5 5 4" xfId="29945" xr:uid="{C4BF396A-7892-419B-8CB2-A0377C7A634F}"/>
    <cellStyle name="Output 2 3 5 5 5" xfId="30828" xr:uid="{68A6FCD9-0452-45EB-917B-2C905F92B6EB}"/>
    <cellStyle name="Output 2 3 5 5 6" xfId="34051" xr:uid="{9CBA7279-88A9-49E3-940A-B749FB71C7E3}"/>
    <cellStyle name="Output 2 3 5 5 7" xfId="34823" xr:uid="{619ACC53-F592-4C16-833A-2695970C4F33}"/>
    <cellStyle name="Output 2 3 5 5 8" xfId="35951" xr:uid="{E25F1DCB-0DB5-4142-9E07-AF29474DA34C}"/>
    <cellStyle name="Output 2 3 5 5 9" xfId="36784" xr:uid="{A5574493-308D-409E-85A2-1111A3C3B77D}"/>
    <cellStyle name="Output 2 3 5 6" xfId="22136" xr:uid="{06516D6D-B1F0-4D03-8CF6-E3753A734AA2}"/>
    <cellStyle name="Output 2 3 5 7" xfId="24649" xr:uid="{4614C260-0DEF-4747-B563-5DAEBD30C22C}"/>
    <cellStyle name="Output 2 4" xfId="20577" xr:uid="{00000000-0005-0000-0000-000065500000}"/>
    <cellStyle name="Output 2 4 2" xfId="20578" xr:uid="{00000000-0005-0000-0000-000066500000}"/>
    <cellStyle name="Output 2 4 2 2" xfId="22485" xr:uid="{1866C63D-71EF-4083-97DA-A194E0436263}"/>
    <cellStyle name="Output 2 4 2 2 2" xfId="23385" xr:uid="{AA73A8AC-0BB4-4D98-8E6B-B943442684C0}"/>
    <cellStyle name="Output 2 4 2 2 2 2" xfId="26037" xr:uid="{1F5DF22B-88C1-4A41-A49F-7DB67E882E6F}"/>
    <cellStyle name="Output 2 4 2 2 2 3" xfId="28137" xr:uid="{CCF93613-D422-4E0A-8B9D-5E6D1AC51338}"/>
    <cellStyle name="Output 2 4 2 2 2 4" xfId="27510" xr:uid="{5E57EBA7-16AE-4222-A3C1-B5BE3C43A6AF}"/>
    <cellStyle name="Output 2 4 2 2 2 5" xfId="27701" xr:uid="{4BE2D9AF-D945-4B74-B393-DBEA3E9E7AE2}"/>
    <cellStyle name="Output 2 4 2 2 2 6" xfId="33288" xr:uid="{D1CBC76D-711A-4D05-A940-36C0B1488EA8}"/>
    <cellStyle name="Output 2 4 2 2 2 7" xfId="34236" xr:uid="{50FCE7D1-E54C-411D-8B71-34B3C17F76F1}"/>
    <cellStyle name="Output 2 4 2 2 2 8" xfId="31207" xr:uid="{D6EBF27B-0535-4EF0-8310-74DF75B0B551}"/>
    <cellStyle name="Output 2 4 2 2 2 9" xfId="35000" xr:uid="{D710358A-D39B-4990-B70C-5BBE3D9E6632}"/>
    <cellStyle name="Output 2 4 2 2 3" xfId="25139" xr:uid="{B19778B5-00AB-4051-BA10-7EB84A9488C5}"/>
    <cellStyle name="Output 2 4 2 2 4" xfId="32398" xr:uid="{3017400F-A74B-4F8A-8186-8A2DF0A46002}"/>
    <cellStyle name="Output 2 4 2 3" xfId="23140" xr:uid="{630EFEF8-B6A7-4584-8F7B-4103C842ACC9}"/>
    <cellStyle name="Output 2 4 2 3 2" xfId="25792" xr:uid="{594B2703-37AB-408D-967C-485A17618963}"/>
    <cellStyle name="Output 2 4 2 3 3" xfId="27892" xr:uid="{CE576C2C-5ED8-47BE-8218-C04F28744E91}"/>
    <cellStyle name="Output 2 4 2 3 4" xfId="27420" xr:uid="{CFA56F03-D7F7-4B30-8BD1-E09A1798CA64}"/>
    <cellStyle name="Output 2 4 2 3 5" xfId="27797" xr:uid="{74CCBFD2-6CA2-4925-A85E-9077C68EE2B9}"/>
    <cellStyle name="Output 2 4 2 3 6" xfId="33043" xr:uid="{3FBF3CBD-84AB-4827-8A77-84BB85161282}"/>
    <cellStyle name="Output 2 4 2 3 7" xfId="31019" xr:uid="{A517C7C1-71D1-4A2E-A40F-6D75852B8CCF}"/>
    <cellStyle name="Output 2 4 2 3 8" xfId="34460" xr:uid="{9B972F80-8F91-4B42-A1FA-BED8D2CE3B83}"/>
    <cellStyle name="Output 2 4 2 3 9" xfId="34628" xr:uid="{20BA450D-E7B5-4513-B52F-EFF88091BE2E}"/>
    <cellStyle name="Output 2 4 2 4" xfId="24296" xr:uid="{5F743903-E506-483A-B9B4-FDEDB0BEFD95}"/>
    <cellStyle name="Output 2 4 2 4 10" xfId="37532" xr:uid="{08B60486-5747-47C4-9EC2-B398CE101AEF}"/>
    <cellStyle name="Output 2 4 2 4 2" xfId="26944" xr:uid="{31ED1DB9-4F9F-48BF-BFE9-9732FF0DFC5F}"/>
    <cellStyle name="Output 2 4 2 4 3" xfId="24938" xr:uid="{3471C8E3-B4D2-4C31-8017-A701FCEA4687}"/>
    <cellStyle name="Output 2 4 2 4 4" xfId="29776" xr:uid="{E63FF00C-69E9-42F8-AD6A-E959E261C4B6}"/>
    <cellStyle name="Output 2 4 2 4 5" xfId="30657" xr:uid="{9CF98D33-91AB-4D31-B06D-2CDB3B7B2E67}"/>
    <cellStyle name="Output 2 4 2 4 6" xfId="33880" xr:uid="{C18CB980-889F-4496-8E86-2AC55F895E7E}"/>
    <cellStyle name="Output 2 4 2 4 7" xfId="32266" xr:uid="{CC78EA31-4C03-4098-98F8-BA59924DD0FB}"/>
    <cellStyle name="Output 2 4 2 4 8" xfId="35780" xr:uid="{D434A1FE-0E08-4CA0-BC70-2246746A2062}"/>
    <cellStyle name="Output 2 4 2 4 9" xfId="36615" xr:uid="{DDA74331-E832-4679-8CF0-793FBE2A0B63}"/>
    <cellStyle name="Output 2 4 2 5" xfId="24468" xr:uid="{F234C3F1-BFDB-4415-8DE3-449BC7752EA3}"/>
    <cellStyle name="Output 2 4 2 5 10" xfId="37704" xr:uid="{817DB935-1F24-4A9F-A86B-A431C6A78BB7}"/>
    <cellStyle name="Output 2 4 2 5 2" xfId="27116" xr:uid="{0DD586C4-67C8-4D09-9212-00C75F949374}"/>
    <cellStyle name="Output 2 4 2 5 3" xfId="28754" xr:uid="{40CA1294-3142-41EF-9D41-ADAEA3A7B095}"/>
    <cellStyle name="Output 2 4 2 5 4" xfId="29946" xr:uid="{851CA132-DFBC-429F-9D0A-94AE48EDF290}"/>
    <cellStyle name="Output 2 4 2 5 5" xfId="30829" xr:uid="{71D6010A-C2DE-40C1-AE36-334C7188E30F}"/>
    <cellStyle name="Output 2 4 2 5 6" xfId="34052" xr:uid="{01B1E19D-827B-4672-A413-01A7F09B8EAE}"/>
    <cellStyle name="Output 2 4 2 5 7" xfId="34824" xr:uid="{5B638F94-0ABF-4F70-A128-9615B917CE83}"/>
    <cellStyle name="Output 2 4 2 5 8" xfId="35952" xr:uid="{2F1E360E-B73B-4D6F-A928-627DB8F29AF4}"/>
    <cellStyle name="Output 2 4 2 5 9" xfId="36785" xr:uid="{3224BF17-8782-4F7C-9D83-8C2FCE54C31C}"/>
    <cellStyle name="Output 2 4 2 6" xfId="22137" xr:uid="{1299A7CC-F927-433D-B984-24F6EA2EA1C6}"/>
    <cellStyle name="Output 2 4 2 7" xfId="24651" xr:uid="{CE5774BB-5A33-48AF-B0CE-1EA5A5F049DD}"/>
    <cellStyle name="Output 2 4 3" xfId="20579" xr:uid="{00000000-0005-0000-0000-000067500000}"/>
    <cellStyle name="Output 2 4 3 2" xfId="22484" xr:uid="{0FFD2926-F2CB-4494-B2BF-2B53E8DC870C}"/>
    <cellStyle name="Output 2 4 3 2 2" xfId="23384" xr:uid="{A428F743-CEBB-431F-92EA-81F16B15F08C}"/>
    <cellStyle name="Output 2 4 3 2 2 2" xfId="26036" xr:uid="{C49AEC52-456A-4EC9-8209-D6DA90761F24}"/>
    <cellStyle name="Output 2 4 3 2 2 3" xfId="28136" xr:uid="{807E27B3-AAE5-4F4B-B313-52A33C67F896}"/>
    <cellStyle name="Output 2 4 3 2 2 4" xfId="27509" xr:uid="{ABD1F131-95F6-4634-982B-F8F4D99B786D}"/>
    <cellStyle name="Output 2 4 3 2 2 5" xfId="29108" xr:uid="{583C0AD8-2105-406C-B094-CA3E7B2E5850}"/>
    <cellStyle name="Output 2 4 3 2 2 6" xfId="33287" xr:uid="{150E3D45-763B-499C-AAFC-EEB543BA2558}"/>
    <cellStyle name="Output 2 4 3 2 2 7" xfId="34235" xr:uid="{EDE2BC12-FFB8-450E-B6A8-03A00007BF02}"/>
    <cellStyle name="Output 2 4 3 2 2 8" xfId="34351" xr:uid="{453835E9-5AD2-4B12-B71C-3163FB752609}"/>
    <cellStyle name="Output 2 4 3 2 2 9" xfId="35155" xr:uid="{8D4304AD-06D3-489C-A6DB-46476AFCF21C}"/>
    <cellStyle name="Output 2 4 3 2 3" xfId="25138" xr:uid="{763A8757-EDA0-43DB-B7CA-9486C1A75376}"/>
    <cellStyle name="Output 2 4 3 2 4" xfId="32397" xr:uid="{F4000816-D5C5-4DD0-8A5F-464B0FDEEF48}"/>
    <cellStyle name="Output 2 4 3 3" xfId="23141" xr:uid="{3131073D-6770-4BC7-98D6-DF2327894790}"/>
    <cellStyle name="Output 2 4 3 3 2" xfId="25793" xr:uid="{17EB1FB8-69D8-494C-A4F5-9623C6360CB2}"/>
    <cellStyle name="Output 2 4 3 3 3" xfId="27893" xr:uid="{1F2D000D-1489-47E0-9810-D11590518408}"/>
    <cellStyle name="Output 2 4 3 3 4" xfId="27421" xr:uid="{C8420DD8-84D8-4DE6-AF28-F13EA0CB45D3}"/>
    <cellStyle name="Output 2 4 3 3 5" xfId="21670" xr:uid="{95C1D2DC-BC54-4604-95FB-2F7B10FBC745}"/>
    <cellStyle name="Output 2 4 3 3 6" xfId="33044" xr:uid="{768980AE-5F74-4CAF-B32F-296598A1B5DD}"/>
    <cellStyle name="Output 2 4 3 3 7" xfId="31018" xr:uid="{F08C01B3-E7AB-4AB3-849F-40E8E5D9E571}"/>
    <cellStyle name="Output 2 4 3 3 8" xfId="31095" xr:uid="{B04FCB82-BFA2-41C5-B316-7BED045889B1}"/>
    <cellStyle name="Output 2 4 3 3 9" xfId="31710" xr:uid="{75559B83-5B48-41AA-A267-4E50D64326C1}"/>
    <cellStyle name="Output 2 4 3 4" xfId="24297" xr:uid="{93BC3821-52F9-47D1-87F6-60AC8945C508}"/>
    <cellStyle name="Output 2 4 3 4 10" xfId="37533" xr:uid="{D2E0EF75-53C8-4425-AB0C-7904F98A7607}"/>
    <cellStyle name="Output 2 4 3 4 2" xfId="26945" xr:uid="{EC22901F-0773-45FB-92F8-5249407A2C72}"/>
    <cellStyle name="Output 2 4 3 4 3" xfId="24943" xr:uid="{25578772-40DE-4175-833F-CE77509B8ABA}"/>
    <cellStyle name="Output 2 4 3 4 4" xfId="29777" xr:uid="{8A8F4919-44A7-4F82-AE7E-A18987B204B6}"/>
    <cellStyle name="Output 2 4 3 4 5" xfId="30658" xr:uid="{4C2101F3-257E-4EA6-AF2B-72033F60CE91}"/>
    <cellStyle name="Output 2 4 3 4 6" xfId="33881" xr:uid="{02297A8E-5F88-4F69-ACBD-7E8DC47A4D30}"/>
    <cellStyle name="Output 2 4 3 4 7" xfId="32267" xr:uid="{2B2D8D63-0C36-449F-A0AD-5A88DDAF3057}"/>
    <cellStyle name="Output 2 4 3 4 8" xfId="35781" xr:uid="{CA840EFC-7451-474F-A8E2-DF31C764F52D}"/>
    <cellStyle name="Output 2 4 3 4 9" xfId="36616" xr:uid="{A4ABD3E9-B6F0-47A8-8D25-2E4D6DB4D066}"/>
    <cellStyle name="Output 2 4 3 5" xfId="24469" xr:uid="{5045E092-FC9D-4759-A387-2CFEB28538BB}"/>
    <cellStyle name="Output 2 4 3 5 10" xfId="37705" xr:uid="{0E2CED20-08B0-46D0-987C-A2EB807AE1C5}"/>
    <cellStyle name="Output 2 4 3 5 2" xfId="27117" xr:uid="{5132DEE1-4798-49C1-BBDC-ACB1906F1F72}"/>
    <cellStyle name="Output 2 4 3 5 3" xfId="28755" xr:uid="{19F34677-51D2-4E89-BB65-26ABE9458953}"/>
    <cellStyle name="Output 2 4 3 5 4" xfId="29947" xr:uid="{71C55841-7D2C-42BC-8919-542845080E2B}"/>
    <cellStyle name="Output 2 4 3 5 5" xfId="30830" xr:uid="{0A3E806B-7372-4657-9E48-42C4B9D45C58}"/>
    <cellStyle name="Output 2 4 3 5 6" xfId="34053" xr:uid="{2C14385C-E1EA-4670-BE60-D47A3641A9D5}"/>
    <cellStyle name="Output 2 4 3 5 7" xfId="34825" xr:uid="{C429B966-63A8-4C4D-A4B1-9531648FA9DE}"/>
    <cellStyle name="Output 2 4 3 5 8" xfId="35953" xr:uid="{9062F97C-0EB8-4EAA-B444-940E7813C76C}"/>
    <cellStyle name="Output 2 4 3 5 9" xfId="36786" xr:uid="{23F93F0F-B90D-4C9B-8CA3-45F13F0AD2E1}"/>
    <cellStyle name="Output 2 4 3 6" xfId="22138" xr:uid="{6A09A16A-9A77-4ACF-A2EC-F03E57507D1F}"/>
    <cellStyle name="Output 2 4 3 7" xfId="24652" xr:uid="{A21C9AC7-DAF1-4230-AF70-51567DD9F106}"/>
    <cellStyle name="Output 2 4 4" xfId="20580" xr:uid="{00000000-0005-0000-0000-000068500000}"/>
    <cellStyle name="Output 2 4 4 2" xfId="22483" xr:uid="{1D5C968D-DCD8-4774-BA47-B1BAF249D7AB}"/>
    <cellStyle name="Output 2 4 4 2 2" xfId="23383" xr:uid="{9BD5309C-3458-4FE8-B15E-04AE751DCA6E}"/>
    <cellStyle name="Output 2 4 4 2 2 2" xfId="26035" xr:uid="{BA4A0BF5-B5B6-4DF0-A8F3-91EBD2CF1747}"/>
    <cellStyle name="Output 2 4 4 2 2 3" xfId="28135" xr:uid="{5669CCEE-6C09-4CA3-992F-47830C816995}"/>
    <cellStyle name="Output 2 4 4 2 2 4" xfId="28563" xr:uid="{DF6B6C55-8D32-4599-8A30-E84FE5F0513A}"/>
    <cellStyle name="Output 2 4 4 2 2 5" xfId="28992" xr:uid="{92A2D0A9-804F-47B4-90D6-5CDBFDA37BCF}"/>
    <cellStyle name="Output 2 4 4 2 2 6" xfId="33286" xr:uid="{13C2237F-1748-4E26-A334-6902A36DF98B}"/>
    <cellStyle name="Output 2 4 4 2 2 7" xfId="34234" xr:uid="{6F6934AC-D77E-48BC-B663-1BBAFD36A589}"/>
    <cellStyle name="Output 2 4 4 2 2 8" xfId="31132" xr:uid="{D0DBEF65-6D8F-45A3-8012-11039E5C36E2}"/>
    <cellStyle name="Output 2 4 4 2 2 9" xfId="33741" xr:uid="{917891CA-1F95-4A8D-B5F8-BB33DB046521}"/>
    <cellStyle name="Output 2 4 4 2 3" xfId="25137" xr:uid="{586EFF99-925D-4F7A-B062-6181BD290E63}"/>
    <cellStyle name="Output 2 4 4 2 4" xfId="32396" xr:uid="{354A7550-D3D6-489E-941A-539C35DC837C}"/>
    <cellStyle name="Output 2 4 4 3" xfId="23142" xr:uid="{89415926-FFE4-45B8-87BF-7CFE20CC2DA1}"/>
    <cellStyle name="Output 2 4 4 3 2" xfId="25794" xr:uid="{E6DAF474-3543-4A7C-9B21-68432A994ABA}"/>
    <cellStyle name="Output 2 4 4 3 3" xfId="27894" xr:uid="{9D97466C-24C5-4836-AFF0-BF1EB131EEFC}"/>
    <cellStyle name="Output 2 4 4 3 4" xfId="27422" xr:uid="{AFD93CF8-4C09-4732-9FD8-3FEAEF2BB915}"/>
    <cellStyle name="Output 2 4 4 3 5" xfId="28344" xr:uid="{181716EA-3300-47D5-AAEA-E4AC69E65538}"/>
    <cellStyle name="Output 2 4 4 3 6" xfId="33045" xr:uid="{2B1B079F-DB3C-4948-B3F3-1F671126F38E}"/>
    <cellStyle name="Output 2 4 4 3 7" xfId="31017" xr:uid="{6EC3AF60-494E-4DA3-BCAA-7FBAEE483375}"/>
    <cellStyle name="Output 2 4 4 3 8" xfId="34312" xr:uid="{5BD95CA2-BE3A-474A-8714-6FE020EF480B}"/>
    <cellStyle name="Output 2 4 4 3 9" xfId="31510" xr:uid="{36F93313-17EE-4213-8812-F5BD8502E53A}"/>
    <cellStyle name="Output 2 4 4 4" xfId="24298" xr:uid="{7821D3CD-F6B7-45DF-AE7C-0D559E88D89C}"/>
    <cellStyle name="Output 2 4 4 4 10" xfId="37534" xr:uid="{39A67DBC-19F3-456E-8374-941BF1D201F0}"/>
    <cellStyle name="Output 2 4 4 4 2" xfId="26946" xr:uid="{3FA55B98-3775-4EE8-A5F6-22A9D51C4800}"/>
    <cellStyle name="Output 2 4 4 4 3" xfId="24948" xr:uid="{60B0862D-1AF8-4F83-B84F-B638D742416E}"/>
    <cellStyle name="Output 2 4 4 4 4" xfId="29778" xr:uid="{0A62440A-7789-461D-AAAE-FC8B949210BC}"/>
    <cellStyle name="Output 2 4 4 4 5" xfId="30659" xr:uid="{133CF729-51D6-4C1D-BBAC-94C09150F80D}"/>
    <cellStyle name="Output 2 4 4 4 6" xfId="33882" xr:uid="{932DBB22-E431-4176-9854-97DF83515972}"/>
    <cellStyle name="Output 2 4 4 4 7" xfId="32268" xr:uid="{1C683774-3570-4EAF-BC79-DF52517973C7}"/>
    <cellStyle name="Output 2 4 4 4 8" xfId="35782" xr:uid="{E186898E-5F9F-48FB-8E50-266C0EFDDBBF}"/>
    <cellStyle name="Output 2 4 4 4 9" xfId="36617" xr:uid="{05AB25C3-1759-406D-80EA-1788F8277927}"/>
    <cellStyle name="Output 2 4 4 5" xfId="24470" xr:uid="{500D1129-1472-4820-8A04-0E9C02BC59BA}"/>
    <cellStyle name="Output 2 4 4 5 10" xfId="37706" xr:uid="{8A924608-5D44-4C8E-B421-A7D1E7F74F14}"/>
    <cellStyle name="Output 2 4 4 5 2" xfId="27118" xr:uid="{EBCC8F46-8E7A-4156-B0F7-0011AE87FB27}"/>
    <cellStyle name="Output 2 4 4 5 3" xfId="28756" xr:uid="{8BCDEF11-5167-4AF9-9725-465F2B9095BC}"/>
    <cellStyle name="Output 2 4 4 5 4" xfId="29948" xr:uid="{695348F0-6A0F-4032-B7BB-DF1DA17A31BA}"/>
    <cellStyle name="Output 2 4 4 5 5" xfId="30831" xr:uid="{848980B5-7750-443E-A53D-7A4C15D3B1C8}"/>
    <cellStyle name="Output 2 4 4 5 6" xfId="34054" xr:uid="{7E305675-DFBC-4F0A-A979-7FFE93D91952}"/>
    <cellStyle name="Output 2 4 4 5 7" xfId="34826" xr:uid="{78EF5027-8D58-471B-B295-918EF50D6D6D}"/>
    <cellStyle name="Output 2 4 4 5 8" xfId="35954" xr:uid="{6ED2034A-AFA6-4720-9AE0-BF4D111E7D0F}"/>
    <cellStyle name="Output 2 4 4 5 9" xfId="36787" xr:uid="{967C1FAF-B04D-4A42-8374-A5449D705C93}"/>
    <cellStyle name="Output 2 4 4 6" xfId="22139" xr:uid="{767FBD3A-8CD0-4D03-AD8B-036D544AA67C}"/>
    <cellStyle name="Output 2 4 4 7" xfId="24653" xr:uid="{B50615C2-D3CC-4415-B538-439227FFD3CB}"/>
    <cellStyle name="Output 2 4 5" xfId="20581" xr:uid="{00000000-0005-0000-0000-000069500000}"/>
    <cellStyle name="Output 2 4 5 2" xfId="22482" xr:uid="{EB222F36-1510-4944-AB25-91C00E0A16E9}"/>
    <cellStyle name="Output 2 4 5 2 2" xfId="23382" xr:uid="{471B800C-EF13-475D-8C25-C9B017558D3B}"/>
    <cellStyle name="Output 2 4 5 2 2 2" xfId="26034" xr:uid="{CF57BB5A-A18C-468F-8093-56A1BDF17C19}"/>
    <cellStyle name="Output 2 4 5 2 2 3" xfId="28134" xr:uid="{655D65EB-21FD-43D6-AFA4-64BDB5F4079F}"/>
    <cellStyle name="Output 2 4 5 2 2 4" xfId="28449" xr:uid="{ADD49A66-623F-4FDB-9DDC-6CF39B4A63FA}"/>
    <cellStyle name="Output 2 4 5 2 2 5" xfId="28401" xr:uid="{BF75AEB2-AE0F-435C-B00B-410C1188F92D}"/>
    <cellStyle name="Output 2 4 5 2 2 6" xfId="33285" xr:uid="{74288B8D-BE77-4007-AA13-59F11D7523DB}"/>
    <cellStyle name="Output 2 4 5 2 2 7" xfId="34233" xr:uid="{BE30FE2B-1321-4682-AB42-14203A3CD68D}"/>
    <cellStyle name="Output 2 4 5 2 2 8" xfId="34423" xr:uid="{D7932AE0-BB0B-4A11-BFA3-9EAAB2144ECA}"/>
    <cellStyle name="Output 2 4 5 2 2 9" xfId="35020" xr:uid="{273C95D1-1D01-47E3-A052-32EDBB548D64}"/>
    <cellStyle name="Output 2 4 5 2 3" xfId="25136" xr:uid="{27599DA8-6406-4320-ABD3-1CE2DCBDB09B}"/>
    <cellStyle name="Output 2 4 5 2 4" xfId="32395" xr:uid="{7A89C887-6443-4DEA-9905-0DDEBD95A860}"/>
    <cellStyle name="Output 2 4 5 3" xfId="23143" xr:uid="{35A66C70-5B80-4B1C-B42E-E9701C77E6C2}"/>
    <cellStyle name="Output 2 4 5 3 2" xfId="25795" xr:uid="{E606B66F-3173-4433-9A6B-E0F2E181BCC1}"/>
    <cellStyle name="Output 2 4 5 3 3" xfId="27895" xr:uid="{BDCEFB24-4171-4530-A316-FB47EFB86E28}"/>
    <cellStyle name="Output 2 4 5 3 4" xfId="27423" xr:uid="{D6C53ECB-C8F8-49C7-A62D-EA3A09A37D5A}"/>
    <cellStyle name="Output 2 4 5 3 5" xfId="28305" xr:uid="{9BF25150-B925-4B78-B677-61A07691310C}"/>
    <cellStyle name="Output 2 4 5 3 6" xfId="33046" xr:uid="{219D32F1-9A6C-4197-9C61-90CD9B0EBF07}"/>
    <cellStyle name="Output 2 4 5 3 7" xfId="31016" xr:uid="{41034C9B-4D0D-4A12-AB1E-F5DCF28F50BB}"/>
    <cellStyle name="Output 2 4 5 3 8" xfId="31246" xr:uid="{EC9378EF-E9B4-4455-93AD-2406163ADF19}"/>
    <cellStyle name="Output 2 4 5 3 9" xfId="31711" xr:uid="{6FDFC256-CBD8-4D04-8485-AC474F673765}"/>
    <cellStyle name="Output 2 4 5 4" xfId="24299" xr:uid="{0F202C92-4014-47E2-A65C-82B4920D73A1}"/>
    <cellStyle name="Output 2 4 5 4 10" xfId="37535" xr:uid="{2B8A1F2E-13D8-4AC4-8BD2-D0ED3C01B369}"/>
    <cellStyle name="Output 2 4 5 4 2" xfId="26947" xr:uid="{D258535D-954D-44DC-8F4C-1FBC243B7B32}"/>
    <cellStyle name="Output 2 4 5 4 3" xfId="24953" xr:uid="{A614F89A-5523-4568-8064-797223D7A421}"/>
    <cellStyle name="Output 2 4 5 4 4" xfId="29779" xr:uid="{A8DB8943-F1BD-4401-B180-A4F214C10E83}"/>
    <cellStyle name="Output 2 4 5 4 5" xfId="30660" xr:uid="{DD68112F-CDB7-4588-A651-C172460C0B7C}"/>
    <cellStyle name="Output 2 4 5 4 6" xfId="33883" xr:uid="{431A9F86-95B9-4F91-B935-1C95207F642A}"/>
    <cellStyle name="Output 2 4 5 4 7" xfId="32269" xr:uid="{628DC6D5-7319-40F2-807E-D43F84A684B4}"/>
    <cellStyle name="Output 2 4 5 4 8" xfId="35783" xr:uid="{08950A35-9454-4BE5-80BF-26046735A735}"/>
    <cellStyle name="Output 2 4 5 4 9" xfId="36618" xr:uid="{9D5A5FAF-41BA-4DA7-B7C4-F9E9F3D2A8A9}"/>
    <cellStyle name="Output 2 4 5 5" xfId="24471" xr:uid="{C3AB23E2-CC29-4B3C-A674-C989C1B526A1}"/>
    <cellStyle name="Output 2 4 5 5 10" xfId="37707" xr:uid="{E168B367-C9A5-46DE-B978-ADE7DDBB0A68}"/>
    <cellStyle name="Output 2 4 5 5 2" xfId="27119" xr:uid="{0D9BF4A3-32A4-4159-BFAD-721E31E98692}"/>
    <cellStyle name="Output 2 4 5 5 3" xfId="28757" xr:uid="{571C51FE-5922-455D-936C-9EB8AE95E9FE}"/>
    <cellStyle name="Output 2 4 5 5 4" xfId="29949" xr:uid="{8939EBCE-2D21-4B73-9A53-5D6813D2D41F}"/>
    <cellStyle name="Output 2 4 5 5 5" xfId="30832" xr:uid="{9B7AFC35-D3D1-411B-8A1A-C029936DCBE6}"/>
    <cellStyle name="Output 2 4 5 5 6" xfId="34055" xr:uid="{487EF714-2759-4F4A-B372-511A78E993C1}"/>
    <cellStyle name="Output 2 4 5 5 7" xfId="34827" xr:uid="{F1D9A13C-8033-46A1-93B3-FF9359BD460F}"/>
    <cellStyle name="Output 2 4 5 5 8" xfId="35955" xr:uid="{AE2E3688-47AF-4DE1-97DB-ABDC00E97273}"/>
    <cellStyle name="Output 2 4 5 5 9" xfId="36788" xr:uid="{25C44B15-E963-4321-B7F9-E4992D3CE67D}"/>
    <cellStyle name="Output 2 4 5 6" xfId="22140" xr:uid="{2EF3F84F-B2CB-49A5-A8C3-71498ECD9402}"/>
    <cellStyle name="Output 2 4 5 7" xfId="24654" xr:uid="{6D0D2066-590B-4C4B-A08A-0235A3C52269}"/>
    <cellStyle name="Output 2 5" xfId="20582" xr:uid="{00000000-0005-0000-0000-00006A500000}"/>
    <cellStyle name="Output 2 5 2" xfId="20583" xr:uid="{00000000-0005-0000-0000-00006B500000}"/>
    <cellStyle name="Output 2 5 2 2" xfId="22481" xr:uid="{FEC6DA9E-0DA5-409A-85C4-FD11E678707C}"/>
    <cellStyle name="Output 2 5 2 2 2" xfId="23381" xr:uid="{387E3900-C8D2-4678-B7D9-0DDADAC2C9CE}"/>
    <cellStyle name="Output 2 5 2 2 2 2" xfId="26033" xr:uid="{98E8B2AF-48B7-4037-B4CE-621364F8194E}"/>
    <cellStyle name="Output 2 5 2 2 2 3" xfId="28133" xr:uid="{7C681875-C8AC-4B1D-A3C2-493A511F6A97}"/>
    <cellStyle name="Output 2 5 2 2 2 4" xfId="27958" xr:uid="{AB3F1558-C97E-4F89-B202-7F40A2EBB696}"/>
    <cellStyle name="Output 2 5 2 2 2 5" xfId="29112" xr:uid="{F472AC89-4600-4837-9516-9A6487CCB3EE}"/>
    <cellStyle name="Output 2 5 2 2 2 6" xfId="33284" xr:uid="{6AB57BB7-94E0-447A-8F7C-DF8F7CA667C7}"/>
    <cellStyle name="Output 2 5 2 2 2 7" xfId="34232" xr:uid="{EA261FA8-203D-4E63-95D1-BD0D3891F7CF}"/>
    <cellStyle name="Output 2 5 2 2 2 8" xfId="34537" xr:uid="{60B58EAD-9E6A-4FCD-9BF1-95D7B40CEBCA}"/>
    <cellStyle name="Output 2 5 2 2 2 9" xfId="35134" xr:uid="{4F1BE667-2FBA-49C2-AA59-CF0A0C53A6D3}"/>
    <cellStyle name="Output 2 5 2 2 3" xfId="25135" xr:uid="{58EF95A0-96CB-4CE1-BD41-3A9234C49B28}"/>
    <cellStyle name="Output 2 5 2 2 4" xfId="32394" xr:uid="{B96EEF8E-CC80-40F2-80FF-BBF401546A87}"/>
    <cellStyle name="Output 2 5 2 3" xfId="23144" xr:uid="{5919CE9B-36A0-455A-9150-A3BA1DFE2E3D}"/>
    <cellStyle name="Output 2 5 2 3 2" xfId="25796" xr:uid="{47C27FFB-773D-4D99-A454-49766763273F}"/>
    <cellStyle name="Output 2 5 2 3 3" xfId="27896" xr:uid="{B32FAC6C-0878-4343-9B65-8536243BF523}"/>
    <cellStyle name="Output 2 5 2 3 4" xfId="27424" xr:uid="{2694D8E3-07F7-4E14-BF2B-BD5AF19EB662}"/>
    <cellStyle name="Output 2 5 2 3 5" xfId="27730" xr:uid="{D1CF0298-9026-4CBC-AF2E-8DCA9A556A41}"/>
    <cellStyle name="Output 2 5 2 3 6" xfId="33047" xr:uid="{84B6BAA6-C77B-47B4-895F-4635309936DD}"/>
    <cellStyle name="Output 2 5 2 3 7" xfId="31015" xr:uid="{1A4E0ABA-5548-4ED0-B355-AC762517E285}"/>
    <cellStyle name="Output 2 5 2 3 8" xfId="33368" xr:uid="{E5B23FF9-5C85-4C95-8641-ADE839BC2329}"/>
    <cellStyle name="Output 2 5 2 3 9" xfId="31279" xr:uid="{CB864B93-C1CE-4113-BAF9-6F40255CFB70}"/>
    <cellStyle name="Output 2 5 2 4" xfId="24300" xr:uid="{07884545-04DC-4D51-A1F3-83333ECD70CE}"/>
    <cellStyle name="Output 2 5 2 4 10" xfId="37536" xr:uid="{280BDC55-B562-447E-9161-B481226E716A}"/>
    <cellStyle name="Output 2 5 2 4 2" xfId="26948" xr:uid="{947C2BEB-6B40-46C4-831F-8EFB4165870F}"/>
    <cellStyle name="Output 2 5 2 4 3" xfId="24958" xr:uid="{341BAB28-778D-4200-96A8-C08C401B4445}"/>
    <cellStyle name="Output 2 5 2 4 4" xfId="29780" xr:uid="{F27F6CBD-6F0C-401B-9824-F0A3FDD6AA57}"/>
    <cellStyle name="Output 2 5 2 4 5" xfId="30661" xr:uid="{12AFDFEB-D19C-45FF-B00C-5BB6B6AD4745}"/>
    <cellStyle name="Output 2 5 2 4 6" xfId="33884" xr:uid="{426549D8-34F6-459E-BD86-8B4707FACCE5}"/>
    <cellStyle name="Output 2 5 2 4 7" xfId="31170" xr:uid="{3AC8CBD2-ED11-4EC4-9140-750D0D1AC3B0}"/>
    <cellStyle name="Output 2 5 2 4 8" xfId="35784" xr:uid="{1941DF04-BCE6-4D8B-9B8E-06ADFC2AC57F}"/>
    <cellStyle name="Output 2 5 2 4 9" xfId="36619" xr:uid="{786BBFB0-56FB-4F31-8BB3-4C5C5EE9EBB6}"/>
    <cellStyle name="Output 2 5 2 5" xfId="24472" xr:uid="{6EF0CB2F-3372-4CA8-839D-59F517303FB3}"/>
    <cellStyle name="Output 2 5 2 5 10" xfId="37708" xr:uid="{9536A39A-01F8-418C-8715-D0482F5896EB}"/>
    <cellStyle name="Output 2 5 2 5 2" xfId="27120" xr:uid="{7B9F6DC3-2E06-4135-BABD-1436BDDD5EAA}"/>
    <cellStyle name="Output 2 5 2 5 3" xfId="28758" xr:uid="{C73A2FA6-3B74-427E-9935-DF584E1DBCE3}"/>
    <cellStyle name="Output 2 5 2 5 4" xfId="29950" xr:uid="{D82778AC-F873-4924-87AA-076892AFF390}"/>
    <cellStyle name="Output 2 5 2 5 5" xfId="30833" xr:uid="{ECA32C2B-9D50-4142-AD0B-C386BC112B36}"/>
    <cellStyle name="Output 2 5 2 5 6" xfId="34056" xr:uid="{13F599E7-16CE-48A6-81BF-495CF5112325}"/>
    <cellStyle name="Output 2 5 2 5 7" xfId="34828" xr:uid="{57F63BFC-50BB-468A-8E01-64A942A661BD}"/>
    <cellStyle name="Output 2 5 2 5 8" xfId="35956" xr:uid="{F9B51333-B973-4277-BF88-C043210C057B}"/>
    <cellStyle name="Output 2 5 2 5 9" xfId="36789" xr:uid="{7E335200-542A-4FEA-BF6B-FE44D0A0E3EE}"/>
    <cellStyle name="Output 2 5 2 6" xfId="22141" xr:uid="{D8B10D01-14E5-4FCE-8353-6D54496E27FE}"/>
    <cellStyle name="Output 2 5 2 7" xfId="24656" xr:uid="{B85A8008-9F0E-45AB-9A94-34893CD6FC74}"/>
    <cellStyle name="Output 2 5 3" xfId="20584" xr:uid="{00000000-0005-0000-0000-00006C500000}"/>
    <cellStyle name="Output 2 5 3 2" xfId="22480" xr:uid="{DFC4526E-85DE-4205-896C-C3B5F9525E0B}"/>
    <cellStyle name="Output 2 5 3 2 2" xfId="23380" xr:uid="{7FC5D634-3844-41C9-BDBB-9B7BB22095AE}"/>
    <cellStyle name="Output 2 5 3 2 2 2" xfId="26032" xr:uid="{1B865AFD-6B7A-42C7-A7E1-C1E66C2D1875}"/>
    <cellStyle name="Output 2 5 3 2 2 3" xfId="28132" xr:uid="{45FD7CC6-3388-418F-8508-B8AAA9692401}"/>
    <cellStyle name="Output 2 5 3 2 2 4" xfId="28071" xr:uid="{582A130A-1F9C-44B1-9060-B89D4F097F4E}"/>
    <cellStyle name="Output 2 5 3 2 2 5" xfId="28996" xr:uid="{EEC70E33-0A37-43B9-B1C3-25EA0FA5608A}"/>
    <cellStyle name="Output 2 5 3 2 2 6" xfId="33283" xr:uid="{D1FE0A15-8531-4C4A-B973-61AEF137D3A0}"/>
    <cellStyle name="Output 2 5 3 2 2 7" xfId="34231" xr:uid="{170BC0B7-20BA-45C2-95AA-00C9AAC0ACAD}"/>
    <cellStyle name="Output 2 5 3 2 2 8" xfId="33361" xr:uid="{F4094610-77EC-4A24-A332-6DFB85BAFDAA}"/>
    <cellStyle name="Output 2 5 3 2 2 9" xfId="30965" xr:uid="{0414617C-132E-4509-A954-DE898B35716A}"/>
    <cellStyle name="Output 2 5 3 2 3" xfId="25134" xr:uid="{3A087F4E-8C07-478A-B2CC-D393332C7D82}"/>
    <cellStyle name="Output 2 5 3 2 4" xfId="32393" xr:uid="{285BB96F-C2A9-4CE4-80FE-7D57D5384884}"/>
    <cellStyle name="Output 2 5 3 3" xfId="23145" xr:uid="{B072A1BE-8736-430D-A2C0-4AAA71BD5D6F}"/>
    <cellStyle name="Output 2 5 3 3 2" xfId="25797" xr:uid="{9D64E6F1-B47C-4A3A-A024-811A99F01459}"/>
    <cellStyle name="Output 2 5 3 3 3" xfId="27897" xr:uid="{28880608-F4C1-4C98-A6A6-4931B270D69E}"/>
    <cellStyle name="Output 2 5 3 3 4" xfId="27425" xr:uid="{F33D06BD-7AA8-4433-A1C1-25C32C1B83E2}"/>
    <cellStyle name="Output 2 5 3 3 5" xfId="28234" xr:uid="{537A4C52-6F1A-4A68-87CE-1C2B205F4200}"/>
    <cellStyle name="Output 2 5 3 3 6" xfId="33048" xr:uid="{61463BDD-DE41-4B54-B4C7-BAF6729B6AB3}"/>
    <cellStyle name="Output 2 5 3 3 7" xfId="31014" xr:uid="{7229CB62-7A51-480C-A631-9B363721A027}"/>
    <cellStyle name="Output 2 5 3 3 8" xfId="32964" xr:uid="{C4F3B99D-651A-4732-BABB-8F17101FA279}"/>
    <cellStyle name="Output 2 5 3 3 9" xfId="34587" xr:uid="{EEE979FD-4D5D-44AA-B087-EEFD04EBB9C3}"/>
    <cellStyle name="Output 2 5 3 4" xfId="24301" xr:uid="{2B6C4F84-5CDD-440C-8318-B46B9F048C0A}"/>
    <cellStyle name="Output 2 5 3 4 10" xfId="37537" xr:uid="{FE1E40DD-8E62-467B-B92C-8B9047A976A8}"/>
    <cellStyle name="Output 2 5 3 4 2" xfId="26949" xr:uid="{4A2AEA78-6B55-4241-80E1-08AE8D0AD4E3}"/>
    <cellStyle name="Output 2 5 3 4 3" xfId="24963" xr:uid="{87BCC834-3195-46F3-8B61-31E65261B303}"/>
    <cellStyle name="Output 2 5 3 4 4" xfId="29781" xr:uid="{0F2E69AF-D24E-457B-9C76-2C1479F44546}"/>
    <cellStyle name="Output 2 5 3 4 5" xfId="30662" xr:uid="{B2E938A9-3B1F-4E64-8BE4-797F76E622A0}"/>
    <cellStyle name="Output 2 5 3 4 6" xfId="33885" xr:uid="{5E64BBF6-A8A2-42B8-A13F-0A2D374B9B74}"/>
    <cellStyle name="Output 2 5 3 4 7" xfId="32270" xr:uid="{65D6A6D8-8BC2-453C-83E6-84E82557E765}"/>
    <cellStyle name="Output 2 5 3 4 8" xfId="35785" xr:uid="{BE196B0A-4C61-491D-BEAB-5F5F24073FA8}"/>
    <cellStyle name="Output 2 5 3 4 9" xfId="36620" xr:uid="{6A4D3E20-DC3C-4EFC-BC89-86FCF37EC31A}"/>
    <cellStyle name="Output 2 5 3 5" xfId="24473" xr:uid="{55137312-B558-4E8A-BD4A-8EFE502AECE0}"/>
    <cellStyle name="Output 2 5 3 5 10" xfId="37709" xr:uid="{3AA490C7-4D89-489C-8251-CC8FFB89755F}"/>
    <cellStyle name="Output 2 5 3 5 2" xfId="27121" xr:uid="{124237B1-07EE-45B7-9544-F784993D4238}"/>
    <cellStyle name="Output 2 5 3 5 3" xfId="28759" xr:uid="{13544A42-DCF5-42B2-B953-965CC8A20EF0}"/>
    <cellStyle name="Output 2 5 3 5 4" xfId="29951" xr:uid="{BC361AEB-FFE2-4933-AADB-C46A6A90DFAA}"/>
    <cellStyle name="Output 2 5 3 5 5" xfId="30834" xr:uid="{15B22E95-0FF0-49AF-82E8-EB96456853FE}"/>
    <cellStyle name="Output 2 5 3 5 6" xfId="34057" xr:uid="{D83D9716-859A-4C88-AA7F-2DC36105B3DE}"/>
    <cellStyle name="Output 2 5 3 5 7" xfId="34829" xr:uid="{F8D08D2F-7AA0-472F-87A5-905B86055830}"/>
    <cellStyle name="Output 2 5 3 5 8" xfId="35957" xr:uid="{0950C4F8-4375-49E8-9066-030060986943}"/>
    <cellStyle name="Output 2 5 3 5 9" xfId="36790" xr:uid="{7C674BB5-3E5C-42E2-8747-8D1BB06783ED}"/>
    <cellStyle name="Output 2 5 3 6" xfId="22142" xr:uid="{DBC1D8D6-1546-4834-A1FA-E862299C3F7F}"/>
    <cellStyle name="Output 2 5 3 7" xfId="24657" xr:uid="{4422E65F-5F23-47FD-A4B3-2C23158A2312}"/>
    <cellStyle name="Output 2 5 4" xfId="20585" xr:uid="{00000000-0005-0000-0000-00006D500000}"/>
    <cellStyle name="Output 2 5 4 2" xfId="22479" xr:uid="{55459376-2243-41F9-B5DD-2C9C57A1BCC1}"/>
    <cellStyle name="Output 2 5 4 2 2" xfId="23379" xr:uid="{4AC53604-A48C-499B-966E-AAA5E4BFDE9D}"/>
    <cellStyle name="Output 2 5 4 2 2 2" xfId="26031" xr:uid="{A9F27770-9BCA-4346-BC8D-9CD839C89838}"/>
    <cellStyle name="Output 2 5 4 2 2 3" xfId="28131" xr:uid="{6E0C359C-A3EE-4802-9E41-B3DBEC683B8E}"/>
    <cellStyle name="Output 2 5 4 2 2 4" xfId="27626" xr:uid="{1FD6C82D-6398-47C0-8DF4-47240D3DF3B5}"/>
    <cellStyle name="Output 2 5 4 2 2 5" xfId="28511" xr:uid="{191FE49B-E442-4D72-8565-93AC9C62F4DA}"/>
    <cellStyle name="Output 2 5 4 2 2 6" xfId="33282" xr:uid="{8CA155A5-7FD3-4D9C-8299-CBA0A22AC9FC}"/>
    <cellStyle name="Output 2 5 4 2 2 7" xfId="34230" xr:uid="{2DFB7B57-B116-4B42-A934-3F3E24962D83}"/>
    <cellStyle name="Output 2 5 4 2 2 8" xfId="31208" xr:uid="{9260263A-8D1F-406D-BD65-39C6A70AAD7C}"/>
    <cellStyle name="Output 2 5 4 2 2 9" xfId="31389" xr:uid="{E8F786B7-F028-4D4F-913C-24B90B53C618}"/>
    <cellStyle name="Output 2 5 4 2 3" xfId="25133" xr:uid="{26CE74C7-9504-4F59-8528-8A0E6FD164CE}"/>
    <cellStyle name="Output 2 5 4 2 4" xfId="32392" xr:uid="{C8309935-83A0-4E70-A1DB-45B78C75BD2B}"/>
    <cellStyle name="Output 2 5 4 3" xfId="23146" xr:uid="{5138D9A5-C02F-40D4-9840-8899B26A7A42}"/>
    <cellStyle name="Output 2 5 4 3 2" xfId="25798" xr:uid="{8446AC68-8FE5-4F6E-B0A1-B7CC909181E4}"/>
    <cellStyle name="Output 2 5 4 3 3" xfId="27898" xr:uid="{1880A0C4-49CE-4388-9B49-B75480452384}"/>
    <cellStyle name="Output 2 5 4 3 4" xfId="27426" xr:uid="{7038E8C6-BE40-4933-9464-1EB6B1AB26E1}"/>
    <cellStyle name="Output 2 5 4 3 5" xfId="27794" xr:uid="{EE918B5B-CD88-4C8F-8B50-FA4C41AFDDC6}"/>
    <cellStyle name="Output 2 5 4 3 6" xfId="33049" xr:uid="{BEA9A07F-A2B4-46A5-A0E7-6B8D8B3D9BD0}"/>
    <cellStyle name="Output 2 5 4 3 7" xfId="31013" xr:uid="{00F28F7A-2B57-44D5-A66C-6D3EC5195998}"/>
    <cellStyle name="Output 2 5 4 3 8" xfId="34502" xr:uid="{CE127C5B-2E92-4232-BF49-A076047F34B1}"/>
    <cellStyle name="Output 2 5 4 3 9" xfId="31716" xr:uid="{C76E84B1-B7DB-4CE0-8B28-37163C37A39F}"/>
    <cellStyle name="Output 2 5 4 4" xfId="24302" xr:uid="{EE6422A8-E425-4F7F-8141-08820A665486}"/>
    <cellStyle name="Output 2 5 4 4 10" xfId="37538" xr:uid="{02B6D61A-74BD-4DB0-B1BA-04C1015348DA}"/>
    <cellStyle name="Output 2 5 4 4 2" xfId="26950" xr:uid="{3A7A412D-6D51-4B70-992A-7DE23449E601}"/>
    <cellStyle name="Output 2 5 4 4 3" xfId="24968" xr:uid="{68DC1A0B-1919-435D-AB13-7FAEEF74C36A}"/>
    <cellStyle name="Output 2 5 4 4 4" xfId="29782" xr:uid="{5D2108F4-0BCE-4676-9288-5A3F11371694}"/>
    <cellStyle name="Output 2 5 4 4 5" xfId="30663" xr:uid="{81B3701C-C532-41DB-918F-E1E7D1B0EA3E}"/>
    <cellStyle name="Output 2 5 4 4 6" xfId="33886" xr:uid="{B26F3801-544D-4E24-9757-A4958AEF6CC8}"/>
    <cellStyle name="Output 2 5 4 4 7" xfId="34658" xr:uid="{70FAE876-F54A-4BE2-B70A-664889B2497B}"/>
    <cellStyle name="Output 2 5 4 4 8" xfId="35786" xr:uid="{2AC1AF30-F3E0-4DFF-AB73-278456B56C33}"/>
    <cellStyle name="Output 2 5 4 4 9" xfId="36621" xr:uid="{ABF38E32-97C4-4424-9416-CCC49E8C373C}"/>
    <cellStyle name="Output 2 5 4 5" xfId="24474" xr:uid="{80480BE0-51A5-413B-B01C-90CBBD7BFC15}"/>
    <cellStyle name="Output 2 5 4 5 10" xfId="37710" xr:uid="{1119B1FE-1368-4B24-8210-ACA905020FAF}"/>
    <cellStyle name="Output 2 5 4 5 2" xfId="27122" xr:uid="{A1EE1D3C-9AA6-4070-BDD0-FBF4FB90130F}"/>
    <cellStyle name="Output 2 5 4 5 3" xfId="28760" xr:uid="{FF702457-7EB7-40A2-985D-1E864A89714F}"/>
    <cellStyle name="Output 2 5 4 5 4" xfId="29952" xr:uid="{AC2921CC-7544-4226-9021-9E1240E63F4C}"/>
    <cellStyle name="Output 2 5 4 5 5" xfId="30835" xr:uid="{A662A30C-A9DC-4AAC-8BE2-DFBB543B3719}"/>
    <cellStyle name="Output 2 5 4 5 6" xfId="34058" xr:uid="{968FBB3D-CB23-41C1-A7FA-1BF4382986E2}"/>
    <cellStyle name="Output 2 5 4 5 7" xfId="34830" xr:uid="{7F881EA7-9198-4E9A-B915-D6979DCDD805}"/>
    <cellStyle name="Output 2 5 4 5 8" xfId="35958" xr:uid="{039236A3-92CF-432D-BF43-8A0FA289C187}"/>
    <cellStyle name="Output 2 5 4 5 9" xfId="36791" xr:uid="{6B7C3DF7-F624-4FA2-B517-29E6CC3E3F26}"/>
    <cellStyle name="Output 2 5 4 6" xfId="22143" xr:uid="{CA01FB01-AED2-4BD3-87C8-CD38F7075D46}"/>
    <cellStyle name="Output 2 5 4 7" xfId="24658" xr:uid="{9451702C-6086-46AB-BAE1-06F87D56577E}"/>
    <cellStyle name="Output 2 5 5" xfId="20586" xr:uid="{00000000-0005-0000-0000-00006E500000}"/>
    <cellStyle name="Output 2 5 5 2" xfId="22478" xr:uid="{713A6CFE-A58C-4890-B0AE-F6333B3D3914}"/>
    <cellStyle name="Output 2 5 5 2 2" xfId="23378" xr:uid="{ED38CA31-DD94-4884-A405-164146CC771E}"/>
    <cellStyle name="Output 2 5 5 2 2 2" xfId="26030" xr:uid="{C46F74E2-21CB-4D4E-A122-88098FDC7652}"/>
    <cellStyle name="Output 2 5 5 2 2 3" xfId="28130" xr:uid="{ADF75EC6-C27E-406B-941D-499846041290}"/>
    <cellStyle name="Output 2 5 5 2 2 4" xfId="28566" xr:uid="{519DBA5E-F9A4-40F4-9EF1-7CA582A645EC}"/>
    <cellStyle name="Output 2 5 5 2 2 5" xfId="22242" xr:uid="{8BEDB3D6-C4FC-4A17-9EE5-7A4BFD8B7BD1}"/>
    <cellStyle name="Output 2 5 5 2 2 6" xfId="33281" xr:uid="{FC135532-B0A0-41C1-B251-1A5DEBFDB6DD}"/>
    <cellStyle name="Output 2 5 5 2 2 7" xfId="34229" xr:uid="{FD9EC5DD-2646-4F90-8161-D68A1EA886FF}"/>
    <cellStyle name="Output 2 5 5 2 2 8" xfId="34350" xr:uid="{C3E5F214-22A0-445C-A22D-9C831ECE807F}"/>
    <cellStyle name="Output 2 5 5 2 2 9" xfId="35019" xr:uid="{2AF884B0-A4AE-4B81-A50C-63A5DCE3C00A}"/>
    <cellStyle name="Output 2 5 5 2 3" xfId="25132" xr:uid="{C371083A-BAA7-4CA9-8465-BC9D771BCAB0}"/>
    <cellStyle name="Output 2 5 5 2 4" xfId="32391" xr:uid="{D7E7B9A5-BD55-4BF8-ACE2-CA0368B138D3}"/>
    <cellStyle name="Output 2 5 5 3" xfId="23147" xr:uid="{59843723-24B6-4AF5-AE7D-848D2E3E9445}"/>
    <cellStyle name="Output 2 5 5 3 2" xfId="25799" xr:uid="{47EE02BD-7F45-4AC1-A088-8260A6014860}"/>
    <cellStyle name="Output 2 5 5 3 3" xfId="27899" xr:uid="{BB054AA6-1A4E-43C4-8D44-715906EE7FCF}"/>
    <cellStyle name="Output 2 5 5 3 4" xfId="27427" xr:uid="{5A8C98D7-06C1-4CC3-B5F8-25C7B2F75879}"/>
    <cellStyle name="Output 2 5 5 3 5" xfId="28341" xr:uid="{558701F8-AD6E-4339-8862-8E09189A3258}"/>
    <cellStyle name="Output 2 5 5 3 6" xfId="33050" xr:uid="{A88170EC-7154-4738-BD3C-6926163B1B74}"/>
    <cellStyle name="Output 2 5 5 3 7" xfId="31012" xr:uid="{09FA48CE-DA98-4CB1-9E7E-0A84BE6B90FB}"/>
    <cellStyle name="Output 2 5 5 3 8" xfId="34456" xr:uid="{8239BA8E-E28C-4488-A93C-93096E48B3F6}"/>
    <cellStyle name="Output 2 5 5 3 9" xfId="31713" xr:uid="{BD7CA953-0AC4-4249-94C3-8BBDDC90687F}"/>
    <cellStyle name="Output 2 5 5 4" xfId="24303" xr:uid="{B7930EC4-8CBE-44EF-A13A-AC202ECFE31B}"/>
    <cellStyle name="Output 2 5 5 4 10" xfId="37539" xr:uid="{630391FB-70E5-4AA6-8CC9-7E0A9F0180CF}"/>
    <cellStyle name="Output 2 5 5 4 2" xfId="26951" xr:uid="{F472510E-B89F-4419-A817-E5183B2FF683}"/>
    <cellStyle name="Output 2 5 5 4 3" xfId="24986" xr:uid="{723B5FAC-127E-4FF0-97AA-A4361CD9BD00}"/>
    <cellStyle name="Output 2 5 5 4 4" xfId="29783" xr:uid="{B0BECC10-74EE-4E45-8529-AB94DA9CC24C}"/>
    <cellStyle name="Output 2 5 5 4 5" xfId="30664" xr:uid="{349A613D-2F6F-4929-9760-3C2CC0572AB0}"/>
    <cellStyle name="Output 2 5 5 4 6" xfId="33887" xr:uid="{EA4887ED-5C37-46F1-B632-31326CB7BCDC}"/>
    <cellStyle name="Output 2 5 5 4 7" xfId="34659" xr:uid="{7061B7BF-F9B6-4F54-8A64-092B9B7585B1}"/>
    <cellStyle name="Output 2 5 5 4 8" xfId="35787" xr:uid="{B54322AB-B9FB-4CC1-A8F4-24EC7ED07DC3}"/>
    <cellStyle name="Output 2 5 5 4 9" xfId="36622" xr:uid="{110C8E7A-A2DA-4198-9442-7B28A14E814B}"/>
    <cellStyle name="Output 2 5 5 5" xfId="24475" xr:uid="{20EA154D-13FA-4409-A0BA-3154BE5AAF9E}"/>
    <cellStyle name="Output 2 5 5 5 10" xfId="37711" xr:uid="{1FF872DA-8352-47C8-BF63-07FB3450912D}"/>
    <cellStyle name="Output 2 5 5 5 2" xfId="27123" xr:uid="{44C4AEF8-33F3-4694-A2E2-AEAFAD5A07A5}"/>
    <cellStyle name="Output 2 5 5 5 3" xfId="28761" xr:uid="{1AB4464C-F7E7-418A-9D39-934E1BFBA689}"/>
    <cellStyle name="Output 2 5 5 5 4" xfId="29953" xr:uid="{C06B27C1-AACE-4708-80C4-4DEE39BF3647}"/>
    <cellStyle name="Output 2 5 5 5 5" xfId="30836" xr:uid="{15849BBC-A257-456D-BFC5-DE6AB368276D}"/>
    <cellStyle name="Output 2 5 5 5 6" xfId="34059" xr:uid="{F8B4BB43-9853-4A21-9D56-C17CD6E9972E}"/>
    <cellStyle name="Output 2 5 5 5 7" xfId="34831" xr:uid="{EEDC80F8-F38A-4950-B47D-528F0209929D}"/>
    <cellStyle name="Output 2 5 5 5 8" xfId="35959" xr:uid="{F9E555C4-B3DC-4235-9D0A-9D854EA043A9}"/>
    <cellStyle name="Output 2 5 5 5 9" xfId="36792" xr:uid="{70771BC2-27E6-4EFC-8BFA-7B5410CFF3E6}"/>
    <cellStyle name="Output 2 5 5 6" xfId="22144" xr:uid="{ADD13F28-737C-400C-933F-C4189768DB55}"/>
    <cellStyle name="Output 2 5 5 7" xfId="24659" xr:uid="{2CBC5F72-8DFD-455E-9948-534E6E430021}"/>
    <cellStyle name="Output 2 6" xfId="20587" xr:uid="{00000000-0005-0000-0000-00006F500000}"/>
    <cellStyle name="Output 2 6 2" xfId="20588" xr:uid="{00000000-0005-0000-0000-000070500000}"/>
    <cellStyle name="Output 2 6 2 2" xfId="22477" xr:uid="{9666844E-0B7D-41A8-BE5B-6AB72CB661F8}"/>
    <cellStyle name="Output 2 6 2 2 2" xfId="23377" xr:uid="{7771B1EC-1376-4783-9AE2-580748A83228}"/>
    <cellStyle name="Output 2 6 2 2 2 2" xfId="26029" xr:uid="{B4159235-78D7-477F-A480-3D0D842200B4}"/>
    <cellStyle name="Output 2 6 2 2 2 3" xfId="28129" xr:uid="{D9AE58A2-719A-4F7E-8B57-EF193B52BD3E}"/>
    <cellStyle name="Output 2 6 2 2 2 4" xfId="28452" xr:uid="{63675D4B-B39E-4C1F-B11B-05D67B822BFA}"/>
    <cellStyle name="Output 2 6 2 2 2 5" xfId="29111" xr:uid="{2D579283-0C96-4052-9AFD-1ACA945D2F42}"/>
    <cellStyle name="Output 2 6 2 2 2 6" xfId="33280" xr:uid="{479E7D2B-1B7F-4586-848F-AE80ECE6590B}"/>
    <cellStyle name="Output 2 6 2 2 2 7" xfId="34228" xr:uid="{3F8B8E90-3E70-4CDD-85ED-F5FB4D99A0C8}"/>
    <cellStyle name="Output 2 6 2 2 2 8" xfId="31131" xr:uid="{BBF6C6BD-2A1E-4393-BD56-ED86B3A91F23}"/>
    <cellStyle name="Output 2 6 2 2 2 9" xfId="35135" xr:uid="{0C4CF1B0-C584-4E26-B981-5C9BE34888D7}"/>
    <cellStyle name="Output 2 6 2 2 3" xfId="25131" xr:uid="{B5908BDA-8938-4D0E-8DA4-CC2699552A4A}"/>
    <cellStyle name="Output 2 6 2 2 4" xfId="32390" xr:uid="{67AC97B2-AB53-424A-8D58-F2E830F7027B}"/>
    <cellStyle name="Output 2 6 2 3" xfId="23148" xr:uid="{37AA5199-D978-4A2B-A8EE-072C89E0EB69}"/>
    <cellStyle name="Output 2 6 2 3 2" xfId="25800" xr:uid="{F4AF9A6E-E56C-4109-8FCF-3A4540D26752}"/>
    <cellStyle name="Output 2 6 2 3 3" xfId="27900" xr:uid="{5C8370CA-C427-4722-A2FC-FFB07362F3AC}"/>
    <cellStyle name="Output 2 6 2 3 4" xfId="27428" xr:uid="{F6D21B54-E111-4699-AF24-AA639560B4B9}"/>
    <cellStyle name="Output 2 6 2 3 5" xfId="28308" xr:uid="{809361B0-C58A-484A-B18B-472E24370435}"/>
    <cellStyle name="Output 2 6 2 3 6" xfId="33051" xr:uid="{C97C3209-C224-4055-9779-EE85D2C264A6}"/>
    <cellStyle name="Output 2 6 2 3 7" xfId="31011" xr:uid="{F582BC02-942A-4019-8D0C-E0DD7C5511E4}"/>
    <cellStyle name="Output 2 6 2 3 8" xfId="31099" xr:uid="{8BDCDC4F-912A-4228-891F-584E10478911}"/>
    <cellStyle name="Output 2 6 2 3 9" xfId="34631" xr:uid="{7B08B418-9F15-4E55-87DA-28ED408129CD}"/>
    <cellStyle name="Output 2 6 2 4" xfId="24304" xr:uid="{E3AEA4F5-5A6E-4075-B892-B723B3E17AA6}"/>
    <cellStyle name="Output 2 6 2 4 10" xfId="37540" xr:uid="{A6FC85DA-FD6F-4740-B506-804FA645CC2D}"/>
    <cellStyle name="Output 2 6 2 4 2" xfId="26952" xr:uid="{4D16A40D-2976-4FD9-B1B2-1DCD669102B8}"/>
    <cellStyle name="Output 2 6 2 4 3" xfId="24987" xr:uid="{2881CE80-1BB6-4062-B496-D0EF2FB5ABDC}"/>
    <cellStyle name="Output 2 6 2 4 4" xfId="29784" xr:uid="{8675E846-A3C1-441F-81D0-C89FCBF45387}"/>
    <cellStyle name="Output 2 6 2 4 5" xfId="30665" xr:uid="{AB3D2BD3-BB8D-4120-8A3B-9AB130E6002E}"/>
    <cellStyle name="Output 2 6 2 4 6" xfId="33888" xr:uid="{013FBC1F-2269-4F20-9342-422146C764E2}"/>
    <cellStyle name="Output 2 6 2 4 7" xfId="34660" xr:uid="{DCE3C3B8-11C9-404B-B7E8-C271C71B8476}"/>
    <cellStyle name="Output 2 6 2 4 8" xfId="35788" xr:uid="{3C6A4ECB-5BAA-4EBE-9F95-89A094D80E4A}"/>
    <cellStyle name="Output 2 6 2 4 9" xfId="36623" xr:uid="{E282BA23-C978-4218-9FDF-2FEC35F81E8D}"/>
    <cellStyle name="Output 2 6 2 5" xfId="24476" xr:uid="{18F5DF09-99C1-401C-8BE6-C0B9F4882254}"/>
    <cellStyle name="Output 2 6 2 5 10" xfId="37712" xr:uid="{8AD26020-0B33-45B9-BF4F-AAC683DDE5D7}"/>
    <cellStyle name="Output 2 6 2 5 2" xfId="27124" xr:uid="{57B12B75-9378-404C-9976-164EECB49A6D}"/>
    <cellStyle name="Output 2 6 2 5 3" xfId="28762" xr:uid="{A12C9791-81F2-43F8-AAAC-5B1BFB871EA8}"/>
    <cellStyle name="Output 2 6 2 5 4" xfId="29954" xr:uid="{5D9B9B60-9B12-4321-AD5E-E5DA15A9D226}"/>
    <cellStyle name="Output 2 6 2 5 5" xfId="30837" xr:uid="{F77735AD-35ED-4DB3-B363-68EDEAC03E2F}"/>
    <cellStyle name="Output 2 6 2 5 6" xfId="34060" xr:uid="{22102238-0283-4109-8DE5-F21426F27DC8}"/>
    <cellStyle name="Output 2 6 2 5 7" xfId="34832" xr:uid="{69AFD1BA-57C5-42D7-AE87-2A8D5969E882}"/>
    <cellStyle name="Output 2 6 2 5 8" xfId="35960" xr:uid="{76762B88-0C22-4AF8-B248-C24A95A783F7}"/>
    <cellStyle name="Output 2 6 2 5 9" xfId="36793" xr:uid="{665A128B-A712-4D61-98A9-281CB62C0C6F}"/>
    <cellStyle name="Output 2 6 2 6" xfId="22145" xr:uid="{148F119E-917D-4B32-BC76-E36E9D48C273}"/>
    <cellStyle name="Output 2 6 2 7" xfId="24661" xr:uid="{920518DE-84C5-4568-A3C7-6786E146C01D}"/>
    <cellStyle name="Output 2 6 3" xfId="20589" xr:uid="{00000000-0005-0000-0000-000071500000}"/>
    <cellStyle name="Output 2 6 3 2" xfId="22476" xr:uid="{DBD9FB16-9ED3-4608-A41F-14D4D06A0E06}"/>
    <cellStyle name="Output 2 6 3 2 2" xfId="23376" xr:uid="{32B5CF7C-C876-48F1-8134-2878B0A700DC}"/>
    <cellStyle name="Output 2 6 3 2 2 2" xfId="26028" xr:uid="{A648D333-3287-4ECF-835E-FF7BE912D4AE}"/>
    <cellStyle name="Output 2 6 3 2 2 3" xfId="28128" xr:uid="{FB62EF6C-68F2-484B-8CE5-1EAF1729B47C}"/>
    <cellStyle name="Output 2 6 3 2 2 4" xfId="27961" xr:uid="{FB8B25B2-F525-4D0D-B429-D288D1C3CE04}"/>
    <cellStyle name="Output 2 6 3 2 2 5" xfId="28995" xr:uid="{7736525C-A3E5-4F1B-8127-52234E6835BD}"/>
    <cellStyle name="Output 2 6 3 2 2 6" xfId="33279" xr:uid="{A8BB1917-88D7-4E2F-9597-75DBE2E31471}"/>
    <cellStyle name="Output 2 6 3 2 2 7" xfId="34227" xr:uid="{5B92315C-4A38-47EC-8477-F538E4896AAC}"/>
    <cellStyle name="Output 2 6 3 2 2 8" xfId="34424" xr:uid="{B90B43C6-D3BB-4FB0-9F0A-D985A1080AF7}"/>
    <cellStyle name="Output 2 6 3 2 2 9" xfId="34604" xr:uid="{8A226182-36D5-41DA-919E-B883A8A09A62}"/>
    <cellStyle name="Output 2 6 3 2 3" xfId="25130" xr:uid="{07D72CA9-A9CC-4B86-8F8F-4B7BFDDB8247}"/>
    <cellStyle name="Output 2 6 3 2 4" xfId="32389" xr:uid="{0AEA3CAB-5FBD-481B-B79B-3BD776A301BF}"/>
    <cellStyle name="Output 2 6 3 3" xfId="23149" xr:uid="{1FF68903-7C20-42FA-9BF2-9A91DA6275B5}"/>
    <cellStyle name="Output 2 6 3 3 2" xfId="25801" xr:uid="{C6DF059A-BC33-4951-AF80-FE55776407EA}"/>
    <cellStyle name="Output 2 6 3 3 3" xfId="27901" xr:uid="{9DB84630-44DD-4282-9E37-A8A980361562}"/>
    <cellStyle name="Output 2 6 3 3 4" xfId="27429" xr:uid="{6059C30F-0DBA-432E-B257-4870E2C5219B}"/>
    <cellStyle name="Output 2 6 3 3 5" xfId="22187" xr:uid="{A9C48EA7-ECE5-43E5-BF88-C7882F844936}"/>
    <cellStyle name="Output 2 6 3 3 6" xfId="33052" xr:uid="{C95E9E48-6440-4E62-B33C-03BE19065A68}"/>
    <cellStyle name="Output 2 6 3 3 7" xfId="31010" xr:uid="{5988C803-A4A8-4F0F-9779-A0C7F54BD4FB}"/>
    <cellStyle name="Output 2 6 3 3 8" xfId="34316" xr:uid="{69C77D35-85C7-4DC2-AC82-2E1097327408}"/>
    <cellStyle name="Output 2 6 3 3 9" xfId="31714" xr:uid="{D4A17B37-3371-445E-8298-0061E01F3756}"/>
    <cellStyle name="Output 2 6 3 4" xfId="24305" xr:uid="{D8677676-A59C-4573-AF84-25DAF8B7F10A}"/>
    <cellStyle name="Output 2 6 3 4 10" xfId="37541" xr:uid="{CD01D2D7-8EC6-4DBA-ABDF-D02BCF760113}"/>
    <cellStyle name="Output 2 6 3 4 2" xfId="26953" xr:uid="{7C5F9F73-45E9-4D2F-A94B-8BE03FB67130}"/>
    <cellStyle name="Output 2 6 3 4 3" xfId="24988" xr:uid="{9CF06FBA-1E46-4F85-963A-49BB82C0EFBF}"/>
    <cellStyle name="Output 2 6 3 4 4" xfId="29785" xr:uid="{B42568C4-B963-4B46-9F8C-D781ED442FA3}"/>
    <cellStyle name="Output 2 6 3 4 5" xfId="30666" xr:uid="{5E680CE2-2068-4473-9AE0-CC773DAF854F}"/>
    <cellStyle name="Output 2 6 3 4 6" xfId="33889" xr:uid="{C8D0B248-89EC-4CD1-ABC3-F09C7461445A}"/>
    <cellStyle name="Output 2 6 3 4 7" xfId="34661" xr:uid="{B72C7037-513E-4B3F-8659-08643825FB16}"/>
    <cellStyle name="Output 2 6 3 4 8" xfId="35789" xr:uid="{7FCC42F8-3B0A-4FB1-A67D-6EFBB043A968}"/>
    <cellStyle name="Output 2 6 3 4 9" xfId="36624" xr:uid="{F7F5F31A-7C70-44B2-B50E-EB628D39E421}"/>
    <cellStyle name="Output 2 6 3 5" xfId="24477" xr:uid="{D05EF34E-9C5C-4D70-8D7B-9B65A0A16E2B}"/>
    <cellStyle name="Output 2 6 3 5 10" xfId="37713" xr:uid="{98AD7C79-9E00-424B-8349-9EFDB66C39B8}"/>
    <cellStyle name="Output 2 6 3 5 2" xfId="27125" xr:uid="{B195AB7E-39EB-4412-BF6A-C361AB483AE5}"/>
    <cellStyle name="Output 2 6 3 5 3" xfId="28763" xr:uid="{BC0B8F4B-6C6C-4659-AEF4-D102B074BE6E}"/>
    <cellStyle name="Output 2 6 3 5 4" xfId="29955" xr:uid="{85B25075-E59E-4634-8039-E81CA0455D02}"/>
    <cellStyle name="Output 2 6 3 5 5" xfId="30838" xr:uid="{CF30F954-83F7-4D8C-AAF3-F77CE49CF277}"/>
    <cellStyle name="Output 2 6 3 5 6" xfId="34061" xr:uid="{42806F14-D3F2-4FA8-98B1-B011C3A7FF2E}"/>
    <cellStyle name="Output 2 6 3 5 7" xfId="34833" xr:uid="{E8583745-2477-47C5-8596-D073DCD19F56}"/>
    <cellStyle name="Output 2 6 3 5 8" xfId="35961" xr:uid="{E6935BF1-28C3-4C25-9428-2AFB69A7CEE3}"/>
    <cellStyle name="Output 2 6 3 5 9" xfId="36794" xr:uid="{29E1DECE-1E83-4035-A630-C3F3A43A73B6}"/>
    <cellStyle name="Output 2 6 3 6" xfId="22146" xr:uid="{127158AC-5396-41B6-8494-9495B385FCA9}"/>
    <cellStyle name="Output 2 6 3 7" xfId="24662" xr:uid="{12D21ADB-DB5E-4E9D-BDDD-7A4278582850}"/>
    <cellStyle name="Output 2 6 4" xfId="20590" xr:uid="{00000000-0005-0000-0000-000072500000}"/>
    <cellStyle name="Output 2 6 4 2" xfId="22475" xr:uid="{E5DA7848-C8E2-4CE6-808D-1F17B6650DC2}"/>
    <cellStyle name="Output 2 6 4 2 2" xfId="23375" xr:uid="{990E96B8-F6C9-4ADE-9FAA-B9E8526D67DD}"/>
    <cellStyle name="Output 2 6 4 2 2 2" xfId="26027" xr:uid="{514285B3-14F1-4D0B-BF7C-BA9CB2529421}"/>
    <cellStyle name="Output 2 6 4 2 2 3" xfId="28127" xr:uid="{703B06DB-1A7F-4BD3-AE16-C8992D0EBF11}"/>
    <cellStyle name="Output 2 6 4 2 2 4" xfId="28068" xr:uid="{CCCE92AE-914D-4F85-8118-D5C78762C2A5}"/>
    <cellStyle name="Output 2 6 4 2 2 5" xfId="27254" xr:uid="{D621F338-F6FC-4167-AAD0-4DDF463E4C2D}"/>
    <cellStyle name="Output 2 6 4 2 2 6" xfId="33278" xr:uid="{F52EE37C-329E-4871-98C5-141273BC061B}"/>
    <cellStyle name="Output 2 6 4 2 2 7" xfId="34226" xr:uid="{EE040E39-4534-4FC8-8E25-C7A6C09ADD8B}"/>
    <cellStyle name="Output 2 6 4 2 2 8" xfId="34536" xr:uid="{F8A47E62-8202-480C-9531-4D0985767311}"/>
    <cellStyle name="Output 2 6 4 2 2 9" xfId="31390" xr:uid="{649EEBD6-812F-4470-844D-EEC131E06865}"/>
    <cellStyle name="Output 2 6 4 2 3" xfId="25129" xr:uid="{E03E9E43-D12A-4E6E-B36A-04616A0A71D7}"/>
    <cellStyle name="Output 2 6 4 2 4" xfId="32388" xr:uid="{4AEF3322-05F4-45ED-A898-BCD37DFB4910}"/>
    <cellStyle name="Output 2 6 4 3" xfId="23150" xr:uid="{5AB08BD8-0BE8-4869-9B18-ADB184AF5568}"/>
    <cellStyle name="Output 2 6 4 3 2" xfId="25802" xr:uid="{4824782F-F61D-4CF4-BBFF-810885B547A5}"/>
    <cellStyle name="Output 2 6 4 3 3" xfId="27902" xr:uid="{E70031E6-6052-4716-957D-86AEAD33713B}"/>
    <cellStyle name="Output 2 6 4 3 4" xfId="27430" xr:uid="{9234E4A1-EE41-4ACA-8071-0D22E9EBF12E}"/>
    <cellStyle name="Output 2 6 4 3 5" xfId="27726" xr:uid="{B4FD90B4-F060-4FC8-9C72-606842FB63F1}"/>
    <cellStyle name="Output 2 6 4 3 6" xfId="33053" xr:uid="{088A3EE4-F385-4706-8791-C236A93FAFE6}"/>
    <cellStyle name="Output 2 6 4 3 7" xfId="31009" xr:uid="{C3C0CF44-9361-4C6B-B528-C34931D3F9F2}"/>
    <cellStyle name="Output 2 6 4 3 8" xfId="31242" xr:uid="{210D88FF-D60A-4EE7-B787-41A8FE95B9D1}"/>
    <cellStyle name="Output 2 6 4 3 9" xfId="31509" xr:uid="{7E8A0AAA-B31E-4997-AF6A-93F865CC8DA1}"/>
    <cellStyle name="Output 2 6 4 4" xfId="24306" xr:uid="{8213784C-0D4C-4900-A8F6-CDF5D1DD4DE8}"/>
    <cellStyle name="Output 2 6 4 4 10" xfId="37542" xr:uid="{335B7555-1D9E-4A81-BB59-5581327A9589}"/>
    <cellStyle name="Output 2 6 4 4 2" xfId="26954" xr:uid="{D93FCEC4-447E-4E3B-8096-A6223C4A7DDA}"/>
    <cellStyle name="Output 2 6 4 4 3" xfId="24989" xr:uid="{7D72ECCC-1AE7-4C58-B3B9-F9CB8B2E57DA}"/>
    <cellStyle name="Output 2 6 4 4 4" xfId="29786" xr:uid="{FB7F7D46-A0A2-4EDD-AB99-0FEECB6EDECA}"/>
    <cellStyle name="Output 2 6 4 4 5" xfId="30667" xr:uid="{A8934994-E55E-476A-A07E-D4A8B819E83B}"/>
    <cellStyle name="Output 2 6 4 4 6" xfId="33890" xr:uid="{175C6D2B-FB54-4EA8-AE01-E83A8132C7D3}"/>
    <cellStyle name="Output 2 6 4 4 7" xfId="34662" xr:uid="{78D4D6CA-7188-4307-80AD-47A46C65966D}"/>
    <cellStyle name="Output 2 6 4 4 8" xfId="35790" xr:uid="{B3BEC10B-408A-498E-992C-7C1326C58F1E}"/>
    <cellStyle name="Output 2 6 4 4 9" xfId="36625" xr:uid="{4015C0B5-37D9-437E-99FB-F4701A4A1DE4}"/>
    <cellStyle name="Output 2 6 4 5" xfId="24478" xr:uid="{309B6559-A2A6-48E8-9A0B-6A5B1D4ACE5F}"/>
    <cellStyle name="Output 2 6 4 5 10" xfId="37714" xr:uid="{2045B076-3684-4A96-BAE9-88A709C8A81F}"/>
    <cellStyle name="Output 2 6 4 5 2" xfId="27126" xr:uid="{5CD71E69-7F2E-4A77-AF8F-0D8EE00E3760}"/>
    <cellStyle name="Output 2 6 4 5 3" xfId="28764" xr:uid="{1CC7C820-9108-4821-8172-1719F449D7EA}"/>
    <cellStyle name="Output 2 6 4 5 4" xfId="29956" xr:uid="{F319FD9C-E649-48C9-A82C-F19C81CAB8B8}"/>
    <cellStyle name="Output 2 6 4 5 5" xfId="30839" xr:uid="{27265087-1C4E-4970-AE04-18EE620502B7}"/>
    <cellStyle name="Output 2 6 4 5 6" xfId="34062" xr:uid="{0830318E-F242-40AC-A26A-DB0BB3F083BA}"/>
    <cellStyle name="Output 2 6 4 5 7" xfId="34834" xr:uid="{301698DC-4287-42AB-B89D-841D7E097E43}"/>
    <cellStyle name="Output 2 6 4 5 8" xfId="35962" xr:uid="{983C6776-CE6D-4F65-84D5-F0CCC41C8151}"/>
    <cellStyle name="Output 2 6 4 5 9" xfId="36795" xr:uid="{8DE4794A-E67B-4E3A-A88D-A43697A2DC2C}"/>
    <cellStyle name="Output 2 6 4 6" xfId="22147" xr:uid="{EF45CE55-884D-42CA-A26E-ABE355C7A86B}"/>
    <cellStyle name="Output 2 6 4 7" xfId="24663" xr:uid="{8BCB1F68-2E25-4F9B-BC98-488F0FD528C1}"/>
    <cellStyle name="Output 2 6 5" xfId="20591" xr:uid="{00000000-0005-0000-0000-000073500000}"/>
    <cellStyle name="Output 2 6 5 2" xfId="22474" xr:uid="{94502FEA-5AC0-4C91-935F-D8C86A9CABEF}"/>
    <cellStyle name="Output 2 6 5 2 2" xfId="23374" xr:uid="{7F4E8570-CB53-4FB4-9FA3-0BB7B72456C4}"/>
    <cellStyle name="Output 2 6 5 2 2 2" xfId="26026" xr:uid="{9EBFA686-B8B7-4996-ACF3-09F1A50810CA}"/>
    <cellStyle name="Output 2 6 5 2 2 3" xfId="28126" xr:uid="{6A50701B-1FEA-4031-AF05-8362C48F3D16}"/>
    <cellStyle name="Output 2 6 5 2 2 4" xfId="27623" xr:uid="{A07360FD-9B4A-42A4-8C04-2266134D82A6}"/>
    <cellStyle name="Output 2 6 5 2 2 5" xfId="28278" xr:uid="{F78E7C4B-39ED-4B7B-A464-300CEE8CFA9D}"/>
    <cellStyle name="Output 2 6 5 2 2 6" xfId="33277" xr:uid="{BE4AB0AB-3E3F-44D1-B424-AF1A2BBCE4A0}"/>
    <cellStyle name="Output 2 6 5 2 2 7" xfId="34225" xr:uid="{1DE9F9ED-CDDD-46CE-955B-35F64E2A2165}"/>
    <cellStyle name="Output 2 6 5 2 2 8" xfId="31810" xr:uid="{75C86251-E2E3-429D-B717-5EEA2314F876}"/>
    <cellStyle name="Output 2 6 5 2 2 9" xfId="35018" xr:uid="{D1802D83-AA53-4262-A014-E77997911ECA}"/>
    <cellStyle name="Output 2 6 5 2 3" xfId="25128" xr:uid="{DAD29D50-1727-41CE-AB98-F0C4AE8D7E07}"/>
    <cellStyle name="Output 2 6 5 2 4" xfId="32387" xr:uid="{58758869-4DE9-4133-9283-724309C1311C}"/>
    <cellStyle name="Output 2 6 5 3" xfId="23151" xr:uid="{F0940D3D-E4B8-46E7-B943-EE577C9BAAA3}"/>
    <cellStyle name="Output 2 6 5 3 2" xfId="25803" xr:uid="{93B89B4A-E00B-472B-ACBF-A6F70FA5580F}"/>
    <cellStyle name="Output 2 6 5 3 3" xfId="27903" xr:uid="{9B552F1A-BEA5-44BF-A10F-AD5F08923705}"/>
    <cellStyle name="Output 2 6 5 3 4" xfId="27431" xr:uid="{652A0B09-81F3-460A-8D77-81F736638ADC}"/>
    <cellStyle name="Output 2 6 5 3 5" xfId="28230" xr:uid="{D09978A4-67A9-475E-A7DD-FD00E6B690CC}"/>
    <cellStyle name="Output 2 6 5 3 6" xfId="33054" xr:uid="{8866074A-873F-45FC-82BA-9BE66011813E}"/>
    <cellStyle name="Output 2 6 5 3 7" xfId="31008" xr:uid="{CE0DA68D-7C14-4F61-AA75-43D47C63454A}"/>
    <cellStyle name="Output 2 6 5 3 8" xfId="34500" xr:uid="{89EDA5EF-2BDE-4C70-87EA-7E6A8990D113}"/>
    <cellStyle name="Output 2 6 5 3 9" xfId="31715" xr:uid="{0E04D0C9-C781-4F99-98AA-6947F3840955}"/>
    <cellStyle name="Output 2 6 5 4" xfId="24307" xr:uid="{7C3F56A6-64F9-4670-8C5C-0B6EE5B234F9}"/>
    <cellStyle name="Output 2 6 5 4 10" xfId="37543" xr:uid="{1C740983-F3B1-4EBC-A6D0-57AE53BB4F49}"/>
    <cellStyle name="Output 2 6 5 4 2" xfId="26955" xr:uid="{14AA126B-7CEB-4245-A7F6-C41FC3587D0E}"/>
    <cellStyle name="Output 2 6 5 4 3" xfId="24990" xr:uid="{D727D6B7-6424-4FB5-8491-4BC424E28D15}"/>
    <cellStyle name="Output 2 6 5 4 4" xfId="29787" xr:uid="{E59288F6-F58A-437B-B6C7-0BDB4C3DC250}"/>
    <cellStyle name="Output 2 6 5 4 5" xfId="30668" xr:uid="{882DC738-BA49-4BE2-A97A-A29D2AEE701B}"/>
    <cellStyle name="Output 2 6 5 4 6" xfId="33891" xr:uid="{737037FD-8AC7-446B-956C-C255BF8E445D}"/>
    <cellStyle name="Output 2 6 5 4 7" xfId="34663" xr:uid="{AC55120D-663F-416F-B286-950B63622E3C}"/>
    <cellStyle name="Output 2 6 5 4 8" xfId="35791" xr:uid="{F243D8EA-E6DC-4291-BB95-17C707E72A14}"/>
    <cellStyle name="Output 2 6 5 4 9" xfId="36626" xr:uid="{E5EC96B7-5BE9-4F93-BD87-F2E8C5890C32}"/>
    <cellStyle name="Output 2 6 5 5" xfId="24479" xr:uid="{73C377B5-87EA-439A-ABA7-43F35D4E68BA}"/>
    <cellStyle name="Output 2 6 5 5 10" xfId="37715" xr:uid="{A356AF98-6C7F-4EBB-A9B1-52FAEB26061A}"/>
    <cellStyle name="Output 2 6 5 5 2" xfId="27127" xr:uid="{7E6F082D-12D0-4084-BE5F-5090FFC9F0E0}"/>
    <cellStyle name="Output 2 6 5 5 3" xfId="28765" xr:uid="{B1EFA347-7B83-4888-B0D0-9C16331C1477}"/>
    <cellStyle name="Output 2 6 5 5 4" xfId="29957" xr:uid="{2F7BCBF3-5349-4A48-A8F7-08BBFC26AAB3}"/>
    <cellStyle name="Output 2 6 5 5 5" xfId="30840" xr:uid="{4502AC06-64FE-42AC-AAB0-D16560F92C47}"/>
    <cellStyle name="Output 2 6 5 5 6" xfId="34063" xr:uid="{EF04241C-103E-4E2A-910E-1CFE6A19DCB4}"/>
    <cellStyle name="Output 2 6 5 5 7" xfId="34835" xr:uid="{5B6F9E5A-D9E7-4959-BB89-27DC0335CBB2}"/>
    <cellStyle name="Output 2 6 5 5 8" xfId="35963" xr:uid="{BA780F18-3682-47AB-9AC5-98BFF843CE6C}"/>
    <cellStyle name="Output 2 6 5 5 9" xfId="36796" xr:uid="{F4767F2E-B216-45CB-846A-3A6C20BCA483}"/>
    <cellStyle name="Output 2 6 5 6" xfId="22148" xr:uid="{4AABD0B6-8950-49A7-9305-5C3F8188C201}"/>
    <cellStyle name="Output 2 6 5 7" xfId="24664" xr:uid="{51F9D335-7150-42D6-91E6-24C891275862}"/>
    <cellStyle name="Output 2 7" xfId="20592" xr:uid="{00000000-0005-0000-0000-000074500000}"/>
    <cellStyle name="Output 2 7 2" xfId="20593" xr:uid="{00000000-0005-0000-0000-000075500000}"/>
    <cellStyle name="Output 2 7 2 2" xfId="22473" xr:uid="{132ABD2B-48BC-4F6B-A896-A26240AAA705}"/>
    <cellStyle name="Output 2 7 2 2 2" xfId="23373" xr:uid="{7E2065BA-DFAB-4E7B-9D33-21B7891CE4B5}"/>
    <cellStyle name="Output 2 7 2 2 2 2" xfId="26025" xr:uid="{869A6493-0E37-4BC0-BF36-F38F6EB14683}"/>
    <cellStyle name="Output 2 7 2 2 2 3" xfId="28125" xr:uid="{7EDF38ED-9B75-4354-AB70-B9CE97F88F75}"/>
    <cellStyle name="Output 2 7 2 2 2 4" xfId="27508" xr:uid="{AB0F64E1-0AD1-4F0F-BD3C-365EB4308915}"/>
    <cellStyle name="Output 2 7 2 2 2 5" xfId="29110" xr:uid="{EF3BF5B0-2A73-4065-97F4-E21D7784066B}"/>
    <cellStyle name="Output 2 7 2 2 2 6" xfId="33276" xr:uid="{6AF898C4-39E6-40B1-903F-7593C6E607A4}"/>
    <cellStyle name="Output 2 7 2 2 2 7" xfId="34224" xr:uid="{E2908A01-CC3D-437E-A5A5-01B0EE5FCF05}"/>
    <cellStyle name="Output 2 7 2 2 2 8" xfId="31209" xr:uid="{28D22C2A-32F5-4754-86DD-59C23B6CB165}"/>
    <cellStyle name="Output 2 7 2 2 2 9" xfId="35136" xr:uid="{8ED09FF3-238D-4028-B937-5F724DB220AB}"/>
    <cellStyle name="Output 2 7 2 2 3" xfId="25127" xr:uid="{A3C71A8E-33E6-46DE-8E6B-8F674438CC07}"/>
    <cellStyle name="Output 2 7 2 2 4" xfId="32386" xr:uid="{0955C11B-BBEB-4D43-9588-3D3099FC3FE0}"/>
    <cellStyle name="Output 2 7 2 3" xfId="23152" xr:uid="{771DE9CF-CE15-451A-96AD-DCE2E485B0DA}"/>
    <cellStyle name="Output 2 7 2 3 2" xfId="25804" xr:uid="{92B9244F-0214-4A0F-A8C1-6873F5D276E0}"/>
    <cellStyle name="Output 2 7 2 3 3" xfId="27904" xr:uid="{EF2D7B7F-5F0C-4474-9B6D-0E2B20488638}"/>
    <cellStyle name="Output 2 7 2 3 4" xfId="27432" xr:uid="{E18E9059-19C9-4081-B6D9-CE1B73803573}"/>
    <cellStyle name="Output 2 7 2 3 5" xfId="27798" xr:uid="{B3D35F4F-22C8-44A7-A654-6BCD57566B1C}"/>
    <cellStyle name="Output 2 7 2 3 6" xfId="33055" xr:uid="{7973780F-3229-4592-8A25-BC81B203C653}"/>
    <cellStyle name="Output 2 7 2 3 7" xfId="31007" xr:uid="{6B167419-A505-40EB-9FFC-D5448D272614}"/>
    <cellStyle name="Output 2 7 2 3 8" xfId="34458" xr:uid="{A158EB44-D053-4BCE-BF0A-090450A14A53}"/>
    <cellStyle name="Output 2 7 2 3 9" xfId="31291" xr:uid="{328E6781-9283-4433-A75B-8D934367631E}"/>
    <cellStyle name="Output 2 7 2 4" xfId="24308" xr:uid="{C745A11F-6590-4A44-85C9-8E25467F8C02}"/>
    <cellStyle name="Output 2 7 2 4 10" xfId="37544" xr:uid="{40CB63D5-6443-43F1-974C-B6ED060FD6FF}"/>
    <cellStyle name="Output 2 7 2 4 2" xfId="26956" xr:uid="{25087E60-9510-4462-8AE1-533200ED5564}"/>
    <cellStyle name="Output 2 7 2 4 3" xfId="24991" xr:uid="{8A1B6FEA-EA38-4827-8ECA-3B7DF68008D7}"/>
    <cellStyle name="Output 2 7 2 4 4" xfId="29788" xr:uid="{6990B6F0-B961-4F89-88E6-006A770D855F}"/>
    <cellStyle name="Output 2 7 2 4 5" xfId="30669" xr:uid="{8B28CD77-3422-4CAA-A101-D9FA947FF562}"/>
    <cellStyle name="Output 2 7 2 4 6" xfId="33892" xr:uid="{F21D5AED-C9CB-4F6A-9AB7-B1F2BC9893B1}"/>
    <cellStyle name="Output 2 7 2 4 7" xfId="34664" xr:uid="{2CF0778B-87FB-4038-9B12-AFB5446CFD1D}"/>
    <cellStyle name="Output 2 7 2 4 8" xfId="35792" xr:uid="{CB7D5369-6072-4EA6-9DF1-1888325F5435}"/>
    <cellStyle name="Output 2 7 2 4 9" xfId="36627" xr:uid="{30B79FDC-F711-4E15-B8B8-872FA081BCB1}"/>
    <cellStyle name="Output 2 7 2 5" xfId="24480" xr:uid="{81FA7AF4-821B-409B-BBA3-386C790D2A38}"/>
    <cellStyle name="Output 2 7 2 5 10" xfId="37716" xr:uid="{E67421CD-063A-4A11-AF05-615C2451E4F4}"/>
    <cellStyle name="Output 2 7 2 5 2" xfId="27128" xr:uid="{22D79AB8-1AEF-4677-9672-4A6E9C719141}"/>
    <cellStyle name="Output 2 7 2 5 3" xfId="28766" xr:uid="{DC676D5A-B13F-45D7-854C-DDD4B40022D2}"/>
    <cellStyle name="Output 2 7 2 5 4" xfId="29958" xr:uid="{3BC395EB-A770-4B91-B328-921BB7FAEE2B}"/>
    <cellStyle name="Output 2 7 2 5 5" xfId="30841" xr:uid="{7009AFD0-F0C4-43CC-9DA9-4D3B2C7932E3}"/>
    <cellStyle name="Output 2 7 2 5 6" xfId="34064" xr:uid="{0C342F22-DF23-4D46-B1F8-EFE4C264A3B9}"/>
    <cellStyle name="Output 2 7 2 5 7" xfId="34836" xr:uid="{85A7EF90-4770-471B-A7D5-A7FA29BE80DD}"/>
    <cellStyle name="Output 2 7 2 5 8" xfId="35964" xr:uid="{A9A53C1D-1A9F-4B06-A44F-124111E02145}"/>
    <cellStyle name="Output 2 7 2 5 9" xfId="36797" xr:uid="{9CCC4283-D0CE-4F26-9A1F-EF797A10FE6C}"/>
    <cellStyle name="Output 2 7 2 6" xfId="22149" xr:uid="{CA39A96B-DA87-4569-AE1D-36B2B0D40FA3}"/>
    <cellStyle name="Output 2 7 2 7" xfId="24666" xr:uid="{42973229-1A71-4019-830B-9475506FB1E6}"/>
    <cellStyle name="Output 2 7 3" xfId="20594" xr:uid="{00000000-0005-0000-0000-000076500000}"/>
    <cellStyle name="Output 2 7 3 2" xfId="22472" xr:uid="{C126D835-9B3F-4FAD-802C-247157675F0C}"/>
    <cellStyle name="Output 2 7 3 2 2" xfId="23372" xr:uid="{25B33AC4-1E59-4D9B-B184-3B1EDB1502D5}"/>
    <cellStyle name="Output 2 7 3 2 2 2" xfId="26024" xr:uid="{0D6EBC60-DEB2-4EB5-81E0-CE772AA03D32}"/>
    <cellStyle name="Output 2 7 3 2 2 3" xfId="28124" xr:uid="{A0F45F0A-707E-4D31-85A5-8E99B2E6FEED}"/>
    <cellStyle name="Output 2 7 3 2 2 4" xfId="28565" xr:uid="{97CC290A-17C9-4A85-9803-E094D5135FB0}"/>
    <cellStyle name="Output 2 7 3 2 2 5" xfId="28994" xr:uid="{0410AD77-AA66-4509-A9D1-D4406909241C}"/>
    <cellStyle name="Output 2 7 3 2 2 6" xfId="33275" xr:uid="{73FA4CBD-B9A0-4995-A2F9-62A5C94A8AB8}"/>
    <cellStyle name="Output 2 7 3 2 2 7" xfId="34223" xr:uid="{FB234F89-B144-48D8-BB86-343AC0A426A3}"/>
    <cellStyle name="Output 2 7 3 2 2 8" xfId="34349" xr:uid="{663BD6D0-D3E5-459C-B101-C1755CDD1AE3}"/>
    <cellStyle name="Output 2 7 3 2 2 9" xfId="34645" xr:uid="{633128F5-5520-4B23-8BE7-1F79E947E034}"/>
    <cellStyle name="Output 2 7 3 2 3" xfId="25126" xr:uid="{A03ABDDD-1D82-4EA8-A349-AD7D1C16ADEF}"/>
    <cellStyle name="Output 2 7 3 2 4" xfId="32385" xr:uid="{3ACDE31B-518D-423A-9070-FAF8CB50324F}"/>
    <cellStyle name="Output 2 7 3 3" xfId="23153" xr:uid="{925B4594-1636-4786-B927-15F2B15867DF}"/>
    <cellStyle name="Output 2 7 3 3 2" xfId="25805" xr:uid="{25B02C01-D03F-44CB-8AD3-F5D336CBA0DA}"/>
    <cellStyle name="Output 2 7 3 3 3" xfId="27905" xr:uid="{ED898412-E7E5-41AE-8D22-E2719F665DA2}"/>
    <cellStyle name="Output 2 7 3 3 4" xfId="27433" xr:uid="{EA17FD10-BA8F-4346-9391-3869917E2B4E}"/>
    <cellStyle name="Output 2 7 3 3 5" xfId="28345" xr:uid="{A208BE25-8D1C-491A-B18E-C61100CA5CFE}"/>
    <cellStyle name="Output 2 7 3 3 6" xfId="33056" xr:uid="{C20084D5-66EF-4436-AD68-DC91B4BBB31C}"/>
    <cellStyle name="Output 2 7 3 3 7" xfId="31006" xr:uid="{6F21C2A2-C03F-4C80-A3B3-A116B0DB7581}"/>
    <cellStyle name="Output 2 7 3 3 8" xfId="31097" xr:uid="{9DA3EB83-532A-44ED-B910-E92468608C80}"/>
    <cellStyle name="Output 2 7 3 3 9" xfId="31629" xr:uid="{E4F76B81-8321-4092-AEA1-4A97777685F5}"/>
    <cellStyle name="Output 2 7 3 4" xfId="24309" xr:uid="{13D015FB-68E7-4B75-813F-46E38646C690}"/>
    <cellStyle name="Output 2 7 3 4 10" xfId="37545" xr:uid="{9764E1D7-02BD-4F29-8A04-C6EF16745C3E}"/>
    <cellStyle name="Output 2 7 3 4 2" xfId="26957" xr:uid="{F4BF77DE-2B4F-46D0-B82A-B0AD1EA43517}"/>
    <cellStyle name="Output 2 7 3 4 3" xfId="24992" xr:uid="{8A311159-1907-47EE-9654-19F6AE0D59BD}"/>
    <cellStyle name="Output 2 7 3 4 4" xfId="29789" xr:uid="{A239EC9D-E1CF-409B-928F-EEB698ABDE49}"/>
    <cellStyle name="Output 2 7 3 4 5" xfId="30670" xr:uid="{E84F63FF-6119-4132-AB07-25F77FD46898}"/>
    <cellStyle name="Output 2 7 3 4 6" xfId="33893" xr:uid="{D00003CD-C553-46C1-942A-89B263A51743}"/>
    <cellStyle name="Output 2 7 3 4 7" xfId="34665" xr:uid="{30F4C0CE-DA3E-493C-958D-068FBC2A9939}"/>
    <cellStyle name="Output 2 7 3 4 8" xfId="35793" xr:uid="{7E1CE70A-A998-41A7-9D57-B47DF1D201C9}"/>
    <cellStyle name="Output 2 7 3 4 9" xfId="36628" xr:uid="{233B0033-25D2-44FF-8E23-39CA707D0840}"/>
    <cellStyle name="Output 2 7 3 5" xfId="24481" xr:uid="{D01ED015-6F66-446B-BC21-6AF35F041242}"/>
    <cellStyle name="Output 2 7 3 5 10" xfId="37717" xr:uid="{85BA2CFD-0501-40D4-AA23-D1004436A229}"/>
    <cellStyle name="Output 2 7 3 5 2" xfId="27129" xr:uid="{D6298ACC-E1F9-4215-BCB1-BD1B142F560F}"/>
    <cellStyle name="Output 2 7 3 5 3" xfId="28767" xr:uid="{5AE56755-3305-4577-A304-57860AF3B6A6}"/>
    <cellStyle name="Output 2 7 3 5 4" xfId="29959" xr:uid="{8225C83A-A188-40C4-A42B-7EBF2926F839}"/>
    <cellStyle name="Output 2 7 3 5 5" xfId="30842" xr:uid="{EACD1BDE-F2AB-47C1-BD07-B753CC3E0DE9}"/>
    <cellStyle name="Output 2 7 3 5 6" xfId="34065" xr:uid="{1C63C7D0-0762-46E3-88DE-981058AD5131}"/>
    <cellStyle name="Output 2 7 3 5 7" xfId="34837" xr:uid="{9F8611F3-9666-4578-A1EC-52AC2B0B0151}"/>
    <cellStyle name="Output 2 7 3 5 8" xfId="35965" xr:uid="{6A992DB4-6956-45B3-9952-60DE4BC4CA7F}"/>
    <cellStyle name="Output 2 7 3 5 9" xfId="36798" xr:uid="{81D0413C-C9AA-4391-AB6B-4E9FABAF4916}"/>
    <cellStyle name="Output 2 7 3 6" xfId="22150" xr:uid="{4197FF48-F002-4876-83E0-F2B245B3C538}"/>
    <cellStyle name="Output 2 7 3 7" xfId="24667" xr:uid="{8ACAC391-C7F8-4DEE-A8CF-B4900C67F479}"/>
    <cellStyle name="Output 2 7 4" xfId="20595" xr:uid="{00000000-0005-0000-0000-000077500000}"/>
    <cellStyle name="Output 2 7 4 2" xfId="22471" xr:uid="{BA5B2F01-7398-4027-94F3-14820E1A8A4D}"/>
    <cellStyle name="Output 2 7 4 2 2" xfId="23371" xr:uid="{0E25BF50-8ADF-41F7-AD80-8950393F532D}"/>
    <cellStyle name="Output 2 7 4 2 2 2" xfId="26023" xr:uid="{582C2362-F0AF-461D-A4F0-72DC2DF9E0B7}"/>
    <cellStyle name="Output 2 7 4 2 2 3" xfId="28123" xr:uid="{3CEE9E59-ADBE-46CD-8A14-8ECE78258165}"/>
    <cellStyle name="Output 2 7 4 2 2 4" xfId="28451" xr:uid="{B34BC80F-66B2-4598-B121-B705C685AC6C}"/>
    <cellStyle name="Output 2 7 4 2 2 5" xfId="27255" xr:uid="{F12BCD2F-03DF-42C1-9530-C2C0D3A01CB1}"/>
    <cellStyle name="Output 2 7 4 2 2 6" xfId="33274" xr:uid="{BF40FF3D-427E-4F9B-8442-0D861866630F}"/>
    <cellStyle name="Output 2 7 4 2 2 7" xfId="34222" xr:uid="{1E2474C7-9523-4F9F-87A9-F075C16BF708}"/>
    <cellStyle name="Output 2 7 4 2 2 8" xfId="31130" xr:uid="{FD043FF2-C793-4D4B-97F1-952ED7C7B678}"/>
    <cellStyle name="Output 2 7 4 2 2 9" xfId="31391" xr:uid="{B2473E29-1E5D-46BA-936C-CA34F249EE80}"/>
    <cellStyle name="Output 2 7 4 2 3" xfId="25125" xr:uid="{12FBA491-45BF-4E81-A9F1-AB1943169CA2}"/>
    <cellStyle name="Output 2 7 4 2 4" xfId="32384" xr:uid="{EF147876-277C-4D7B-9478-03F4C9BF5682}"/>
    <cellStyle name="Output 2 7 4 3" xfId="23154" xr:uid="{9BE23934-85F5-49CD-93A8-93DBC597F336}"/>
    <cellStyle name="Output 2 7 4 3 2" xfId="25806" xr:uid="{D004E681-4F94-455B-8BE9-B6602C66D2A1}"/>
    <cellStyle name="Output 2 7 4 3 3" xfId="27906" xr:uid="{E21FEC45-8765-418D-B8D4-1E90EBB00AC3}"/>
    <cellStyle name="Output 2 7 4 3 4" xfId="27434" xr:uid="{AA887000-C5DE-449A-8A9A-DE50662F7F31}"/>
    <cellStyle name="Output 2 7 4 3 5" xfId="28304" xr:uid="{84DA3F00-C3DD-4F64-A9E7-EDC6CACA1DF8}"/>
    <cellStyle name="Output 2 7 4 3 6" xfId="33057" xr:uid="{629D41A5-A559-4300-9699-3E9D07B2077A}"/>
    <cellStyle name="Output 2 7 4 3 7" xfId="31005" xr:uid="{FBBC638F-672B-43EA-A90B-D121701FF411}"/>
    <cellStyle name="Output 2 7 4 3 8" xfId="34314" xr:uid="{13C7B251-25EB-4582-A2EE-37912849B00F}"/>
    <cellStyle name="Output 2 7 4 3 9" xfId="31508" xr:uid="{9DBBB342-6A27-453B-8A8D-C80274C36F2E}"/>
    <cellStyle name="Output 2 7 4 4" xfId="24310" xr:uid="{15F4DDE6-C918-4DD2-933E-848E281F1A67}"/>
    <cellStyle name="Output 2 7 4 4 10" xfId="37546" xr:uid="{8145F78A-7E17-4072-8865-EBC9D84ECD1B}"/>
    <cellStyle name="Output 2 7 4 4 2" xfId="26958" xr:uid="{36802F58-2B5F-40C6-AFAB-D60799AEF948}"/>
    <cellStyle name="Output 2 7 4 4 3" xfId="24993" xr:uid="{0C33CC02-4F99-4B28-A862-04A39546FB34}"/>
    <cellStyle name="Output 2 7 4 4 4" xfId="29790" xr:uid="{5AE99962-C128-425F-AAEB-751BC874457D}"/>
    <cellStyle name="Output 2 7 4 4 5" xfId="30671" xr:uid="{B1BD426A-D7A9-456A-BF5C-2F99EF960278}"/>
    <cellStyle name="Output 2 7 4 4 6" xfId="33894" xr:uid="{C748D975-C77D-4400-BE0D-B66034028994}"/>
    <cellStyle name="Output 2 7 4 4 7" xfId="34666" xr:uid="{C25D4289-DAEF-481A-9B4F-3F2D3431FC76}"/>
    <cellStyle name="Output 2 7 4 4 8" xfId="35794" xr:uid="{94251B55-830B-4347-A499-0E09CE783B45}"/>
    <cellStyle name="Output 2 7 4 4 9" xfId="36629" xr:uid="{86631FFA-F5A1-4664-8629-61A011D531BB}"/>
    <cellStyle name="Output 2 7 4 5" xfId="24482" xr:uid="{70F082CD-32F4-4D0D-AF59-8D053FD32F1A}"/>
    <cellStyle name="Output 2 7 4 5 10" xfId="37718" xr:uid="{6BE8649E-C392-46D0-B70B-24F273C87AC0}"/>
    <cellStyle name="Output 2 7 4 5 2" xfId="27130" xr:uid="{49BA2244-0850-401E-A99D-370743DF1580}"/>
    <cellStyle name="Output 2 7 4 5 3" xfId="28768" xr:uid="{C1ECD80F-8C24-4AAC-8200-D68A48DA55E7}"/>
    <cellStyle name="Output 2 7 4 5 4" xfId="29960" xr:uid="{BCC0AE32-2413-437C-9D4E-7D2EDD941254}"/>
    <cellStyle name="Output 2 7 4 5 5" xfId="30843" xr:uid="{26947AC4-7F02-4884-98DC-48335620B11B}"/>
    <cellStyle name="Output 2 7 4 5 6" xfId="34066" xr:uid="{483DCA83-EE50-481B-B79E-88F1CD78ED97}"/>
    <cellStyle name="Output 2 7 4 5 7" xfId="34838" xr:uid="{C24460F6-F47D-42D8-A132-DC042FE3B4F7}"/>
    <cellStyle name="Output 2 7 4 5 8" xfId="35966" xr:uid="{5965604C-AF60-4C5F-B470-0B1D8F3EBB0B}"/>
    <cellStyle name="Output 2 7 4 5 9" xfId="36799" xr:uid="{68C77540-ACFF-440C-BCA0-9A241705DEC7}"/>
    <cellStyle name="Output 2 7 4 6" xfId="22151" xr:uid="{1ACBE47C-14B1-42BB-B39F-54FA046892FD}"/>
    <cellStyle name="Output 2 7 4 7" xfId="24668" xr:uid="{68B04095-66D9-47E9-BA4A-C5F8A153F8A9}"/>
    <cellStyle name="Output 2 7 5" xfId="20596" xr:uid="{00000000-0005-0000-0000-000078500000}"/>
    <cellStyle name="Output 2 7 5 2" xfId="22470" xr:uid="{A43A89EC-60C8-458E-80DF-D1B683430DC3}"/>
    <cellStyle name="Output 2 7 5 2 2" xfId="23370" xr:uid="{B85ED6F8-7AB2-4760-BDF5-FD31434F7A90}"/>
    <cellStyle name="Output 2 7 5 2 2 2" xfId="26022" xr:uid="{62DABA35-78C5-4B5F-91DE-90317E6B90CA}"/>
    <cellStyle name="Output 2 7 5 2 2 3" xfId="28122" xr:uid="{04AA16E3-4184-48F5-A6F3-4CE09A2E3EAD}"/>
    <cellStyle name="Output 2 7 5 2 2 4" xfId="27960" xr:uid="{2617AEDA-768D-4175-A473-6C5E111BCBC2}"/>
    <cellStyle name="Output 2 7 5 2 2 5" xfId="28371" xr:uid="{BEA497CD-2571-4ED1-811B-F9647FE3E6F0}"/>
    <cellStyle name="Output 2 7 5 2 2 6" xfId="33273" xr:uid="{F9589202-7082-43E1-9803-858AC02E0254}"/>
    <cellStyle name="Output 2 7 5 2 2 7" xfId="34221" xr:uid="{5CD735DB-0CDB-4571-BBC8-3E128F68041D}"/>
    <cellStyle name="Output 2 7 5 2 2 8" xfId="34425" xr:uid="{A9F174D7-B2DC-4887-B087-D7B450735D1F}"/>
    <cellStyle name="Output 2 7 5 2 2 9" xfId="35014" xr:uid="{E68BC90A-387F-41F6-AF08-FFD540707ED0}"/>
    <cellStyle name="Output 2 7 5 2 3" xfId="25124" xr:uid="{CB5A532F-6162-4ABF-9083-4836E7E74369}"/>
    <cellStyle name="Output 2 7 5 2 4" xfId="32383" xr:uid="{AC1D0EDB-3AEB-4BAB-A47F-5B36668F01F2}"/>
    <cellStyle name="Output 2 7 5 3" xfId="23155" xr:uid="{BDD55256-DDF4-43E3-B0D2-4D95C3ECFBCF}"/>
    <cellStyle name="Output 2 7 5 3 2" xfId="25807" xr:uid="{31C5CD2B-BB25-4520-B4A3-6CAC78D270FC}"/>
    <cellStyle name="Output 2 7 5 3 3" xfId="27907" xr:uid="{E9187FFF-EF5C-4CEE-AE20-26843F26E59B}"/>
    <cellStyle name="Output 2 7 5 3 4" xfId="27435" xr:uid="{7E00C67F-B389-40EB-8A99-10333BD1B67D}"/>
    <cellStyle name="Output 2 7 5 3 5" xfId="22188" xr:uid="{4A1C25E0-3BA3-4DDB-A10F-2B9412CC0074}"/>
    <cellStyle name="Output 2 7 5 3 6" xfId="33058" xr:uid="{69AB3E64-DF5E-4D31-BCB9-697EC2539B40}"/>
    <cellStyle name="Output 2 7 5 3 7" xfId="31004" xr:uid="{00560045-4D89-401F-BF52-C93F4AAC777E}"/>
    <cellStyle name="Output 2 7 5 3 8" xfId="31244" xr:uid="{F737ECDF-3332-44F1-A164-0519CB66EAD5}"/>
    <cellStyle name="Output 2 7 5 3 9" xfId="31720" xr:uid="{EE502B09-8F0D-4FC4-80FB-7E9DB91A0C39}"/>
    <cellStyle name="Output 2 7 5 4" xfId="24311" xr:uid="{20F244C6-111F-4072-87A4-121015BA62ED}"/>
    <cellStyle name="Output 2 7 5 4 10" xfId="37547" xr:uid="{96E04336-8BC4-4948-88D1-9A4C8C8E2657}"/>
    <cellStyle name="Output 2 7 5 4 2" xfId="26959" xr:uid="{A1170BDE-1DDC-42AA-9D40-382253671B04}"/>
    <cellStyle name="Output 2 7 5 4 3" xfId="24994" xr:uid="{23D1CE32-2418-4020-B746-35D9DD4B4F90}"/>
    <cellStyle name="Output 2 7 5 4 4" xfId="29791" xr:uid="{6B5B0BAE-3B23-4682-93F8-229E9C4A26E9}"/>
    <cellStyle name="Output 2 7 5 4 5" xfId="30672" xr:uid="{5AC71370-4F47-4D51-8AA0-5C477638A41C}"/>
    <cellStyle name="Output 2 7 5 4 6" xfId="33895" xr:uid="{1B1AE793-A16A-4DBF-B7E3-250CAA31AA63}"/>
    <cellStyle name="Output 2 7 5 4 7" xfId="34667" xr:uid="{B4DEACB2-4941-4EEF-98C0-237982F3011D}"/>
    <cellStyle name="Output 2 7 5 4 8" xfId="35795" xr:uid="{02857DD1-F265-4D7B-87EE-A37A27201CC6}"/>
    <cellStyle name="Output 2 7 5 4 9" xfId="36630" xr:uid="{8AC0B94C-7E31-45DE-A1F2-AA214A640E31}"/>
    <cellStyle name="Output 2 7 5 5" xfId="24483" xr:uid="{4896312C-76AD-449B-88CA-55F88ECDD8B3}"/>
    <cellStyle name="Output 2 7 5 5 10" xfId="37719" xr:uid="{F6B7735B-DC74-4427-B197-C5BB1115D1DC}"/>
    <cellStyle name="Output 2 7 5 5 2" xfId="27131" xr:uid="{4697E08F-6370-4750-A9C8-701F74623A14}"/>
    <cellStyle name="Output 2 7 5 5 3" xfId="28769" xr:uid="{A07C647B-BF0C-414F-BFD1-AD2B127C04AF}"/>
    <cellStyle name="Output 2 7 5 5 4" xfId="29961" xr:uid="{DE83555A-FD91-4899-838C-A0A8A5D40005}"/>
    <cellStyle name="Output 2 7 5 5 5" xfId="30844" xr:uid="{0C2ED0B7-866C-4BED-9F89-2B123AA57622}"/>
    <cellStyle name="Output 2 7 5 5 6" xfId="34067" xr:uid="{B03D6B29-817D-4EB8-AF5E-5AFB3B5E29EC}"/>
    <cellStyle name="Output 2 7 5 5 7" xfId="34839" xr:uid="{AC89661C-F98E-469C-9A6C-EAB407F83487}"/>
    <cellStyle name="Output 2 7 5 5 8" xfId="35967" xr:uid="{C23C77EC-6A65-4EEF-83E6-3F6E2737624D}"/>
    <cellStyle name="Output 2 7 5 5 9" xfId="36800" xr:uid="{A0EDBF20-770F-4648-B334-5B6F0FDDF050}"/>
    <cellStyle name="Output 2 7 5 6" xfId="22152" xr:uid="{D3351A40-11CE-4A20-BB62-7F6FA2188009}"/>
    <cellStyle name="Output 2 7 5 7" xfId="24669" xr:uid="{E0EAC861-549B-491E-93EF-4A019BDA77F7}"/>
    <cellStyle name="Output 2 8" xfId="20597" xr:uid="{00000000-0005-0000-0000-000079500000}"/>
    <cellStyle name="Output 2 8 2" xfId="20598" xr:uid="{00000000-0005-0000-0000-00007A500000}"/>
    <cellStyle name="Output 2 8 2 2" xfId="22469" xr:uid="{1039AAF3-EBCE-43C9-BBEF-6705288667D3}"/>
    <cellStyle name="Output 2 8 2 2 2" xfId="23369" xr:uid="{57A328C1-0242-44C8-A871-D5768A926AA5}"/>
    <cellStyle name="Output 2 8 2 2 2 2" xfId="26021" xr:uid="{2320C521-65EE-4DE7-8BAD-24B8BBD380EF}"/>
    <cellStyle name="Output 2 8 2 2 2 3" xfId="28121" xr:uid="{19E3C555-FFB6-43A6-B050-DA87CAB7EE50}"/>
    <cellStyle name="Output 2 8 2 2 2 4" xfId="28069" xr:uid="{7CF06BD8-ED46-4774-850D-1A30DE9673E9}"/>
    <cellStyle name="Output 2 8 2 2 2 5" xfId="29109" xr:uid="{42DC4D75-9DAD-401C-8ACD-B62AAA5F8EAD}"/>
    <cellStyle name="Output 2 8 2 2 2 6" xfId="33272" xr:uid="{50AF6CB7-D536-4DA2-AACC-0592F91B9D13}"/>
    <cellStyle name="Output 2 8 2 2 2 7" xfId="34220" xr:uid="{CB1106B2-8B4F-434F-8911-1E3DD6B95554}"/>
    <cellStyle name="Output 2 8 2 2 2 8" xfId="34535" xr:uid="{D917654D-5D6A-43E4-8F8C-C83B28932656}"/>
    <cellStyle name="Output 2 8 2 2 2 9" xfId="35140" xr:uid="{CC277768-05CF-4C9F-B0FA-C25676B6399D}"/>
    <cellStyle name="Output 2 8 2 2 3" xfId="25123" xr:uid="{2DCF3250-C29B-4ECA-8078-700735BF728F}"/>
    <cellStyle name="Output 2 8 2 2 4" xfId="32382" xr:uid="{A483A52E-9406-4273-96C9-997D3BE95711}"/>
    <cellStyle name="Output 2 8 2 3" xfId="23156" xr:uid="{83A87870-FE14-45E6-BC5F-80A7C02D5E41}"/>
    <cellStyle name="Output 2 8 2 3 2" xfId="25808" xr:uid="{72C0D8C9-BA88-4897-A447-71F673AF2638}"/>
    <cellStyle name="Output 2 8 2 3 3" xfId="27908" xr:uid="{D8CDE1F4-E185-4880-B394-AE56B316C8AB}"/>
    <cellStyle name="Output 2 8 2 3 4" xfId="27436" xr:uid="{5E4C3BDD-9B0B-4C05-B346-265C15AA3A33}"/>
    <cellStyle name="Output 2 8 2 3 5" xfId="27725" xr:uid="{4408F171-5B8D-4B64-AC49-82F29960ABA1}"/>
    <cellStyle name="Output 2 8 2 3 6" xfId="33059" xr:uid="{2B3016FF-8517-4266-A73B-607207253B25}"/>
    <cellStyle name="Output 2 8 2 3 7" xfId="31003" xr:uid="{28432629-F2DD-4012-8CB1-42B5F3EC48EE}"/>
    <cellStyle name="Output 2 8 2 3 8" xfId="33801" xr:uid="{0C2A238F-B769-449A-8D9E-9406889E689A}"/>
    <cellStyle name="Output 2 8 2 3 9" xfId="31717" xr:uid="{0ABCD307-76F8-4F9D-A85B-E4A0166A605A}"/>
    <cellStyle name="Output 2 8 2 4" xfId="24312" xr:uid="{2B866DD4-53BF-4EE0-A9FE-A184AE552FA5}"/>
    <cellStyle name="Output 2 8 2 4 10" xfId="37548" xr:uid="{3A91285A-5907-4DEF-A2BE-05A8EA534CAD}"/>
    <cellStyle name="Output 2 8 2 4 2" xfId="26960" xr:uid="{120018F8-0426-48DF-B771-5156A9144012}"/>
    <cellStyle name="Output 2 8 2 4 3" xfId="24995" xr:uid="{59A67DCA-8D20-432D-9E20-5ADDF55BF1C5}"/>
    <cellStyle name="Output 2 8 2 4 4" xfId="29792" xr:uid="{FE31E697-C061-41AE-85D8-C0E4F6ECDBB2}"/>
    <cellStyle name="Output 2 8 2 4 5" xfId="30673" xr:uid="{0C5980C5-2E21-4760-B0B8-08D88CF91592}"/>
    <cellStyle name="Output 2 8 2 4 6" xfId="33896" xr:uid="{024CFDF5-658D-4446-99E1-954CB15E0A38}"/>
    <cellStyle name="Output 2 8 2 4 7" xfId="34668" xr:uid="{6DCB47E0-8F0B-4EA3-8CFF-0959F281D41B}"/>
    <cellStyle name="Output 2 8 2 4 8" xfId="35796" xr:uid="{F2CDAC6F-342B-4D5C-8D30-4EBC259C9FA9}"/>
    <cellStyle name="Output 2 8 2 4 9" xfId="36631" xr:uid="{7EE528E4-98DC-42BF-BFA8-3D1FC6BFF22E}"/>
    <cellStyle name="Output 2 8 2 5" xfId="24484" xr:uid="{C6295C52-86AA-439D-A969-869E1FE31518}"/>
    <cellStyle name="Output 2 8 2 5 10" xfId="37720" xr:uid="{66F6B924-B9F1-4566-BADE-588B5089582E}"/>
    <cellStyle name="Output 2 8 2 5 2" xfId="27132" xr:uid="{62E8A579-4F4B-40B3-AC6B-64272190FAA5}"/>
    <cellStyle name="Output 2 8 2 5 3" xfId="28770" xr:uid="{5C5A32F2-6B73-4AF7-AA45-7610DD922CAE}"/>
    <cellStyle name="Output 2 8 2 5 4" xfId="29962" xr:uid="{05747AE3-B9F7-4274-B5E5-7F2E3CC3B509}"/>
    <cellStyle name="Output 2 8 2 5 5" xfId="30845" xr:uid="{07228194-E58B-4E12-AAB0-A8E8ADC9B40F}"/>
    <cellStyle name="Output 2 8 2 5 6" xfId="34068" xr:uid="{05BA78E7-1D20-4FE4-BF84-E4B28D7A70DF}"/>
    <cellStyle name="Output 2 8 2 5 7" xfId="34840" xr:uid="{C5A024B8-3CEB-4AD7-A2CD-9C7A98B76728}"/>
    <cellStyle name="Output 2 8 2 5 8" xfId="35968" xr:uid="{D23D1CF8-AB10-408D-9E07-F0B4DCD99059}"/>
    <cellStyle name="Output 2 8 2 5 9" xfId="36801" xr:uid="{3620FFF8-4B7D-4812-8352-3EC9BF9F3E2E}"/>
    <cellStyle name="Output 2 8 2 6" xfId="22153" xr:uid="{83B3AE49-40D9-42DB-BE8C-9BAC0E241B5F}"/>
    <cellStyle name="Output 2 8 2 7" xfId="24671" xr:uid="{F8C31689-2557-4B24-9DDC-C64F5FB1046B}"/>
    <cellStyle name="Output 2 8 3" xfId="20599" xr:uid="{00000000-0005-0000-0000-00007B500000}"/>
    <cellStyle name="Output 2 8 3 2" xfId="22468" xr:uid="{BE0E2C53-9B64-4652-8CBE-EC0385DB9B66}"/>
    <cellStyle name="Output 2 8 3 2 2" xfId="23368" xr:uid="{E6D11378-4168-427F-821A-78B99E9CFCDF}"/>
    <cellStyle name="Output 2 8 3 2 2 2" xfId="26020" xr:uid="{00D91834-A118-4020-9DCE-E33BB375B280}"/>
    <cellStyle name="Output 2 8 3 2 2 3" xfId="28120" xr:uid="{95EB9F81-39C3-4B16-8BAC-7906F8FE6770}"/>
    <cellStyle name="Output 2 8 3 2 2 4" xfId="27624" xr:uid="{72870AA2-F8B8-4BC2-B93B-F609B6C99546}"/>
    <cellStyle name="Output 2 8 3 2 2 5" xfId="28993" xr:uid="{5192BDFB-9B53-4983-92B4-D389F945B250}"/>
    <cellStyle name="Output 2 8 3 2 2 6" xfId="33271" xr:uid="{0498CE54-C58D-45BC-9ACE-0BE192110318}"/>
    <cellStyle name="Output 2 8 3 2 2 7" xfId="34219" xr:uid="{A1EC761E-BBE0-4689-9544-A53D6432F1C0}"/>
    <cellStyle name="Output 2 8 3 2 2 8" xfId="31206" xr:uid="{2EF10CF1-1951-46A6-A5A3-59E752AB2E76}"/>
    <cellStyle name="Output 2 8 3 2 2 9" xfId="34601" xr:uid="{3E3546A0-29AA-4569-A6A1-68D937AA8A59}"/>
    <cellStyle name="Output 2 8 3 2 3" xfId="25122" xr:uid="{F47297B7-2AF0-4A50-BB36-D503A21124C9}"/>
    <cellStyle name="Output 2 8 3 2 4" xfId="32381" xr:uid="{81D40B2D-EFEC-47FD-8663-D77655708D7E}"/>
    <cellStyle name="Output 2 8 3 3" xfId="23157" xr:uid="{3B60D9A3-269D-4EF8-A5F7-D6CE9CDDB3A9}"/>
    <cellStyle name="Output 2 8 3 3 2" xfId="25809" xr:uid="{C38BAE94-0A87-41D7-8335-3893412E161E}"/>
    <cellStyle name="Output 2 8 3 3 3" xfId="27909" xr:uid="{FB2972E5-6AA3-4A9C-A238-F80A6722792D}"/>
    <cellStyle name="Output 2 8 3 3 4" xfId="27437" xr:uid="{D1833981-A7A2-4FFC-A27D-5EADA9D9BB77}"/>
    <cellStyle name="Output 2 8 3 3 5" xfId="28229" xr:uid="{23F597A1-AAE5-4B66-9922-47CD59DEAFF9}"/>
    <cellStyle name="Output 2 8 3 3 6" xfId="33060" xr:uid="{E44CE698-90EC-4502-A539-F8D1D740202B}"/>
    <cellStyle name="Output 2 8 3 3 7" xfId="31002" xr:uid="{165A89AB-162A-428A-B87E-16EBA1889BCE}"/>
    <cellStyle name="Output 2 8 3 3 8" xfId="34501" xr:uid="{F5EC1AFB-0182-4770-8380-88877642D7B8}"/>
    <cellStyle name="Output 2 8 3 3 9" xfId="31507" xr:uid="{DDE5F22E-E632-417B-88A1-101380CDD592}"/>
    <cellStyle name="Output 2 8 3 4" xfId="24313" xr:uid="{39C0056E-8D54-457A-97C2-58F597314CE4}"/>
    <cellStyle name="Output 2 8 3 4 10" xfId="37549" xr:uid="{EBF2C0D5-BA4B-40DB-9FBA-7E3B08376ED4}"/>
    <cellStyle name="Output 2 8 3 4 2" xfId="26961" xr:uid="{00EEA7AD-7F80-46E2-91F0-6D5C3AFF92B4}"/>
    <cellStyle name="Output 2 8 3 4 3" xfId="24996" xr:uid="{0EC623B4-6222-4A7E-BBA6-58EAC0F45C1E}"/>
    <cellStyle name="Output 2 8 3 4 4" xfId="29793" xr:uid="{82C7EF30-0074-4EDB-8D13-D5038AE70546}"/>
    <cellStyle name="Output 2 8 3 4 5" xfId="30674" xr:uid="{9EF223E9-62E0-4D2A-91D5-773426119B67}"/>
    <cellStyle name="Output 2 8 3 4 6" xfId="33897" xr:uid="{D85887E2-8646-4B70-B2BD-1123F0F8910B}"/>
    <cellStyle name="Output 2 8 3 4 7" xfId="34669" xr:uid="{FC928817-E989-4ABE-AEA6-2FFC8930634D}"/>
    <cellStyle name="Output 2 8 3 4 8" xfId="35797" xr:uid="{A4F3770A-C6E7-47A1-95BB-D36DDCD26953}"/>
    <cellStyle name="Output 2 8 3 4 9" xfId="36632" xr:uid="{FE18C715-A5C1-4AE6-9004-264D23A91731}"/>
    <cellStyle name="Output 2 8 3 5" xfId="24485" xr:uid="{C8A04896-183D-409E-BA95-06F17ECAFFBA}"/>
    <cellStyle name="Output 2 8 3 5 10" xfId="37721" xr:uid="{3D7081F4-1AC6-4895-8E20-0A608EA49F59}"/>
    <cellStyle name="Output 2 8 3 5 2" xfId="27133" xr:uid="{419ABD5F-3BC0-4CCC-BFD1-DDDC38233391}"/>
    <cellStyle name="Output 2 8 3 5 3" xfId="28771" xr:uid="{133D6608-2C7E-4B43-9382-0A179B84872C}"/>
    <cellStyle name="Output 2 8 3 5 4" xfId="29963" xr:uid="{20DD4FDB-1A94-4084-AA53-65839DF9DB58}"/>
    <cellStyle name="Output 2 8 3 5 5" xfId="30846" xr:uid="{5A63C031-58FB-46BC-8BCF-D95C853B574E}"/>
    <cellStyle name="Output 2 8 3 5 6" xfId="34069" xr:uid="{46513792-4FDE-41D4-89B2-FA0934D7FA9D}"/>
    <cellStyle name="Output 2 8 3 5 7" xfId="34841" xr:uid="{1C6D69C2-1998-42D4-8DB8-99BA928D78F5}"/>
    <cellStyle name="Output 2 8 3 5 8" xfId="35969" xr:uid="{CDCBA580-1F07-4381-97E8-43210BA4017D}"/>
    <cellStyle name="Output 2 8 3 5 9" xfId="36802" xr:uid="{10D8FC4C-F278-4E65-AEC2-88F44A124D7D}"/>
    <cellStyle name="Output 2 8 3 6" xfId="22154" xr:uid="{688D70AF-35BE-435F-BCF9-BBB2D04D7A8A}"/>
    <cellStyle name="Output 2 8 3 7" xfId="24672" xr:uid="{767E0540-16B8-4F21-BAE6-6C4DB8AB5CFD}"/>
    <cellStyle name="Output 2 8 4" xfId="20600" xr:uid="{00000000-0005-0000-0000-00007C500000}"/>
    <cellStyle name="Output 2 8 4 2" xfId="22467" xr:uid="{AA0A0A44-95B0-43C5-8FAE-D500CE16F2BA}"/>
    <cellStyle name="Output 2 8 4 2 2" xfId="23367" xr:uid="{0165DB2A-1673-456F-8275-551D18322D86}"/>
    <cellStyle name="Output 2 8 4 2 2 2" xfId="26019" xr:uid="{76D0A0A0-4460-4A65-9941-DF1BBC4755A3}"/>
    <cellStyle name="Output 2 8 4 2 2 3" xfId="28119" xr:uid="{A03F5090-B7C9-4188-9569-C227DB43C0D4}"/>
    <cellStyle name="Output 2 8 4 2 2 4" xfId="27507" xr:uid="{2394D75C-AE8A-46E9-9031-DC764BA553A2}"/>
    <cellStyle name="Output 2 8 4 2 2 5" xfId="27672" xr:uid="{A069DFCA-9242-4482-BF9E-B1FFDDADC966}"/>
    <cellStyle name="Output 2 8 4 2 2 6" xfId="33270" xr:uid="{C55A64A4-4EC9-4D83-9B3C-70F909FF5049}"/>
    <cellStyle name="Output 2 8 4 2 2 7" xfId="34218" xr:uid="{95D5D77E-6E42-4C7D-B156-9AC28B84DD8C}"/>
    <cellStyle name="Output 2 8 4 2 2 8" xfId="34352" xr:uid="{E14C8F2C-F334-45D1-ABE7-3F6F0C4DC697}"/>
    <cellStyle name="Output 2 8 4 2 2 9" xfId="35017" xr:uid="{96748924-5ECA-4BE3-9CDD-8AF4CECC6615}"/>
    <cellStyle name="Output 2 8 4 2 3" xfId="25121" xr:uid="{27EB974C-D40C-49BE-AB5C-D51E0D4ECB2E}"/>
    <cellStyle name="Output 2 8 4 2 4" xfId="32380" xr:uid="{FAF0F1D9-B6CF-42FF-8098-BB8882AD4F5F}"/>
    <cellStyle name="Output 2 8 4 3" xfId="23158" xr:uid="{23DF37E3-0049-49AF-B0AB-CE34060F6A80}"/>
    <cellStyle name="Output 2 8 4 3 2" xfId="25810" xr:uid="{5C3030F3-CF48-4C3F-8F34-41416D02E15B}"/>
    <cellStyle name="Output 2 8 4 3 3" xfId="27910" xr:uid="{BB5278EB-24B3-4D42-BBD1-325E108EA828}"/>
    <cellStyle name="Output 2 8 4 3 4" xfId="27438" xr:uid="{0D3D8256-3E8A-4C2E-94AC-6AE53F49774B}"/>
    <cellStyle name="Output 2 8 4 3 5" xfId="27799" xr:uid="{8C2229BE-3A17-4289-A3B4-4405FC9CF523}"/>
    <cellStyle name="Output 2 8 4 3 6" xfId="33061" xr:uid="{3635ACF7-FA55-421D-A00C-36972B70801D}"/>
    <cellStyle name="Output 2 8 4 3 7" xfId="31001" xr:uid="{A80A0148-9C6E-47DF-B85F-586F008218DC}"/>
    <cellStyle name="Output 2 8 4 3 8" xfId="34457" xr:uid="{1BCAF6DD-53FF-4107-BFA1-87667D0AE18C}"/>
    <cellStyle name="Output 2 8 4 3 9" xfId="31718" xr:uid="{1B6AFCC9-40FC-4D48-9DBD-28F1E51461AF}"/>
    <cellStyle name="Output 2 8 4 4" xfId="24314" xr:uid="{6936EFDA-5B9D-4499-9866-6BAA6E53DFEF}"/>
    <cellStyle name="Output 2 8 4 4 10" xfId="37550" xr:uid="{0280B993-0617-4EB4-BD5F-AD83EB4AB5DA}"/>
    <cellStyle name="Output 2 8 4 4 2" xfId="26962" xr:uid="{164DD5AA-5992-43B8-A0D1-ACB86FDB4668}"/>
    <cellStyle name="Output 2 8 4 4 3" xfId="24997" xr:uid="{C7FE446F-B565-4AD0-9755-E731E0DE3DA2}"/>
    <cellStyle name="Output 2 8 4 4 4" xfId="29794" xr:uid="{E65E5006-7835-4F63-B7F5-DED25E8426A5}"/>
    <cellStyle name="Output 2 8 4 4 5" xfId="30675" xr:uid="{3F1736DB-E619-4392-8A96-067EEA789F1A}"/>
    <cellStyle name="Output 2 8 4 4 6" xfId="33898" xr:uid="{81CACEFC-1E0D-430F-A126-A7B806A43AA2}"/>
    <cellStyle name="Output 2 8 4 4 7" xfId="34670" xr:uid="{247B04C3-D780-4395-9E45-50BC15D4C98A}"/>
    <cellStyle name="Output 2 8 4 4 8" xfId="35798" xr:uid="{CA51FE0D-83FE-4E43-B2A7-8E79FA8574B5}"/>
    <cellStyle name="Output 2 8 4 4 9" xfId="36633" xr:uid="{B617B6AA-9D86-4AC4-96D8-0DB8055B50C6}"/>
    <cellStyle name="Output 2 8 4 5" xfId="24486" xr:uid="{6FD1368E-5FEB-4B23-9554-B84391C42ABC}"/>
    <cellStyle name="Output 2 8 4 5 10" xfId="37722" xr:uid="{3B6281A8-4770-4D08-8D6D-B33FFC638D80}"/>
    <cellStyle name="Output 2 8 4 5 2" xfId="27134" xr:uid="{59004CE9-A294-41DF-BC22-5F0C0E277FB3}"/>
    <cellStyle name="Output 2 8 4 5 3" xfId="28772" xr:uid="{CE4A3825-4E9F-47AC-BE38-32E6E99D0EB2}"/>
    <cellStyle name="Output 2 8 4 5 4" xfId="29964" xr:uid="{8602633D-2A2C-4DBE-9901-E5F1CB2D0C3B}"/>
    <cellStyle name="Output 2 8 4 5 5" xfId="30847" xr:uid="{E17BE15B-4B03-4065-90DF-B13D6CEB57DB}"/>
    <cellStyle name="Output 2 8 4 5 6" xfId="34070" xr:uid="{739CB1B2-22CC-4083-BEAB-37622F500C31}"/>
    <cellStyle name="Output 2 8 4 5 7" xfId="34842" xr:uid="{C45019F7-51E9-472B-91FC-F3D5DBDD8C56}"/>
    <cellStyle name="Output 2 8 4 5 8" xfId="35970" xr:uid="{4F4FEBEF-6A00-4C14-A5D1-E1C30B5CF408}"/>
    <cellStyle name="Output 2 8 4 5 9" xfId="36803" xr:uid="{FEC5C159-94B4-41C4-BC16-FB5480DFDCAC}"/>
    <cellStyle name="Output 2 8 4 6" xfId="22155" xr:uid="{E50BCB96-4F68-49F0-BB63-4DBF4AB29D8E}"/>
    <cellStyle name="Output 2 8 4 7" xfId="24673" xr:uid="{ACDB474F-EEA4-487E-842F-CFB5A838A400}"/>
    <cellStyle name="Output 2 8 5" xfId="20601" xr:uid="{00000000-0005-0000-0000-00007D500000}"/>
    <cellStyle name="Output 2 8 5 2" xfId="22466" xr:uid="{53F8B15E-2257-4123-83C4-7CD2963FD227}"/>
    <cellStyle name="Output 2 8 5 2 2" xfId="23366" xr:uid="{A7EB1669-DC41-4C7D-B043-24E168A04230}"/>
    <cellStyle name="Output 2 8 5 2 2 2" xfId="26018" xr:uid="{FB4780B3-BB0A-424E-9895-28904027F180}"/>
    <cellStyle name="Output 2 8 5 2 2 3" xfId="28118" xr:uid="{FD3F20DE-F4EB-441C-8BD9-6A4E6DE638CE}"/>
    <cellStyle name="Output 2 8 5 2 2 4" xfId="28564" xr:uid="{0F8BC6F7-28DE-4983-93A1-74EBDA92A904}"/>
    <cellStyle name="Output 2 8 5 2 2 5" xfId="27824" xr:uid="{BE2116DF-163A-47A1-A3D4-4E52D85247A7}"/>
    <cellStyle name="Output 2 8 5 2 2 6" xfId="33269" xr:uid="{A17AB441-6BD8-4682-AA0A-9ADE283BF5EC}"/>
    <cellStyle name="Output 2 8 5 2 2 7" xfId="34217" xr:uid="{9605BB07-9A96-4152-A145-62A3871D72A7}"/>
    <cellStyle name="Output 2 8 5 2 2 8" xfId="31133" xr:uid="{86DDD3F1-6F69-4D79-9194-1A7D5D97B8AD}"/>
    <cellStyle name="Output 2 8 5 2 2 9" xfId="35137" xr:uid="{01878076-4735-40C5-8A64-003EEC9A2E2B}"/>
    <cellStyle name="Output 2 8 5 2 3" xfId="25120" xr:uid="{F99563F4-7611-4235-B04F-9D09417ED608}"/>
    <cellStyle name="Output 2 8 5 2 4" xfId="32379" xr:uid="{B041E96C-4C00-4738-95E4-A2AD53C16D4F}"/>
    <cellStyle name="Output 2 8 5 3" xfId="23159" xr:uid="{F57F74AE-054F-4B83-B39D-CDFAA66B3490}"/>
    <cellStyle name="Output 2 8 5 3 2" xfId="25811" xr:uid="{71EB95A6-0D3D-4F01-AA43-D993A3B533BA}"/>
    <cellStyle name="Output 2 8 5 3 3" xfId="27911" xr:uid="{B6678C72-87A9-40D0-8001-1ABB4C82805A}"/>
    <cellStyle name="Output 2 8 5 3 4" xfId="27439" xr:uid="{8E984F8B-03CE-41F4-83DD-54FB2947763B}"/>
    <cellStyle name="Output 2 8 5 3 5" xfId="28346" xr:uid="{4B8FB6EB-232B-4BB3-BD11-6CD950EE942C}"/>
    <cellStyle name="Output 2 8 5 3 6" xfId="33062" xr:uid="{E99460B9-F144-4577-8CD6-8B2216B8600A}"/>
    <cellStyle name="Output 2 8 5 3 7" xfId="31000" xr:uid="{D7338CCE-C2C9-42E8-8F84-1077DC043A41}"/>
    <cellStyle name="Output 2 8 5 3 8" xfId="31098" xr:uid="{D4C6190A-27FF-419E-AF33-393FEF09C2DD}"/>
    <cellStyle name="Output 2 8 5 3 9" xfId="31506" xr:uid="{8FD89DD2-8366-4D23-9AA5-F77CF4E38224}"/>
    <cellStyle name="Output 2 8 5 4" xfId="24315" xr:uid="{CAEB2071-37C8-4866-89C5-B23FF7A925C5}"/>
    <cellStyle name="Output 2 8 5 4 10" xfId="37551" xr:uid="{79040454-5137-43AB-A576-EBC033632CD1}"/>
    <cellStyle name="Output 2 8 5 4 2" xfId="26963" xr:uid="{7F707B79-AE28-4898-9A1A-ADB11E847AB0}"/>
    <cellStyle name="Output 2 8 5 4 3" xfId="24998" xr:uid="{FC96C5F0-C128-447B-AEC0-1B0974342FF0}"/>
    <cellStyle name="Output 2 8 5 4 4" xfId="29795" xr:uid="{AB645A8C-E761-4BE1-9707-03CA76FF062F}"/>
    <cellStyle name="Output 2 8 5 4 5" xfId="30676" xr:uid="{B81DBD0E-3DF4-4218-AC4F-7300F4115EEA}"/>
    <cellStyle name="Output 2 8 5 4 6" xfId="33899" xr:uid="{E7A49D35-3265-4E8A-8265-D1A8E03E26D4}"/>
    <cellStyle name="Output 2 8 5 4 7" xfId="34671" xr:uid="{273D02B8-891C-4E38-8C44-2DDAADC2FC15}"/>
    <cellStyle name="Output 2 8 5 4 8" xfId="35799" xr:uid="{8BCB67FE-49B5-497F-8A67-316FBC748847}"/>
    <cellStyle name="Output 2 8 5 4 9" xfId="36634" xr:uid="{C7BE29B8-1444-4B2C-9BA6-8571DED6071F}"/>
    <cellStyle name="Output 2 8 5 5" xfId="24487" xr:uid="{EADDB04D-BBAB-4757-A1DC-7B50952821FE}"/>
    <cellStyle name="Output 2 8 5 5 10" xfId="37723" xr:uid="{F7EAA6CD-FB4A-45B4-A117-F0CD4B111B9E}"/>
    <cellStyle name="Output 2 8 5 5 2" xfId="27135" xr:uid="{5B175EF2-BDC9-4E9C-91A8-438B6B01CFE8}"/>
    <cellStyle name="Output 2 8 5 5 3" xfId="28773" xr:uid="{AC18967F-AE7F-4DC6-9CBF-7C0AF04DD2BD}"/>
    <cellStyle name="Output 2 8 5 5 4" xfId="29965" xr:uid="{ABDF9504-8ED7-497E-9F83-9EA13FA3405E}"/>
    <cellStyle name="Output 2 8 5 5 5" xfId="30848" xr:uid="{44A1A10F-8418-4945-A7FA-BA14DECC0768}"/>
    <cellStyle name="Output 2 8 5 5 6" xfId="34071" xr:uid="{CC6E165E-BA08-4D3E-B697-3AD4A67A7918}"/>
    <cellStyle name="Output 2 8 5 5 7" xfId="34843" xr:uid="{BDE6F597-0C63-4109-BF11-BB89B6804B11}"/>
    <cellStyle name="Output 2 8 5 5 8" xfId="35971" xr:uid="{03EF0A16-E56C-449B-B73E-2E1F8656E882}"/>
    <cellStyle name="Output 2 8 5 5 9" xfId="36804" xr:uid="{78AABD40-1BFA-4002-80EA-B819C031F871}"/>
    <cellStyle name="Output 2 8 5 6" xfId="22156" xr:uid="{2CD5E172-55A0-410F-AF12-81429B138F5B}"/>
    <cellStyle name="Output 2 8 5 7" xfId="24674" xr:uid="{20DC0980-96CC-4155-BBE0-2E5EA24E8E5F}"/>
    <cellStyle name="Output 2 9" xfId="20602" xr:uid="{00000000-0005-0000-0000-00007E500000}"/>
    <cellStyle name="Output 2 9 2" xfId="20603" xr:uid="{00000000-0005-0000-0000-00007F500000}"/>
    <cellStyle name="Output 2 9 2 2" xfId="22465" xr:uid="{EE2461A1-7087-43C7-B7BB-8285AEE6AA96}"/>
    <cellStyle name="Output 2 9 2 2 2" xfId="23365" xr:uid="{00B2509E-524E-4BE5-A03E-AA35B335A826}"/>
    <cellStyle name="Output 2 9 2 2 2 2" xfId="26017" xr:uid="{A3580FAD-1DF5-4869-98C1-1AD0FD8A800A}"/>
    <cellStyle name="Output 2 9 2 2 2 3" xfId="28117" xr:uid="{DEA2B863-11B8-4A7A-B524-44BC82421748}"/>
    <cellStyle name="Output 2 9 2 2 2 4" xfId="28450" xr:uid="{CC25211C-7EAF-4BE9-8F98-9CE03067EE25}"/>
    <cellStyle name="Output 2 9 2 2 2 5" xfId="28205" xr:uid="{442F30D7-A531-410E-BD0F-D402727E24BE}"/>
    <cellStyle name="Output 2 9 2 2 2 6" xfId="33268" xr:uid="{A84CC7C0-AB96-4F86-994E-4B03290DD00C}"/>
    <cellStyle name="Output 2 9 2 2 2 7" xfId="34216" xr:uid="{5BB821F4-FF7D-4C19-8578-A2CE7CBCEBEC}"/>
    <cellStyle name="Output 2 9 2 2 2 8" xfId="34422" xr:uid="{45C85115-84C7-4962-B47A-2921D877128F}"/>
    <cellStyle name="Output 2 9 2 2 2 9" xfId="33698" xr:uid="{20EE3744-F992-4698-92D5-9AF50ABC6811}"/>
    <cellStyle name="Output 2 9 2 2 3" xfId="25119" xr:uid="{5AC49E39-A003-4A5B-9E97-98ADE29EA28D}"/>
    <cellStyle name="Output 2 9 2 2 4" xfId="32378" xr:uid="{8912EABC-6D3C-4022-9085-6227DA34609A}"/>
    <cellStyle name="Output 2 9 2 3" xfId="23160" xr:uid="{85C6906B-A9F6-4ACC-BEA5-BE551F273E61}"/>
    <cellStyle name="Output 2 9 2 3 2" xfId="25812" xr:uid="{090260F9-6996-45C5-BC93-370D19EBD74C}"/>
    <cellStyle name="Output 2 9 2 3 3" xfId="27912" xr:uid="{701F1BD7-0215-4844-BA6C-B40021FD7BA8}"/>
    <cellStyle name="Output 2 9 2 3 4" xfId="28420" xr:uid="{A4446931-0EE4-4B35-B72D-11EB1D467D4B}"/>
    <cellStyle name="Output 2 9 2 3 5" xfId="28303" xr:uid="{261CBDD1-BFDC-4F69-B52E-647A8B4982DA}"/>
    <cellStyle name="Output 2 9 2 3 6" xfId="33063" xr:uid="{09BBF256-6A77-457F-A8D4-5B4841A37A51}"/>
    <cellStyle name="Output 2 9 2 3 7" xfId="30999" xr:uid="{697C44B2-9F3C-46C6-9C93-666DDC062F01}"/>
    <cellStyle name="Output 2 9 2 3 8" xfId="34315" xr:uid="{51E3AE1D-72B3-4763-8B89-F1DB3E9A84D9}"/>
    <cellStyle name="Output 2 9 2 3 9" xfId="31719" xr:uid="{03F81BE9-CD60-445A-B89A-44BACD943A20}"/>
    <cellStyle name="Output 2 9 2 4" xfId="24316" xr:uid="{B142FF5F-D974-46A8-A9ED-8BDDEF8E3119}"/>
    <cellStyle name="Output 2 9 2 4 10" xfId="37552" xr:uid="{62850E6A-0E7E-4EE7-B725-47CE3CBBE5D6}"/>
    <cellStyle name="Output 2 9 2 4 2" xfId="26964" xr:uid="{B953CFDC-00E4-4E04-ADD9-EECD68137D36}"/>
    <cellStyle name="Output 2 9 2 4 3" xfId="24999" xr:uid="{14F9A293-53F2-408C-9CED-EF199C706199}"/>
    <cellStyle name="Output 2 9 2 4 4" xfId="29796" xr:uid="{BB8D2FAD-9CBE-49F2-BDD1-D3B8D88D2536}"/>
    <cellStyle name="Output 2 9 2 4 5" xfId="30677" xr:uid="{ACB4A665-716A-4482-85D6-2796876BA7B3}"/>
    <cellStyle name="Output 2 9 2 4 6" xfId="33900" xr:uid="{5D70523E-7F5B-46EE-A63B-6D98917E5708}"/>
    <cellStyle name="Output 2 9 2 4 7" xfId="34672" xr:uid="{16B7DB71-38ED-408F-A6E9-A6F862EF0DD8}"/>
    <cellStyle name="Output 2 9 2 4 8" xfId="35800" xr:uid="{4A45030C-5C96-4EBB-A46F-FE9FBEA01962}"/>
    <cellStyle name="Output 2 9 2 4 9" xfId="36635" xr:uid="{575CACF4-2809-40FD-A00A-FEBC91C186B1}"/>
    <cellStyle name="Output 2 9 2 5" xfId="24488" xr:uid="{12590DCA-EDBD-4391-9BB4-F19228663750}"/>
    <cellStyle name="Output 2 9 2 5 10" xfId="37724" xr:uid="{74973BEC-1132-4D2E-943D-880E73FB579B}"/>
    <cellStyle name="Output 2 9 2 5 2" xfId="27136" xr:uid="{42081BE5-B334-430E-8308-39E09AB8A64A}"/>
    <cellStyle name="Output 2 9 2 5 3" xfId="28774" xr:uid="{115E0C8C-7288-4FB4-ADA4-B05CA5957986}"/>
    <cellStyle name="Output 2 9 2 5 4" xfId="29966" xr:uid="{7817B5E0-AB8D-4656-8474-BA0A4C41363E}"/>
    <cellStyle name="Output 2 9 2 5 5" xfId="30849" xr:uid="{6BEE7538-4324-499A-A821-4195E4814913}"/>
    <cellStyle name="Output 2 9 2 5 6" xfId="34072" xr:uid="{2F18AA8B-9874-482E-B4BA-1D724F26124A}"/>
    <cellStyle name="Output 2 9 2 5 7" xfId="34844" xr:uid="{AB60B1B1-05EC-4FBC-8968-FDB5E41FCA1A}"/>
    <cellStyle name="Output 2 9 2 5 8" xfId="35972" xr:uid="{E018A586-219E-4A52-A414-8F0C04D7FAFB}"/>
    <cellStyle name="Output 2 9 2 5 9" xfId="36805" xr:uid="{3F5AC5B7-E78F-4E26-81B4-F7BCE36B1D8A}"/>
    <cellStyle name="Output 2 9 2 6" xfId="22157" xr:uid="{7EF9CFE1-2B14-439F-B21D-7ABA3BE74E6A}"/>
    <cellStyle name="Output 2 9 2 7" xfId="24676" xr:uid="{1F76B0F5-B455-43AF-93A8-CB306FA3BA67}"/>
    <cellStyle name="Output 2 9 3" xfId="20604" xr:uid="{00000000-0005-0000-0000-000080500000}"/>
    <cellStyle name="Output 2 9 3 2" xfId="22464" xr:uid="{6B39E983-0194-4644-B502-6ECF7BD83E30}"/>
    <cellStyle name="Output 2 9 3 2 2" xfId="23364" xr:uid="{F3D700E1-B1D6-4DE1-A35C-B252DF3326FC}"/>
    <cellStyle name="Output 2 9 3 2 2 2" xfId="26016" xr:uid="{3BE33A91-26D8-40A2-B8ED-782313646A1C}"/>
    <cellStyle name="Output 2 9 3 2 2 3" xfId="28116" xr:uid="{11F5B46A-C70B-47AA-9718-EB5E969C650C}"/>
    <cellStyle name="Output 2 9 3 2 2 4" xfId="27959" xr:uid="{63A02511-2EEA-41E8-8DF6-2DEE027084A3}"/>
    <cellStyle name="Output 2 9 3 2 2 5" xfId="29103" xr:uid="{9B79E1C0-32E4-44CA-B4FB-E245D24548F3}"/>
    <cellStyle name="Output 2 9 3 2 2 6" xfId="33267" xr:uid="{E61D7B04-833C-4F76-82B8-F4474B16981E}"/>
    <cellStyle name="Output 2 9 3 2 2 7" xfId="34215" xr:uid="{60101A8C-0D6F-4DC4-9B98-DFE4CC5FE0FE}"/>
    <cellStyle name="Output 2 9 3 2 2 8" xfId="34538" xr:uid="{13CAF656-2DCF-4C64-BAE5-89DB3036D83D}"/>
    <cellStyle name="Output 2 9 3 2 2 9" xfId="31392" xr:uid="{28BC64C1-8286-44C0-AE94-194350A39E36}"/>
    <cellStyle name="Output 2 9 3 2 3" xfId="25118" xr:uid="{664361F1-36CE-4D14-9575-AE30B724B09D}"/>
    <cellStyle name="Output 2 9 3 2 4" xfId="32377" xr:uid="{4FDA9462-E31B-4621-B924-2D0A8C6D1F17}"/>
    <cellStyle name="Output 2 9 3 3" xfId="23161" xr:uid="{9017DB8B-047C-43D6-9035-4AFE5B9C8B53}"/>
    <cellStyle name="Output 2 9 3 3 2" xfId="25813" xr:uid="{90E3869C-549C-4B58-B25F-00DEBF15E115}"/>
    <cellStyle name="Output 2 9 3 3 3" xfId="27913" xr:uid="{659CEB9B-13A9-4CF6-A708-3BFB684153E4}"/>
    <cellStyle name="Output 2 9 3 3 4" xfId="28421" xr:uid="{780A5423-2FAC-4A36-9D87-8D50A5891FB3}"/>
    <cellStyle name="Output 2 9 3 3 5" xfId="22189" xr:uid="{6AF7431F-9FCA-4F0B-BFFC-E817044C472C}"/>
    <cellStyle name="Output 2 9 3 3 6" xfId="33064" xr:uid="{99A2372C-555A-43D5-A2EC-F8F9C81CCA9D}"/>
    <cellStyle name="Output 2 9 3 3 7" xfId="30998" xr:uid="{25F82EFC-D59D-4BF5-B4D2-FFC7AD234A6F}"/>
    <cellStyle name="Output 2 9 3 3 8" xfId="31243" xr:uid="{2AD8DD4F-6FA7-471F-BED1-6DB786381476}"/>
    <cellStyle name="Output 2 9 3 3 9" xfId="31505" xr:uid="{49CB5987-7745-46D7-9CF9-B159917E8B3A}"/>
    <cellStyle name="Output 2 9 3 4" xfId="24317" xr:uid="{A9457309-B124-49DF-A312-3B827E538B34}"/>
    <cellStyle name="Output 2 9 3 4 10" xfId="37553" xr:uid="{C5837DE2-CFE8-45D0-BFF4-9C363B34DF3C}"/>
    <cellStyle name="Output 2 9 3 4 2" xfId="26965" xr:uid="{F69D718C-5022-4B53-A3F8-94C497F1D579}"/>
    <cellStyle name="Output 2 9 3 4 3" xfId="25000" xr:uid="{6F1CB0A7-DBF6-4B6B-81CC-CAF1B7399F38}"/>
    <cellStyle name="Output 2 9 3 4 4" xfId="29797" xr:uid="{FFC9E1FF-C0E7-4B14-AC8A-0F14ED226395}"/>
    <cellStyle name="Output 2 9 3 4 5" xfId="30678" xr:uid="{40AEFD9C-5D2D-4DF5-BF6D-EB5F2A53443E}"/>
    <cellStyle name="Output 2 9 3 4 6" xfId="33901" xr:uid="{332DBF43-4803-4450-A485-4894771A3295}"/>
    <cellStyle name="Output 2 9 3 4 7" xfId="34673" xr:uid="{CADE2821-3475-4814-9E54-52F07286ABE8}"/>
    <cellStyle name="Output 2 9 3 4 8" xfId="35801" xr:uid="{A80A9F43-5C75-4157-B76E-BB2AEEA6F0E7}"/>
    <cellStyle name="Output 2 9 3 4 9" xfId="36636" xr:uid="{6CEA7294-D852-41D3-AAB5-F37DE89EB128}"/>
    <cellStyle name="Output 2 9 3 5" xfId="24489" xr:uid="{08429BAC-0243-41D8-8FAE-8C221C8BFD82}"/>
    <cellStyle name="Output 2 9 3 5 10" xfId="37725" xr:uid="{F23868C4-CCA4-4BE3-97E9-4F9DAF0B1FC2}"/>
    <cellStyle name="Output 2 9 3 5 2" xfId="27137" xr:uid="{31D50445-9A7A-4FB0-8303-8C3B72AEEE90}"/>
    <cellStyle name="Output 2 9 3 5 3" xfId="28775" xr:uid="{219E57A4-CE02-41D5-B67C-9723A0B2D370}"/>
    <cellStyle name="Output 2 9 3 5 4" xfId="29967" xr:uid="{CC99BBFD-2A93-4CB2-9A8B-0C7853126E11}"/>
    <cellStyle name="Output 2 9 3 5 5" xfId="30850" xr:uid="{CE6BD0D1-415E-4372-B574-30410BC316DE}"/>
    <cellStyle name="Output 2 9 3 5 6" xfId="34073" xr:uid="{E09A7001-6F77-4BF4-BA07-D08745DA8774}"/>
    <cellStyle name="Output 2 9 3 5 7" xfId="34845" xr:uid="{53E3E57D-C688-4AA2-9627-4C7694224C5B}"/>
    <cellStyle name="Output 2 9 3 5 8" xfId="35973" xr:uid="{3AAEB000-20A7-41FF-8511-6782A56DB0A5}"/>
    <cellStyle name="Output 2 9 3 5 9" xfId="36806" xr:uid="{0BB48D96-510D-4691-A9A1-8406A2662244}"/>
    <cellStyle name="Output 2 9 3 6" xfId="22158" xr:uid="{78BFAFC3-D362-4BEF-AE04-F4FE908815D5}"/>
    <cellStyle name="Output 2 9 3 7" xfId="24677" xr:uid="{29AF23F8-CDE4-483C-AFE8-5E712FA30DBA}"/>
    <cellStyle name="Output 2 9 4" xfId="20605" xr:uid="{00000000-0005-0000-0000-000081500000}"/>
    <cellStyle name="Output 2 9 4 2" xfId="22463" xr:uid="{832B5815-41A7-49B8-85D4-63B3268AB126}"/>
    <cellStyle name="Output 2 9 4 2 2" xfId="23363" xr:uid="{B48B4602-775B-4291-8500-4A6EA0C57D5A}"/>
    <cellStyle name="Output 2 9 4 2 2 2" xfId="26015" xr:uid="{FD2E56EF-3FA5-46CE-AF2E-47B9CF0DE984}"/>
    <cellStyle name="Output 2 9 4 2 2 3" xfId="28115" xr:uid="{7F0A885D-7961-4DC6-811A-0F5220710658}"/>
    <cellStyle name="Output 2 9 4 2 2 4" xfId="28070" xr:uid="{D97BF9CC-E664-4DBE-A16D-01E20D890A0C}"/>
    <cellStyle name="Output 2 9 4 2 2 5" xfId="28988" xr:uid="{8A6AC434-5E7A-4023-A278-68351C6A9DED}"/>
    <cellStyle name="Output 2 9 4 2 2 6" xfId="33266" xr:uid="{AFA2A7AA-41E8-4588-809F-A200072093B1}"/>
    <cellStyle name="Output 2 9 4 2 2 7" xfId="34214" xr:uid="{176418BF-FF1E-44D6-9F45-E0A052BCF17B}"/>
    <cellStyle name="Output 2 9 4 2 2 8" xfId="31809" xr:uid="{0004EADB-5E46-452C-9248-5B68A91BE409}"/>
    <cellStyle name="Output 2 9 4 2 2 9" xfId="35016" xr:uid="{88C1BD76-423B-47EB-81BC-8EC6B5DF7842}"/>
    <cellStyle name="Output 2 9 4 2 3" xfId="25117" xr:uid="{1B6EECEB-84E7-4545-9E97-51EECD55A760}"/>
    <cellStyle name="Output 2 9 4 2 4" xfId="32376" xr:uid="{2B6202F1-CE76-4DF8-8FBD-83E1A56C7150}"/>
    <cellStyle name="Output 2 9 4 3" xfId="23162" xr:uid="{8D81D1DB-D8D7-4377-9EB9-2310BBFFAE53}"/>
    <cellStyle name="Output 2 9 4 3 2" xfId="25814" xr:uid="{FAAEF50A-F393-42DD-A8F1-58BC034A8BEB}"/>
    <cellStyle name="Output 2 9 4 3 3" xfId="27914" xr:uid="{091E8162-CD9E-4248-B5F1-262A7511302F}"/>
    <cellStyle name="Output 2 9 4 3 4" xfId="27442" xr:uid="{6858D945-827C-4F0F-8DE5-B7D6F44DF07F}"/>
    <cellStyle name="Output 2 9 4 3 5" xfId="27724" xr:uid="{C694AFF8-6CF4-444F-8C8E-B4C0D69BA474}"/>
    <cellStyle name="Output 2 9 4 3 6" xfId="33065" xr:uid="{615A59DB-C922-4289-B457-25682E557522}"/>
    <cellStyle name="Output 2 9 4 3 7" xfId="30997" xr:uid="{EB0FF5DD-93E7-4A11-9749-A6D9C7CF2B82}"/>
    <cellStyle name="Output 2 9 4 3 8" xfId="33636" xr:uid="{B489EAC6-427B-47A2-B0F5-5708A78FF29E}"/>
    <cellStyle name="Output 2 9 4 3 9" xfId="31504" xr:uid="{EFF6E69B-E339-439B-805F-B37B68263FAF}"/>
    <cellStyle name="Output 2 9 4 4" xfId="24318" xr:uid="{C6EB76E6-2872-44F6-A26B-2DB5BD90FA53}"/>
    <cellStyle name="Output 2 9 4 4 10" xfId="37554" xr:uid="{4DA77005-7250-419C-B27D-5C69FA767845}"/>
    <cellStyle name="Output 2 9 4 4 2" xfId="26966" xr:uid="{689E1CFB-7973-48CC-89D8-A06058DB486D}"/>
    <cellStyle name="Output 2 9 4 4 3" xfId="25001" xr:uid="{85F6C0E6-EB66-490A-8F75-7DD2EF42EFA5}"/>
    <cellStyle name="Output 2 9 4 4 4" xfId="29798" xr:uid="{A98E4AAF-866C-483A-A9F2-C763AC651FAE}"/>
    <cellStyle name="Output 2 9 4 4 5" xfId="30679" xr:uid="{D8A48C78-834C-4975-A105-6AD083FA74B1}"/>
    <cellStyle name="Output 2 9 4 4 6" xfId="33902" xr:uid="{D430A509-30DB-40CF-8BF1-00DF1A601034}"/>
    <cellStyle name="Output 2 9 4 4 7" xfId="34674" xr:uid="{1C388B5B-5BBA-4A48-A205-0E53ADCC1900}"/>
    <cellStyle name="Output 2 9 4 4 8" xfId="35802" xr:uid="{DFDEEE59-93E5-41AA-96D9-C6673A16DE2A}"/>
    <cellStyle name="Output 2 9 4 4 9" xfId="36637" xr:uid="{0788DCD7-2B50-45E9-A756-A68160FE22D6}"/>
    <cellStyle name="Output 2 9 4 5" xfId="24490" xr:uid="{8367C4AF-67DA-46EA-8483-51F664420CE1}"/>
    <cellStyle name="Output 2 9 4 5 10" xfId="37726" xr:uid="{7653D7F9-F4EC-444B-B3F9-C109236BFC9C}"/>
    <cellStyle name="Output 2 9 4 5 2" xfId="27138" xr:uid="{381D7DFE-74CD-43FD-AF37-ACB60A17E028}"/>
    <cellStyle name="Output 2 9 4 5 3" xfId="28776" xr:uid="{9C2D790F-DD02-4C1B-AE53-2154F92C8006}"/>
    <cellStyle name="Output 2 9 4 5 4" xfId="29968" xr:uid="{002A7DDA-3BFE-4B99-838A-B9715D741027}"/>
    <cellStyle name="Output 2 9 4 5 5" xfId="30851" xr:uid="{6BD22E71-1D94-40DF-AB28-3243799E7AF4}"/>
    <cellStyle name="Output 2 9 4 5 6" xfId="34074" xr:uid="{F36AB8A2-E8DD-47C1-80C0-60529CF72E4A}"/>
    <cellStyle name="Output 2 9 4 5 7" xfId="34846" xr:uid="{7CC8FEB6-7152-4A8D-9B0B-D1AC44D3DEA0}"/>
    <cellStyle name="Output 2 9 4 5 8" xfId="35974" xr:uid="{EAB658E4-E1AC-425C-96EA-B90996213345}"/>
    <cellStyle name="Output 2 9 4 5 9" xfId="36807" xr:uid="{5066C92B-D6CC-49C9-86EE-CA70D9EEA52B}"/>
    <cellStyle name="Output 2 9 4 6" xfId="22159" xr:uid="{1F061D13-23CE-4117-B8EA-7E3B01D9E431}"/>
    <cellStyle name="Output 2 9 4 7" xfId="24678" xr:uid="{87FE6549-991F-4F3E-A5B6-DCDC96A64B5D}"/>
    <cellStyle name="Output 2 9 5" xfId="20606" xr:uid="{00000000-0005-0000-0000-000082500000}"/>
    <cellStyle name="Output 2 9 5 2" xfId="22462" xr:uid="{AF7AF7F4-D662-46AD-86B7-124366312702}"/>
    <cellStyle name="Output 2 9 5 2 2" xfId="23362" xr:uid="{32EFDAD2-8B9C-497E-8160-B70E7B0908AF}"/>
    <cellStyle name="Output 2 9 5 2 2 2" xfId="26014" xr:uid="{7864C454-0A50-4D81-828E-E6667C4442DF}"/>
    <cellStyle name="Output 2 9 5 2 2 3" xfId="28114" xr:uid="{8A255B49-2114-4B96-A817-64E7FF9C159F}"/>
    <cellStyle name="Output 2 9 5 2 2 4" xfId="27625" xr:uid="{34ABD5CB-30B8-4393-B069-48936391839A}"/>
    <cellStyle name="Output 2 9 5 2 2 5" xfId="28518" xr:uid="{67067DB5-CDA3-462E-A209-EFA092681815}"/>
    <cellStyle name="Output 2 9 5 2 2 6" xfId="33265" xr:uid="{4CDD2F1F-D9EB-4B6C-AAD3-4A6F219BCCF8}"/>
    <cellStyle name="Output 2 9 5 2 2 7" xfId="34213" xr:uid="{F35A2793-EA72-4CFA-9B9B-A93398381E7A}"/>
    <cellStyle name="Output 2 9 5 2 2 8" xfId="31210" xr:uid="{5586900D-3D46-4F1A-8FC3-12C727FA2F9E}"/>
    <cellStyle name="Output 2 9 5 2 2 9" xfId="35138" xr:uid="{38F0F8FA-C0A0-42E7-B510-97D56F233404}"/>
    <cellStyle name="Output 2 9 5 2 3" xfId="25116" xr:uid="{2072B117-4556-4654-8C29-3481E2328DBF}"/>
    <cellStyle name="Output 2 9 5 2 4" xfId="32375" xr:uid="{CD8E52AA-2192-44E5-B0CC-02AC23701D4D}"/>
    <cellStyle name="Output 2 9 5 3" xfId="23163" xr:uid="{C11B54D5-40A7-4CF4-937D-259944B8DBE0}"/>
    <cellStyle name="Output 2 9 5 3 2" xfId="25815" xr:uid="{13998BA7-72B8-4C01-9491-34AA8E95E882}"/>
    <cellStyle name="Output 2 9 5 3 3" xfId="27915" xr:uid="{FE55FB19-4501-4B9C-B30D-9DE3FEEFEB0C}"/>
    <cellStyle name="Output 2 9 5 3 4" xfId="27443" xr:uid="{1FDE1A97-EF4E-4915-97FD-941071E14AFE}"/>
    <cellStyle name="Output 2 9 5 3 5" xfId="28228" xr:uid="{4A6471FE-0785-458A-9B68-4E2801647D12}"/>
    <cellStyle name="Output 2 9 5 3 6" xfId="33066" xr:uid="{D7FF4507-D638-44C3-98A2-A59A265B6009}"/>
    <cellStyle name="Output 2 9 5 3 7" xfId="30996" xr:uid="{08BC0015-1A86-45F6-BB4B-2A964B3DA152}"/>
    <cellStyle name="Output 2 9 5 3 8" xfId="31794" xr:uid="{71F50B53-822F-44B9-8294-811C9D359957}"/>
    <cellStyle name="Output 2 9 5 3 9" xfId="30952" xr:uid="{AF032B3A-342E-4B03-A1B3-C7CEE49ED963}"/>
    <cellStyle name="Output 2 9 5 4" xfId="24319" xr:uid="{404C07FF-8250-4FB5-B75B-865D40FC01F6}"/>
    <cellStyle name="Output 2 9 5 4 10" xfId="37555" xr:uid="{64990FAC-2FF5-48B3-99A3-FEDC2449C47B}"/>
    <cellStyle name="Output 2 9 5 4 2" xfId="26967" xr:uid="{A7767C3E-4CE9-4314-BEB6-3B36D4B8CB9D}"/>
    <cellStyle name="Output 2 9 5 4 3" xfId="25002" xr:uid="{02CC9E2B-2FC2-4E8A-BE1F-38A17C9C033B}"/>
    <cellStyle name="Output 2 9 5 4 4" xfId="29799" xr:uid="{E2F512B2-35B5-4ED7-9FBD-81741AE9BBE0}"/>
    <cellStyle name="Output 2 9 5 4 5" xfId="30680" xr:uid="{9BE87419-8121-43CD-BBFC-515CB907C237}"/>
    <cellStyle name="Output 2 9 5 4 6" xfId="33903" xr:uid="{76E7BD16-215F-4C5B-A750-D753248EF229}"/>
    <cellStyle name="Output 2 9 5 4 7" xfId="34675" xr:uid="{5D811CA3-EF78-4686-BF2B-EE00C50A5254}"/>
    <cellStyle name="Output 2 9 5 4 8" xfId="35803" xr:uid="{983D8C6B-D734-450E-8843-B43F707AB302}"/>
    <cellStyle name="Output 2 9 5 4 9" xfId="36638" xr:uid="{A42D87A6-FB6B-4F09-B562-B47EA7CDE472}"/>
    <cellStyle name="Output 2 9 5 5" xfId="24491" xr:uid="{089941B5-F811-4CD9-A160-386AEEC0DD5C}"/>
    <cellStyle name="Output 2 9 5 5 10" xfId="37727" xr:uid="{00BD5D73-5390-4CA1-8352-1B720EA162F8}"/>
    <cellStyle name="Output 2 9 5 5 2" xfId="27139" xr:uid="{D2B5DBB3-F582-4099-84FF-AFF0FD1AABA9}"/>
    <cellStyle name="Output 2 9 5 5 3" xfId="28777" xr:uid="{723B89E8-3949-4882-BADB-CC09CD24A965}"/>
    <cellStyle name="Output 2 9 5 5 4" xfId="29969" xr:uid="{566AA1BF-D2FB-48E4-91A0-3FD6B16D151F}"/>
    <cellStyle name="Output 2 9 5 5 5" xfId="30852" xr:uid="{6361E61E-2223-4FE2-8304-B4B44233410C}"/>
    <cellStyle name="Output 2 9 5 5 6" xfId="34075" xr:uid="{F59436A2-053D-4EFE-B44B-21E8121B3064}"/>
    <cellStyle name="Output 2 9 5 5 7" xfId="34847" xr:uid="{5811F2A9-711B-495A-9EC8-D1C5DFD13051}"/>
    <cellStyle name="Output 2 9 5 5 8" xfId="35975" xr:uid="{BBC4CEEA-C77E-46D3-8908-EDFA79F1E421}"/>
    <cellStyle name="Output 2 9 5 5 9" xfId="36808" xr:uid="{CBF72A47-05B8-4431-8456-8B1D283DEC46}"/>
    <cellStyle name="Output 2 9 5 6" xfId="22160" xr:uid="{61250CF8-809C-469E-AB81-FB4CD0217E58}"/>
    <cellStyle name="Output 2 9 5 7" xfId="24679" xr:uid="{6E4CFF6C-5791-4529-B542-E188640C72F6}"/>
    <cellStyle name="Output 3" xfId="20607" xr:uid="{00000000-0005-0000-0000-000083500000}"/>
    <cellStyle name="Output 3 2" xfId="20608" xr:uid="{00000000-0005-0000-0000-000084500000}"/>
    <cellStyle name="Output 3 2 2" xfId="22460" xr:uid="{14C83D1F-BB9B-4D67-A5C8-FC1F40CEF4D9}"/>
    <cellStyle name="Output 3 2 2 2" xfId="23360" xr:uid="{F15358B8-8109-4213-9BE0-E4287E6A9BD1}"/>
    <cellStyle name="Output 3 2 2 2 2" xfId="26012" xr:uid="{A35CC09C-D2D8-428F-927F-EF4711F9D024}"/>
    <cellStyle name="Output 3 2 2 2 3" xfId="28112" xr:uid="{349957D6-D8EF-494C-84AA-2B1066FE83B6}"/>
    <cellStyle name="Output 3 2 2 2 4" xfId="27505" xr:uid="{5B60AA95-73F9-4000-822B-B5BB62C03A97}"/>
    <cellStyle name="Output 3 2 2 2 5" xfId="28991" xr:uid="{D355E3DC-F464-446F-8473-3083A670D231}"/>
    <cellStyle name="Output 3 2 2 2 6" xfId="33263" xr:uid="{C2E1A7D2-24AA-45EB-A281-B3CE8E7DF61A}"/>
    <cellStyle name="Output 3 2 2 2 7" xfId="34211" xr:uid="{2B20DE25-1FC1-448B-87E9-85C0FCCED181}"/>
    <cellStyle name="Output 3 2 2 2 8" xfId="31129" xr:uid="{AC635C0D-266F-43CB-96D5-67ED50E1E443}"/>
    <cellStyle name="Output 3 2 2 2 9" xfId="31393" xr:uid="{AADE4834-E846-4145-A086-1BB01B58DE41}"/>
    <cellStyle name="Output 3 2 2 3" xfId="25114" xr:uid="{6424BD3A-6D4B-437D-AA24-6B9590998EDE}"/>
    <cellStyle name="Output 3 2 2 4" xfId="32373" xr:uid="{6FF95106-B9D5-448F-8611-690A499D764E}"/>
    <cellStyle name="Output 3 2 3" xfId="23165" xr:uid="{0BF0F507-AC02-4B26-8739-61A92E6F9256}"/>
    <cellStyle name="Output 3 2 3 2" xfId="25817" xr:uid="{F2A62B64-61C4-4A0F-A79C-8B48A7BF124F}"/>
    <cellStyle name="Output 3 2 3 3" xfId="27917" xr:uid="{F390E6C7-8D01-42D6-92AA-1FA2EC259850}"/>
    <cellStyle name="Output 3 2 3 4" xfId="27445" xr:uid="{4BC91EDE-9550-48EC-BE0A-DDE7AB66B1FA}"/>
    <cellStyle name="Output 3 2 3 5" xfId="28347" xr:uid="{BB867245-D5F1-4FCE-B170-01591387EECE}"/>
    <cellStyle name="Output 3 2 3 6" xfId="33068" xr:uid="{62114E90-344F-45C6-AE8B-E1EB9BCC30B4}"/>
    <cellStyle name="Output 3 2 3 7" xfId="30994" xr:uid="{F0401620-57EE-4747-8275-3D22F445CB16}"/>
    <cellStyle name="Output 3 2 3 8" xfId="34455" xr:uid="{28334CBB-6316-40BF-AE01-3D3C95042E88}"/>
    <cellStyle name="Output 3 2 3 9" xfId="31503" xr:uid="{23876A62-F141-4893-ACC7-E09314F514B8}"/>
    <cellStyle name="Output 3 2 4" xfId="24321" xr:uid="{178C4BE0-4787-4EAF-855E-A3B8960E3B70}"/>
    <cellStyle name="Output 3 2 4 10" xfId="37557" xr:uid="{8C404EBB-8F01-4EB9-9704-67A395E237AF}"/>
    <cellStyle name="Output 3 2 4 2" xfId="26969" xr:uid="{A6445095-E9DD-40D2-BA39-30E71ED75A05}"/>
    <cellStyle name="Output 3 2 4 3" xfId="25004" xr:uid="{A938A5E7-8E94-431E-B045-D864311EBB52}"/>
    <cellStyle name="Output 3 2 4 4" xfId="29801" xr:uid="{31D3EFA0-18CB-4D5E-9724-4330FD67BD56}"/>
    <cellStyle name="Output 3 2 4 5" xfId="30682" xr:uid="{FC8116D4-01AD-463B-BCCE-D64C1700C6F4}"/>
    <cellStyle name="Output 3 2 4 6" xfId="33905" xr:uid="{70E3A690-2E8F-4024-8515-BB9C6CCDF430}"/>
    <cellStyle name="Output 3 2 4 7" xfId="34677" xr:uid="{8BE65277-EA63-427A-8354-2DC7EA6417DD}"/>
    <cellStyle name="Output 3 2 4 8" xfId="35805" xr:uid="{7F491799-0EDB-4CDF-8896-F58F10C86727}"/>
    <cellStyle name="Output 3 2 4 9" xfId="36640" xr:uid="{29574713-05DD-4A7C-B4D6-403D46EAEB5E}"/>
    <cellStyle name="Output 3 2 5" xfId="24493" xr:uid="{F8A289D6-DDA7-4A68-88A4-C5A68F88E03E}"/>
    <cellStyle name="Output 3 2 5 10" xfId="37729" xr:uid="{7CE0825B-49E1-4F68-9411-C49E0E7246BA}"/>
    <cellStyle name="Output 3 2 5 2" xfId="27141" xr:uid="{0602ECAC-E672-4906-8D99-A6EE956DF817}"/>
    <cellStyle name="Output 3 2 5 3" xfId="28779" xr:uid="{278F6E57-D0C7-422B-8A9B-576C27F59D8E}"/>
    <cellStyle name="Output 3 2 5 4" xfId="29971" xr:uid="{C61DFCD8-3507-4951-8B20-F164B2D08D24}"/>
    <cellStyle name="Output 3 2 5 5" xfId="30854" xr:uid="{A2C1C748-442E-4449-A3AB-94A74CB1C6E2}"/>
    <cellStyle name="Output 3 2 5 6" xfId="34077" xr:uid="{BE43ABD2-EB15-4B77-8C1D-31D705160EFA}"/>
    <cellStyle name="Output 3 2 5 7" xfId="34849" xr:uid="{BCA96854-7986-4009-897E-B18A89E3BC6E}"/>
    <cellStyle name="Output 3 2 5 8" xfId="35977" xr:uid="{6EA05ABB-C4B6-4AB0-8E46-7D136C6BB1C7}"/>
    <cellStyle name="Output 3 2 5 9" xfId="36810" xr:uid="{7BE3D255-B134-44E4-961C-7C295AF128A6}"/>
    <cellStyle name="Output 3 2 6" xfId="22162" xr:uid="{F19B239F-ACD7-4FFB-983D-88F725CCB04D}"/>
    <cellStyle name="Output 3 2 7" xfId="24681" xr:uid="{852136FA-DB66-4702-B76B-056C94FF11AA}"/>
    <cellStyle name="Output 3 3" xfId="20609" xr:uid="{00000000-0005-0000-0000-000085500000}"/>
    <cellStyle name="Output 3 3 2" xfId="22459" xr:uid="{F176409C-6F15-4C71-B0CE-BA4F4CA1A29C}"/>
    <cellStyle name="Output 3 3 2 2" xfId="23359" xr:uid="{BF16A927-A000-43CD-9ECE-AC7FF59D98E0}"/>
    <cellStyle name="Output 3 3 2 2 2" xfId="26011" xr:uid="{1DD69384-F906-4AEE-8514-6D43BF31AF8D}"/>
    <cellStyle name="Output 3 3 2 2 3" xfId="28111" xr:uid="{590EB263-83F7-4AA0-8980-142B5318D472}"/>
    <cellStyle name="Output 3 3 2 2 4" xfId="28559" xr:uid="{412F89FA-7445-4197-ACEB-1E2B1BA6DD31}"/>
    <cellStyle name="Output 3 3 2 2 5" xfId="28517" xr:uid="{D906AE9C-7B2E-4338-A1C3-62066DA38051}"/>
    <cellStyle name="Output 3 3 2 2 6" xfId="33262" xr:uid="{2A6A21DA-751C-44BC-B4ED-6A3C2CD0A9B3}"/>
    <cellStyle name="Output 3 3 2 2 7" xfId="34210" xr:uid="{8F37ABDA-C1BE-4F62-B179-A7C805B97DEE}"/>
    <cellStyle name="Output 3 3 2 2 8" xfId="34426" xr:uid="{43C39D0A-6961-4D56-A53E-B5B442EB9D3D}"/>
    <cellStyle name="Output 3 3 2 2 9" xfId="35015" xr:uid="{108E38A6-3620-4873-9562-EC2D41E5EB97}"/>
    <cellStyle name="Output 3 3 2 3" xfId="25113" xr:uid="{CE49BFD1-2646-4DA0-8EDB-DBEDB65F4FD3}"/>
    <cellStyle name="Output 3 3 2 4" xfId="32372" xr:uid="{B2E58FDF-2333-4CFF-8BC7-6FABD37FDF7B}"/>
    <cellStyle name="Output 3 3 3" xfId="23166" xr:uid="{802377B0-A8C3-4A37-AD76-207F1E6E24F6}"/>
    <cellStyle name="Output 3 3 3 2" xfId="25818" xr:uid="{1E56BA64-59E5-4494-9A4D-630F35B1EEA1}"/>
    <cellStyle name="Output 3 3 3 3" xfId="27918" xr:uid="{C74A6F4E-75A4-4957-8BC6-F18AA01066BE}"/>
    <cellStyle name="Output 3 3 3 4" xfId="27446" xr:uid="{0E1BEDAB-7B64-43EB-B42F-CDB4AA2FB77F}"/>
    <cellStyle name="Output 3 3 3 5" xfId="28302" xr:uid="{834E5523-1FF7-4F2E-A760-E347C21470A3}"/>
    <cellStyle name="Output 3 3 3 6" xfId="33069" xr:uid="{165964E2-52A5-45E9-997C-82CE2FD6D81A}"/>
    <cellStyle name="Output 3 3 3 7" xfId="30993" xr:uid="{6E51D89B-9312-482D-80B3-FECE8F5A7FD7}"/>
    <cellStyle name="Output 3 3 3 8" xfId="31100" xr:uid="{160F8287-399F-42E5-8F3D-66AAA785E925}"/>
    <cellStyle name="Output 3 3 3 9" xfId="31722" xr:uid="{D8276B81-E4F3-4FEB-917F-D293200F4BF4}"/>
    <cellStyle name="Output 3 3 4" xfId="24322" xr:uid="{E1196910-5F61-489E-864C-EA4CB0325E82}"/>
    <cellStyle name="Output 3 3 4 10" xfId="37558" xr:uid="{CDBA4C3A-45D3-4269-A2E1-0526E58E7694}"/>
    <cellStyle name="Output 3 3 4 2" xfId="26970" xr:uid="{7FC23959-4FFF-4FBB-AAE2-E4EECE5B34EC}"/>
    <cellStyle name="Output 3 3 4 3" xfId="25005" xr:uid="{7F1A8458-159C-4A24-B8DC-1F374BE414CF}"/>
    <cellStyle name="Output 3 3 4 4" xfId="29802" xr:uid="{9D98240B-4A61-4C98-9D40-22F9963120AA}"/>
    <cellStyle name="Output 3 3 4 5" xfId="30683" xr:uid="{DBBAEED3-F10D-4A11-A84C-D06DD47E1D24}"/>
    <cellStyle name="Output 3 3 4 6" xfId="33906" xr:uid="{31C87F94-2235-4D81-BA82-3E46DB3116C0}"/>
    <cellStyle name="Output 3 3 4 7" xfId="34678" xr:uid="{32E813E8-13B5-4884-A169-CDCC7CD27EF0}"/>
    <cellStyle name="Output 3 3 4 8" xfId="35806" xr:uid="{962A234E-18A9-49EE-9C98-23419B228B02}"/>
    <cellStyle name="Output 3 3 4 9" xfId="36641" xr:uid="{C8BFC709-7EF5-4654-B8D6-62812B475C08}"/>
    <cellStyle name="Output 3 3 5" xfId="24494" xr:uid="{DD3C6913-3E47-4792-B1F3-2C3C6A41DE76}"/>
    <cellStyle name="Output 3 3 5 10" xfId="37730" xr:uid="{B4E061CD-CBE5-45C5-B791-2E888C3E5DA3}"/>
    <cellStyle name="Output 3 3 5 2" xfId="27142" xr:uid="{F0D22BC0-D692-4C58-881A-177176D195EE}"/>
    <cellStyle name="Output 3 3 5 3" xfId="28780" xr:uid="{0045DAA2-76DA-4A01-B5D7-2E07C777ABAC}"/>
    <cellStyle name="Output 3 3 5 4" xfId="29972" xr:uid="{85B618BF-E24E-405A-8A44-AB5530CA1774}"/>
    <cellStyle name="Output 3 3 5 5" xfId="30855" xr:uid="{112E22CB-E935-4A6C-9C39-EFB82E1FFC75}"/>
    <cellStyle name="Output 3 3 5 6" xfId="34078" xr:uid="{2EC80FB4-6ED1-4636-AE88-369CB46E6157}"/>
    <cellStyle name="Output 3 3 5 7" xfId="34850" xr:uid="{50804EFA-8308-4077-9D5B-B5C5927CFD3B}"/>
    <cellStyle name="Output 3 3 5 8" xfId="35978" xr:uid="{9C4F0C46-4276-4A71-A394-5432457478EE}"/>
    <cellStyle name="Output 3 3 5 9" xfId="36811" xr:uid="{49C817F3-F204-4A85-97E1-C24FE9ECA794}"/>
    <cellStyle name="Output 3 3 6" xfId="22163" xr:uid="{D8EDD84D-B7CD-451C-BF80-B93A719D2313}"/>
    <cellStyle name="Output 3 3 7" xfId="24682" xr:uid="{1DBCCA82-A91C-401D-8FBB-4FCE4B900A78}"/>
    <cellStyle name="Output 3 4" xfId="22461" xr:uid="{A5C42C42-6812-4634-AB11-F69D3CC89748}"/>
    <cellStyle name="Output 3 4 2" xfId="23361" xr:uid="{BE7FD16D-547B-42CC-9E4B-7B2B1905EA55}"/>
    <cellStyle name="Output 3 4 2 2" xfId="26013" xr:uid="{A7C79E29-4E23-4877-836F-6AEC75777726}"/>
    <cellStyle name="Output 3 4 2 3" xfId="28113" xr:uid="{1B2CE057-EEA4-4876-A38E-CE58DE9D58D4}"/>
    <cellStyle name="Output 3 4 2 4" xfId="27506" xr:uid="{52B0E173-8689-4485-BFBD-A09C54AF530C}"/>
    <cellStyle name="Output 3 4 2 5" xfId="29107" xr:uid="{C6452E27-ECA1-4EA6-A928-87E93E26BF48}"/>
    <cellStyle name="Output 3 4 2 6" xfId="33264" xr:uid="{4B6CDD01-2471-4CFD-BDFE-4513BF6E5802}"/>
    <cellStyle name="Output 3 4 2 7" xfId="34212" xr:uid="{02FEC3FB-AD84-46DB-8701-9BBA88C11F3D}"/>
    <cellStyle name="Output 3 4 2 8" xfId="34348" xr:uid="{C6F3A91A-B467-4F38-BFA7-F529BC782BD7}"/>
    <cellStyle name="Output 3 4 2 9" xfId="34185" xr:uid="{BDA08A21-D7D1-4773-AD2E-533EA37CF8E3}"/>
    <cellStyle name="Output 3 4 3" xfId="25115" xr:uid="{4BA5BC38-A141-4B5F-B261-C36A1A9625BE}"/>
    <cellStyle name="Output 3 4 4" xfId="32374" xr:uid="{868194FA-3964-49EE-BF2E-FBC2E92E6C90}"/>
    <cellStyle name="Output 3 5" xfId="23164" xr:uid="{AFAB790A-055D-4EEA-AE54-7F0B96B58CA3}"/>
    <cellStyle name="Output 3 5 2" xfId="25816" xr:uid="{7F2D5838-4A7B-4B59-8BC4-39C2C9A45E47}"/>
    <cellStyle name="Output 3 5 3" xfId="27916" xr:uid="{6E59A369-9992-4A22-BCC0-82DBAB0DF684}"/>
    <cellStyle name="Output 3 5 4" xfId="27444" xr:uid="{505504C6-3694-4D64-A1C9-E9AAC1869F67}"/>
    <cellStyle name="Output 3 5 5" xfId="27800" xr:uid="{3F8ADCB5-728F-4344-A444-89ECFF2D3F2E}"/>
    <cellStyle name="Output 3 5 6" xfId="33067" xr:uid="{6E604693-7B7D-4862-A36C-6481E9A82620}"/>
    <cellStyle name="Output 3 5 7" xfId="30995" xr:uid="{99FAA11E-D726-43DA-964C-3103381108A0}"/>
    <cellStyle name="Output 3 5 8" xfId="34503" xr:uid="{0F57A62C-0266-4948-9821-B0A929DF99DF}"/>
    <cellStyle name="Output 3 5 9" xfId="31721" xr:uid="{C9288904-C65D-49E4-BAE3-56A6F8DE7A1B}"/>
    <cellStyle name="Output 3 6" xfId="24320" xr:uid="{78AE9792-6E8C-4D48-909B-4DBAA97C1079}"/>
    <cellStyle name="Output 3 6 10" xfId="37556" xr:uid="{0A6F2847-CD99-434E-A431-A2C11F257480}"/>
    <cellStyle name="Output 3 6 2" xfId="26968" xr:uid="{9A8B9CD1-F997-4096-99FA-85A0C98F2316}"/>
    <cellStyle name="Output 3 6 3" xfId="25003" xr:uid="{FF22041C-B80C-4947-AF8C-546031B10704}"/>
    <cellStyle name="Output 3 6 4" xfId="29800" xr:uid="{689A5F00-10B2-48F6-84F0-DFC6200B3629}"/>
    <cellStyle name="Output 3 6 5" xfId="30681" xr:uid="{6DBFB8CD-1864-452A-A7A8-51C22A18A24A}"/>
    <cellStyle name="Output 3 6 6" xfId="33904" xr:uid="{1D3B30A1-4A68-4ACB-85FB-34339420829D}"/>
    <cellStyle name="Output 3 6 7" xfId="34676" xr:uid="{932B8BC7-7579-46BA-9624-414E2A3BA74E}"/>
    <cellStyle name="Output 3 6 8" xfId="35804" xr:uid="{C0DF6C64-C698-4936-8476-BBE2A1E54509}"/>
    <cellStyle name="Output 3 6 9" xfId="36639" xr:uid="{38CB0D5A-4180-483E-9EC4-12BA4120536B}"/>
    <cellStyle name="Output 3 7" xfId="24492" xr:uid="{093AE9A5-0960-41C0-90C7-3F5FF0DC9405}"/>
    <cellStyle name="Output 3 7 10" xfId="37728" xr:uid="{4292CA1E-3939-4F8A-878C-F74E9CB32315}"/>
    <cellStyle name="Output 3 7 2" xfId="27140" xr:uid="{C6332E30-70D4-45B1-B3D8-50CB5F67E228}"/>
    <cellStyle name="Output 3 7 3" xfId="28778" xr:uid="{135295FB-B421-40EB-9DAE-1ECA0CE26D72}"/>
    <cellStyle name="Output 3 7 4" xfId="29970" xr:uid="{4D9609C6-E882-4E76-B516-A046CB5F31BD}"/>
    <cellStyle name="Output 3 7 5" xfId="30853" xr:uid="{E4EBAF62-C4AB-4354-97C7-7351458248BD}"/>
    <cellStyle name="Output 3 7 6" xfId="34076" xr:uid="{2D52C190-693E-4C52-9955-AC42BB6F5883}"/>
    <cellStyle name="Output 3 7 7" xfId="34848" xr:uid="{B9A3ABDA-2877-4766-89A2-21E9BFC0607F}"/>
    <cellStyle name="Output 3 7 8" xfId="35976" xr:uid="{959215C4-A4CB-4B34-A1A0-F716C7B61BC8}"/>
    <cellStyle name="Output 3 7 9" xfId="36809" xr:uid="{3F4DD71D-707A-4A79-8B5A-D4C3E8443500}"/>
    <cellStyle name="Output 3 8" xfId="22161" xr:uid="{31B1D5A0-F6A5-4DB2-A665-1E21D2A0F3B0}"/>
    <cellStyle name="Output 3 9" xfId="24680" xr:uid="{A0EAFF76-C1AF-40A6-8D20-AC5A97EF9477}"/>
    <cellStyle name="Output 4" xfId="20610" xr:uid="{00000000-0005-0000-0000-000086500000}"/>
    <cellStyle name="Output 4 2" xfId="20611" xr:uid="{00000000-0005-0000-0000-000087500000}"/>
    <cellStyle name="Output 4 2 2" xfId="22457" xr:uid="{83C2595B-5700-4E3F-8D18-A650D287F2D8}"/>
    <cellStyle name="Output 4 2 2 2" xfId="23357" xr:uid="{0D6E5E9C-A0AD-4732-8E2C-4465B960F148}"/>
    <cellStyle name="Output 4 2 2 2 2" xfId="26009" xr:uid="{4BD18417-83EA-4905-A8D5-F8AA97BE75C8}"/>
    <cellStyle name="Output 4 2 2 2 3" xfId="28109" xr:uid="{541516A3-EACD-48F7-82A7-E580816FA548}"/>
    <cellStyle name="Output 4 2 2 2 4" xfId="27954" xr:uid="{788AA369-C9E4-42A7-BDF5-8F33EDD428F0}"/>
    <cellStyle name="Output 4 2 2 2 5" xfId="29106" xr:uid="{25869E4B-822F-4DAF-B857-FEFB3C00172E}"/>
    <cellStyle name="Output 4 2 2 2 6" xfId="33260" xr:uid="{F0F35E41-0942-4064-8549-5ECEB31DEDB1}"/>
    <cellStyle name="Output 4 2 2 2 7" xfId="34208" xr:uid="{FE09B2EF-3D3F-495D-94FA-387C95191C0C}"/>
    <cellStyle name="Output 4 2 2 2 8" xfId="33630" xr:uid="{C4B43E69-72FE-4C51-AE80-6DE3E9680D78}"/>
    <cellStyle name="Output 4 2 2 2 9" xfId="30968" xr:uid="{A7C6D263-F32E-4681-905F-C1D2060A0C20}"/>
    <cellStyle name="Output 4 2 2 3" xfId="25111" xr:uid="{3ABA0DD9-424E-4F69-B332-CAB3AE5CDBBE}"/>
    <cellStyle name="Output 4 2 2 4" xfId="32370" xr:uid="{D6BB0085-EC2C-4907-9370-B5C23EF2F18D}"/>
    <cellStyle name="Output 4 2 3" xfId="23168" xr:uid="{3EA94C82-A19F-474C-91BE-6C2119E4E87C}"/>
    <cellStyle name="Output 4 2 3 2" xfId="25820" xr:uid="{CBB18E65-A256-453B-B3BB-C9B11555A317}"/>
    <cellStyle name="Output 4 2 3 3" xfId="27920" xr:uid="{8D07D52B-93EA-4B1C-B670-9CC620C696B4}"/>
    <cellStyle name="Output 4 2 3 4" xfId="27448" xr:uid="{1C1A8F51-260C-4E75-9C8E-19F82E517412}"/>
    <cellStyle name="Output 4 2 3 5" xfId="27723" xr:uid="{93D602D3-95DA-4DDE-B778-4C468AC12043}"/>
    <cellStyle name="Output 4 2 3 6" xfId="33071" xr:uid="{39583607-5EB5-459F-BD47-96285EB0348A}"/>
    <cellStyle name="Output 4 2 3 7" xfId="30991" xr:uid="{6A76EB67-F006-422E-A663-D9CDC7D8AEF5}"/>
    <cellStyle name="Output 4 2 3 8" xfId="31241" xr:uid="{9CDF520A-832E-4A2A-A217-F1F1C053E308}"/>
    <cellStyle name="Output 4 2 3 9" xfId="31723" xr:uid="{1F601F05-E738-404C-82B0-BAA7A7560287}"/>
    <cellStyle name="Output 4 2 4" xfId="24324" xr:uid="{C54260C2-33AE-40A1-A0B3-90F55A27093E}"/>
    <cellStyle name="Output 4 2 4 10" xfId="37560" xr:uid="{81D1EA0A-8EE5-40F8-BB4F-68960E5C326D}"/>
    <cellStyle name="Output 4 2 4 2" xfId="26972" xr:uid="{FC42110D-C8A0-4D40-A763-98D519A28BED}"/>
    <cellStyle name="Output 4 2 4 3" xfId="25007" xr:uid="{419643A3-FBF6-431F-A735-10520971BA07}"/>
    <cellStyle name="Output 4 2 4 4" xfId="29804" xr:uid="{F7AEB00C-6506-427C-856C-EA903F132B13}"/>
    <cellStyle name="Output 4 2 4 5" xfId="30685" xr:uid="{C5AB7632-2EB8-48C6-A07D-D565CCFBD73E}"/>
    <cellStyle name="Output 4 2 4 6" xfId="33908" xr:uid="{F2D06F95-9304-4A05-A909-C412F0DBC761}"/>
    <cellStyle name="Output 4 2 4 7" xfId="34680" xr:uid="{02BD4FF2-0A65-4B02-A515-C81FF884EA53}"/>
    <cellStyle name="Output 4 2 4 8" xfId="35808" xr:uid="{AD3BF338-1820-4836-98D0-8C8666F1B7B5}"/>
    <cellStyle name="Output 4 2 4 9" xfId="36643" xr:uid="{AAAD6CF5-7C69-4D79-A1D3-DD7B1B83CA91}"/>
    <cellStyle name="Output 4 2 5" xfId="24496" xr:uid="{821C4296-1E94-4B5D-AC91-7AE10A38DB84}"/>
    <cellStyle name="Output 4 2 5 10" xfId="37732" xr:uid="{4CA1E249-EFCA-4304-A314-0878DA79C050}"/>
    <cellStyle name="Output 4 2 5 2" xfId="27144" xr:uid="{9D4A230A-5546-4FC6-8374-7BE1CBAE40E2}"/>
    <cellStyle name="Output 4 2 5 3" xfId="28782" xr:uid="{67B999EA-D38B-468F-816D-6576F9AA768A}"/>
    <cellStyle name="Output 4 2 5 4" xfId="29974" xr:uid="{C74F59E7-0A3E-4012-AAEE-A7E7C4FFEF72}"/>
    <cellStyle name="Output 4 2 5 5" xfId="30857" xr:uid="{4CBEF096-87B0-4853-836D-CB19276E3197}"/>
    <cellStyle name="Output 4 2 5 6" xfId="34080" xr:uid="{AF552760-730D-4ABC-BDE6-4E275F7E2817}"/>
    <cellStyle name="Output 4 2 5 7" xfId="34852" xr:uid="{89277EF2-B8E2-48D6-AE02-104ABB50CC7A}"/>
    <cellStyle name="Output 4 2 5 8" xfId="35980" xr:uid="{561082E6-95BA-4235-A2A4-4907EBAAB60B}"/>
    <cellStyle name="Output 4 2 5 9" xfId="36813" xr:uid="{39C1756F-B369-4647-A3E8-5A7D60A7E902}"/>
    <cellStyle name="Output 4 2 6" xfId="22165" xr:uid="{41C5C55F-2A67-42DB-8AB2-B6B71CF74ADF}"/>
    <cellStyle name="Output 4 2 7" xfId="24684" xr:uid="{4A591F76-A628-45DB-B0AD-525A92FD915B}"/>
    <cellStyle name="Output 4 3" xfId="20612" xr:uid="{00000000-0005-0000-0000-000088500000}"/>
    <cellStyle name="Output 4 3 2" xfId="22456" xr:uid="{DFE90A71-E5AA-427D-8B23-86A524CEB75E}"/>
    <cellStyle name="Output 4 3 2 2" xfId="23356" xr:uid="{3409091C-67DE-4566-A696-B2D3F8AF8096}"/>
    <cellStyle name="Output 4 3 2 2 2" xfId="26008" xr:uid="{654F6506-6A74-4FBE-BC92-1A40A01F78D2}"/>
    <cellStyle name="Output 4 3 2 2 3" xfId="28108" xr:uid="{0B35A460-BFB6-49FB-A57E-67CA5D000AA2}"/>
    <cellStyle name="Output 4 3 2 2 4" xfId="28075" xr:uid="{E373EC44-5982-4260-BA7A-C52C44971EEB}"/>
    <cellStyle name="Output 4 3 2 2 5" xfId="28990" xr:uid="{78354847-D697-4FDD-B03E-E15A50F59348}"/>
    <cellStyle name="Output 4 3 2 2 6" xfId="33259" xr:uid="{2CA49F05-C6BB-4EE3-A41D-83CBE53629DE}"/>
    <cellStyle name="Output 4 3 2 2 7" xfId="34207" xr:uid="{544A3C45-6D25-4B63-913C-3DBD32940D38}"/>
    <cellStyle name="Output 4 3 2 2 8" xfId="31211" xr:uid="{706DD6CA-45AD-4380-96FB-3402AB5213EC}"/>
    <cellStyle name="Output 4 3 2 2 9" xfId="31394" xr:uid="{F9195A54-D6B8-42A7-9F9F-D14980AF4C14}"/>
    <cellStyle name="Output 4 3 2 3" xfId="25110" xr:uid="{1F0762C4-2AF5-437B-86E6-C425603390C6}"/>
    <cellStyle name="Output 4 3 2 4" xfId="32369" xr:uid="{76776EF2-ED25-4D44-B884-FE893FA0D6D9}"/>
    <cellStyle name="Output 4 3 3" xfId="23169" xr:uid="{BE21A391-6369-42EF-B6C3-143745567A12}"/>
    <cellStyle name="Output 4 3 3 2" xfId="25821" xr:uid="{BD9D00C3-BE4B-4CED-AC84-061E9680D32C}"/>
    <cellStyle name="Output 4 3 3 3" xfId="27921" xr:uid="{497C8721-CF3F-4373-A36B-6C8F531BDFF9}"/>
    <cellStyle name="Output 4 3 3 4" xfId="27449" xr:uid="{2651941D-15B2-449B-8218-1E23643A7334}"/>
    <cellStyle name="Output 4 3 3 5" xfId="28227" xr:uid="{8F47AF2B-DCC1-4823-AFF2-746A0D07EC26}"/>
    <cellStyle name="Output 4 3 3 6" xfId="33072" xr:uid="{4E0567B6-B77B-456E-8393-EEF2E3F31A18}"/>
    <cellStyle name="Output 4 3 3 7" xfId="30990" xr:uid="{D0321AB9-E36C-4E10-ADDF-79D4ADDD90C5}"/>
    <cellStyle name="Output 4 3 3 8" xfId="31795" xr:uid="{BEA13F72-5A16-400C-A0E8-158D25A24E07}"/>
    <cellStyle name="Output 4 3 3 9" xfId="31501" xr:uid="{308EB953-9BDA-4213-AC3E-D2D4F3FF8EA1}"/>
    <cellStyle name="Output 4 3 4" xfId="24325" xr:uid="{498614FA-E356-48E2-8F45-B8C2165A0B49}"/>
    <cellStyle name="Output 4 3 4 10" xfId="37561" xr:uid="{F830771D-D0B2-4B4F-8478-556557EC6B37}"/>
    <cellStyle name="Output 4 3 4 2" xfId="26973" xr:uid="{42446ED2-8CDE-4716-8233-958EC150F83F}"/>
    <cellStyle name="Output 4 3 4 3" xfId="25008" xr:uid="{47A083B4-2ADE-4D9F-A848-30516A629B88}"/>
    <cellStyle name="Output 4 3 4 4" xfId="29805" xr:uid="{AFCEFC60-2694-4B15-A057-79D55328FFAD}"/>
    <cellStyle name="Output 4 3 4 5" xfId="30686" xr:uid="{28F3192E-829A-4B03-9319-C52B0B0FB8A1}"/>
    <cellStyle name="Output 4 3 4 6" xfId="33909" xr:uid="{DB8BF3DB-61CB-4ADA-B6E7-BA2DFE6C1A37}"/>
    <cellStyle name="Output 4 3 4 7" xfId="34681" xr:uid="{7D11FA53-6ADE-40C9-A3C8-BE2CF63AA849}"/>
    <cellStyle name="Output 4 3 4 8" xfId="35809" xr:uid="{4FA21BC9-5921-49CB-A8B5-1F43DFCA888B}"/>
    <cellStyle name="Output 4 3 4 9" xfId="36644" xr:uid="{9C0C9A7F-0C09-4408-A6DB-513A6C875499}"/>
    <cellStyle name="Output 4 3 5" xfId="24497" xr:uid="{583C579E-3E50-4D24-8430-A7705671F3FF}"/>
    <cellStyle name="Output 4 3 5 10" xfId="37733" xr:uid="{EB4C4E50-E9CE-430E-A009-BCAF60E3D678}"/>
    <cellStyle name="Output 4 3 5 2" xfId="27145" xr:uid="{65FAE686-3743-4018-B418-3E20FF196A3F}"/>
    <cellStyle name="Output 4 3 5 3" xfId="28783" xr:uid="{BAE8B1B4-3A09-4611-924B-EB3DA5EB22F6}"/>
    <cellStyle name="Output 4 3 5 4" xfId="29975" xr:uid="{76732A8F-DBC0-4CB2-8349-9355D1C0BAE4}"/>
    <cellStyle name="Output 4 3 5 5" xfId="30858" xr:uid="{79E621DA-DD51-4071-9732-35F99F6B479C}"/>
    <cellStyle name="Output 4 3 5 6" xfId="34081" xr:uid="{805E7ECE-BD16-4349-932E-E63535E58509}"/>
    <cellStyle name="Output 4 3 5 7" xfId="34853" xr:uid="{BE8DFB92-8AD3-437E-9544-05A9F2D947A2}"/>
    <cellStyle name="Output 4 3 5 8" xfId="35981" xr:uid="{440B5716-31D2-44DC-ADB7-AFBEBCE245E5}"/>
    <cellStyle name="Output 4 3 5 9" xfId="36814" xr:uid="{2856A0BC-EDB8-4044-9943-CDDCB186D0F9}"/>
    <cellStyle name="Output 4 3 6" xfId="22166" xr:uid="{05C897BA-731B-4CA3-ADBA-EA056C780F32}"/>
    <cellStyle name="Output 4 3 7" xfId="24685" xr:uid="{9D085AD6-C304-4A97-8E43-AE268CE670CC}"/>
    <cellStyle name="Output 4 4" xfId="22458" xr:uid="{A3D4A4E4-E4C6-4F44-A27D-AB027A12B0F1}"/>
    <cellStyle name="Output 4 4 2" xfId="23358" xr:uid="{6AEF4B0E-F143-40D0-B6D2-8333F88BB75E}"/>
    <cellStyle name="Output 4 4 2 2" xfId="26010" xr:uid="{144B1C10-C912-457D-81E0-FB47852F4741}"/>
    <cellStyle name="Output 4 4 2 3" xfId="28110" xr:uid="{3282B27D-ECE4-46D8-9F42-CE3E8FCA26DA}"/>
    <cellStyle name="Output 4 4 2 4" xfId="28445" xr:uid="{28C6FF71-0C51-482C-8E3D-80785D910004}"/>
    <cellStyle name="Output 4 4 2 5" xfId="27702" xr:uid="{49FCB045-1DCA-46C7-AD10-B5C9E5EAAA7C}"/>
    <cellStyle name="Output 4 4 2 6" xfId="33261" xr:uid="{24DF4D83-D883-4FCF-913E-0BA423705B2D}"/>
    <cellStyle name="Output 4 4 2 7" xfId="34209" xr:uid="{0A51BF7A-6AFC-4548-82B0-2750BBE1500C}"/>
    <cellStyle name="Output 4 4 2 8" xfId="34534" xr:uid="{52605BA8-BC89-4531-A70C-0BA1B8C75944}"/>
    <cellStyle name="Output 4 4 2 9" xfId="35139" xr:uid="{3CBA1330-2C57-4315-979A-B4A1E18DA8BF}"/>
    <cellStyle name="Output 4 4 3" xfId="25112" xr:uid="{BDF54A6C-285D-49B1-A4CF-09D658855DC0}"/>
    <cellStyle name="Output 4 4 4" xfId="32371" xr:uid="{125FC859-6EC1-4795-B44D-96F6EB59A9CE}"/>
    <cellStyle name="Output 4 5" xfId="23167" xr:uid="{A03C8539-3105-47AC-B3E3-892AAD3409BD}"/>
    <cellStyle name="Output 4 5 2" xfId="25819" xr:uid="{75965EE0-6F4C-4039-A060-C10B2812AF77}"/>
    <cellStyle name="Output 4 5 3" xfId="27919" xr:uid="{DBD915D8-5097-4760-86A0-76D939369729}"/>
    <cellStyle name="Output 4 5 4" xfId="27447" xr:uid="{48D6E940-3B63-45F7-B5A3-84F84EEEE451}"/>
    <cellStyle name="Output 4 5 5" xfId="22190" xr:uid="{13248845-4527-4DF0-82B6-980E6CA18BE9}"/>
    <cellStyle name="Output 4 5 6" xfId="33070" xr:uid="{C4236185-D070-4718-8606-E3578F042E21}"/>
    <cellStyle name="Output 4 5 7" xfId="30992" xr:uid="{025E4D4C-B850-4E3A-94CA-3EC8F7679984}"/>
    <cellStyle name="Output 4 5 8" xfId="34317" xr:uid="{9742C1FF-B0F6-4BC7-9A6B-88F39C1466FD}"/>
    <cellStyle name="Output 4 5 9" xfId="31502" xr:uid="{9EF28BF4-23D8-4953-83E4-0562E8E11837}"/>
    <cellStyle name="Output 4 6" xfId="24323" xr:uid="{DB02E81A-9E8D-43C8-B77A-126A4D4BEBCB}"/>
    <cellStyle name="Output 4 6 10" xfId="37559" xr:uid="{1CB1D8AB-D47E-42FB-B72A-CE0AC3A05DA5}"/>
    <cellStyle name="Output 4 6 2" xfId="26971" xr:uid="{F3B3A1A8-5369-4C15-BAB4-3CC733AC74C1}"/>
    <cellStyle name="Output 4 6 3" xfId="25006" xr:uid="{ADC2379D-39FE-4567-8C35-CF6382896C17}"/>
    <cellStyle name="Output 4 6 4" xfId="29803" xr:uid="{E4272B8C-F772-4BF7-BEF5-23A8AFB4F8AF}"/>
    <cellStyle name="Output 4 6 5" xfId="30684" xr:uid="{D734CC07-D2E2-4F50-8785-937F429F0BEA}"/>
    <cellStyle name="Output 4 6 6" xfId="33907" xr:uid="{2C601AF4-CC60-4F61-813F-6E881A7441E3}"/>
    <cellStyle name="Output 4 6 7" xfId="34679" xr:uid="{82BB809E-8193-4242-B2A4-81AABA4B6F75}"/>
    <cellStyle name="Output 4 6 8" xfId="35807" xr:uid="{483BD694-2851-49D8-BD37-9F365FC45477}"/>
    <cellStyle name="Output 4 6 9" xfId="36642" xr:uid="{44261430-E2A1-4110-A5C5-C6AF7EFDE0E0}"/>
    <cellStyle name="Output 4 7" xfId="24495" xr:uid="{030763BE-7E6E-4384-8E7E-3F291E4E3EE1}"/>
    <cellStyle name="Output 4 7 10" xfId="37731" xr:uid="{01F03628-4BE5-46C2-B7C1-78C75BD972E8}"/>
    <cellStyle name="Output 4 7 2" xfId="27143" xr:uid="{6D6CA4D9-68A6-41D1-A38F-3BD41AEF65D7}"/>
    <cellStyle name="Output 4 7 3" xfId="28781" xr:uid="{819D2AE1-B788-40F9-89BE-18CC7D756967}"/>
    <cellStyle name="Output 4 7 4" xfId="29973" xr:uid="{D0AECB48-5C09-4667-9080-78CB4764F3A1}"/>
    <cellStyle name="Output 4 7 5" xfId="30856" xr:uid="{6128F55C-A2D6-4935-A954-6DD6486F9EF9}"/>
    <cellStyle name="Output 4 7 6" xfId="34079" xr:uid="{5D05F728-5ACD-469B-81DE-1FB8DD26CB17}"/>
    <cellStyle name="Output 4 7 7" xfId="34851" xr:uid="{F905D78D-8E8B-431F-B0A6-B32E559D7380}"/>
    <cellStyle name="Output 4 7 8" xfId="35979" xr:uid="{75D9B0BF-944B-4620-BA40-81645E082898}"/>
    <cellStyle name="Output 4 7 9" xfId="36812" xr:uid="{3C5C4800-1F62-415D-8393-2D5835D7CCF3}"/>
    <cellStyle name="Output 4 8" xfId="22164" xr:uid="{84DD1B74-A029-4E87-9C87-AAFB367FE78D}"/>
    <cellStyle name="Output 4 9" xfId="24683" xr:uid="{D26B7CF6-2F5B-404D-8ADC-DD9F7897E6E7}"/>
    <cellStyle name="Output 5" xfId="20613" xr:uid="{00000000-0005-0000-0000-000089500000}"/>
    <cellStyle name="Output 5 2" xfId="20614" xr:uid="{00000000-0005-0000-0000-00008A500000}"/>
    <cellStyle name="Output 5 2 2" xfId="22454" xr:uid="{7360F997-09F3-4F8E-9A79-B6F720F19754}"/>
    <cellStyle name="Output 5 2 2 2" xfId="23354" xr:uid="{A8F88525-511D-4898-BE6D-D2590758FD76}"/>
    <cellStyle name="Output 5 2 2 2 2" xfId="26006" xr:uid="{360F5A1E-8F56-4B39-A0E0-F4C052860DC6}"/>
    <cellStyle name="Output 5 2 2 2 3" xfId="28106" xr:uid="{08BC91D2-C8EE-40CD-8200-221509279551}"/>
    <cellStyle name="Output 5 2 2 2 4" xfId="28562" xr:uid="{83D6F2A0-B6AE-42C2-AD8D-33305402C727}"/>
    <cellStyle name="Output 5 2 2 2 5" xfId="22241" xr:uid="{AD83E19E-CBAC-4D6C-8962-622D1FEA9DE4}"/>
    <cellStyle name="Output 5 2 2 2 6" xfId="33257" xr:uid="{D4BE1241-8C2B-4296-A03F-E53B67049CD9}"/>
    <cellStyle name="Output 5 2 2 2 7" xfId="34205" xr:uid="{0177F794-F405-4909-B4EE-08E986A7FC40}"/>
    <cellStyle name="Output 5 2 2 2 8" xfId="31128" xr:uid="{68C6454F-B694-4FF8-AFA3-9F924A081640}"/>
    <cellStyle name="Output 5 2 2 2 9" xfId="35010" xr:uid="{5FAF40DD-05AB-44C7-B377-CE9C83295268}"/>
    <cellStyle name="Output 5 2 2 3" xfId="25108" xr:uid="{2D11B4AE-0A2F-4DF7-B51A-8326E43414EA}"/>
    <cellStyle name="Output 5 2 2 4" xfId="32367" xr:uid="{FB49279F-BCDB-49F4-80E7-E4FDAD571C7A}"/>
    <cellStyle name="Output 5 2 3" xfId="23171" xr:uid="{565AA519-4FDE-442D-BF59-C3E983290F90}"/>
    <cellStyle name="Output 5 2 3 2" xfId="25823" xr:uid="{B464345C-AD14-4042-A278-E91E454CC1AB}"/>
    <cellStyle name="Output 5 2 3 3" xfId="27923" xr:uid="{8FCECF43-47AF-4D5F-AAA5-4324656372A9}"/>
    <cellStyle name="Output 5 2 3 4" xfId="27451" xr:uid="{63835377-EAEC-4487-853D-9AD45E17F190}"/>
    <cellStyle name="Output 5 2 3 5" xfId="28348" xr:uid="{6A4A1061-0834-49AB-995C-7E7BA766EA8D}"/>
    <cellStyle name="Output 5 2 3 6" xfId="33074" xr:uid="{83AD0764-8F5C-4EE6-A0EE-2C6D4B80686F}"/>
    <cellStyle name="Output 5 2 3 7" xfId="30988" xr:uid="{5288CCEE-26C4-44E6-9985-923D77747812}"/>
    <cellStyle name="Output 5 2 3 8" xfId="34454" xr:uid="{5693D39B-CD40-4F77-9597-9DB735A9C5A5}"/>
    <cellStyle name="Output 5 2 3 9" xfId="30956" xr:uid="{1CE29D87-8EE1-4154-BCA2-4B754C87990F}"/>
    <cellStyle name="Output 5 2 4" xfId="24327" xr:uid="{41ACE0DA-B7AA-405C-A2BD-D4AB88CDA934}"/>
    <cellStyle name="Output 5 2 4 10" xfId="37563" xr:uid="{5FC1593A-036D-460A-9A1D-BD25F0205892}"/>
    <cellStyle name="Output 5 2 4 2" xfId="26975" xr:uid="{3AB9B915-391D-4EE6-902B-DA24FDAEF544}"/>
    <cellStyle name="Output 5 2 4 3" xfId="25010" xr:uid="{910BB8FA-865C-4243-8C75-0E46F4DB9EFC}"/>
    <cellStyle name="Output 5 2 4 4" xfId="29807" xr:uid="{57C8114F-B4FA-4039-B95A-E8CFAFC66B10}"/>
    <cellStyle name="Output 5 2 4 5" xfId="30688" xr:uid="{00297068-ACD1-49A3-B466-EAB1D1B44C3F}"/>
    <cellStyle name="Output 5 2 4 6" xfId="33911" xr:uid="{43E724EB-9E1E-4EA7-99C6-F2EDD0051BD3}"/>
    <cellStyle name="Output 5 2 4 7" xfId="34683" xr:uid="{2F0DF2FD-EA7C-4312-A08F-802CC521ECC1}"/>
    <cellStyle name="Output 5 2 4 8" xfId="35811" xr:uid="{E00D2617-EB6F-4692-8CDE-4AEDD9686F3F}"/>
    <cellStyle name="Output 5 2 4 9" xfId="36646" xr:uid="{786FB82B-07C2-48F8-962A-8B29421D816F}"/>
    <cellStyle name="Output 5 2 5" xfId="24499" xr:uid="{F2600DA5-82E6-44AF-BF0D-168F4EFD1A55}"/>
    <cellStyle name="Output 5 2 5 10" xfId="37735" xr:uid="{FE6690E2-F8C7-4902-BB5F-218582498445}"/>
    <cellStyle name="Output 5 2 5 2" xfId="27147" xr:uid="{EF149775-0BEB-4116-A466-2D4D6D01DA99}"/>
    <cellStyle name="Output 5 2 5 3" xfId="28785" xr:uid="{9B240467-2F74-4375-9747-F426C06C1BE9}"/>
    <cellStyle name="Output 5 2 5 4" xfId="29977" xr:uid="{012BBDA5-3B4F-48EF-A897-9B0D6E0B982E}"/>
    <cellStyle name="Output 5 2 5 5" xfId="30860" xr:uid="{3CBFC69F-4FE5-4E55-A882-CCE8D031E4D3}"/>
    <cellStyle name="Output 5 2 5 6" xfId="34083" xr:uid="{0F893D28-C4C3-40CF-8F11-0CEEF0DBD22C}"/>
    <cellStyle name="Output 5 2 5 7" xfId="34855" xr:uid="{E2CD043B-6F01-4454-838B-75FE847EDBD2}"/>
    <cellStyle name="Output 5 2 5 8" xfId="35983" xr:uid="{3BB7B6B0-3B3D-4F2E-9C4D-AD94B4E96BE6}"/>
    <cellStyle name="Output 5 2 5 9" xfId="36816" xr:uid="{B75D22D8-C922-48F4-BBF3-2170DDCC6087}"/>
    <cellStyle name="Output 5 2 6" xfId="22168" xr:uid="{E6738D2F-2D85-478B-BC5B-293A8C607BE6}"/>
    <cellStyle name="Output 5 2 7" xfId="24687" xr:uid="{8A348C78-8432-4F32-AD27-8B1363E625F5}"/>
    <cellStyle name="Output 5 3" xfId="20615" xr:uid="{00000000-0005-0000-0000-00008B500000}"/>
    <cellStyle name="Output 5 3 2" xfId="22453" xr:uid="{EEA7405C-5F52-4A02-B561-84DDCD61DCF2}"/>
    <cellStyle name="Output 5 3 2 2" xfId="23353" xr:uid="{F7E5617A-99AE-4112-8C2C-F6CC4D03FC84}"/>
    <cellStyle name="Output 5 3 2 2 2" xfId="26005" xr:uid="{AB712B5C-D3EF-4A2B-86F9-430AF97B8790}"/>
    <cellStyle name="Output 5 3 2 2 3" xfId="28105" xr:uid="{F7C6E369-24E2-4376-916A-595DBBC089C1}"/>
    <cellStyle name="Output 5 3 2 2 4" xfId="28448" xr:uid="{57B4B3D2-3511-4806-B13B-F2F3CB5F2413}"/>
    <cellStyle name="Output 5 3 2 2 5" xfId="29105" xr:uid="{39CF0F43-B539-4E0C-8545-7544799E270D}"/>
    <cellStyle name="Output 5 3 2 2 6" xfId="33256" xr:uid="{694CC7D0-D5A8-42A5-9E24-89CC94CE66E7}"/>
    <cellStyle name="Output 5 3 2 2 7" xfId="34204" xr:uid="{0DC90CC4-F74D-42E5-A7D7-34E6FF40FF3D}"/>
    <cellStyle name="Output 5 3 2 2 8" xfId="34427" xr:uid="{A8E62725-1B04-4CE3-AA49-B9C981523AD6}"/>
    <cellStyle name="Output 5 3 2 2 9" xfId="35145" xr:uid="{2AD48479-62B0-4904-BF9D-7CE6D01B2B55}"/>
    <cellStyle name="Output 5 3 2 3" xfId="25107" xr:uid="{BD46B368-D029-4D0E-A070-FEEB53D36202}"/>
    <cellStyle name="Output 5 3 2 4" xfId="32366" xr:uid="{C2BD4D92-F177-4412-8932-3812AAD71446}"/>
    <cellStyle name="Output 5 3 3" xfId="23172" xr:uid="{17222BEC-FEA3-471A-95D2-7A7161F03D89}"/>
    <cellStyle name="Output 5 3 3 2" xfId="25824" xr:uid="{465D6DD9-DBF6-489A-9519-C1BF88C8F998}"/>
    <cellStyle name="Output 5 3 3 3" xfId="27924" xr:uid="{00C52D1C-BA93-46FC-AE85-DA0B3852910F}"/>
    <cellStyle name="Output 5 3 3 4" xfId="27452" xr:uid="{E7D73850-87CF-43C4-ABC6-569744842D32}"/>
    <cellStyle name="Output 5 3 3 5" xfId="28301" xr:uid="{0F7A586D-627A-4463-9648-73E1490ECE75}"/>
    <cellStyle name="Output 5 3 3 6" xfId="33075" xr:uid="{0DE89610-CF24-4643-BEFC-B6AD0A5ECAF2}"/>
    <cellStyle name="Output 5 3 3 7" xfId="30987" xr:uid="{D23E4DA0-D1E1-415F-9AC7-D8BC409F7A6D}"/>
    <cellStyle name="Output 5 3 3 8" xfId="31101" xr:uid="{89149869-2A26-4883-9C44-0458FA916635}"/>
    <cellStyle name="Output 5 3 3 9" xfId="31499" xr:uid="{514E09CD-3B3B-486A-B2A4-004ED788EABC}"/>
    <cellStyle name="Output 5 3 4" xfId="24328" xr:uid="{656DC884-3EDC-4BAE-A129-D7F84F136A24}"/>
    <cellStyle name="Output 5 3 4 10" xfId="37564" xr:uid="{66A12C1B-9C58-45D9-B35C-42354D00C62D}"/>
    <cellStyle name="Output 5 3 4 2" xfId="26976" xr:uid="{99612BAE-7A50-4159-AA94-A4768AA6A398}"/>
    <cellStyle name="Output 5 3 4 3" xfId="25011" xr:uid="{C002E5D8-5902-4C4C-A435-DC268D1CA990}"/>
    <cellStyle name="Output 5 3 4 4" xfId="29808" xr:uid="{4950C2E1-61CD-4A3E-B8A7-761836A5FA60}"/>
    <cellStyle name="Output 5 3 4 5" xfId="30689" xr:uid="{93546DF5-73F7-4AAE-8DF0-20E150263E50}"/>
    <cellStyle name="Output 5 3 4 6" xfId="33912" xr:uid="{09E67CA0-2172-4904-AE5A-2F7ECB9B33D4}"/>
    <cellStyle name="Output 5 3 4 7" xfId="34684" xr:uid="{9593B6B3-B2C3-46A8-8432-C9C5C0104804}"/>
    <cellStyle name="Output 5 3 4 8" xfId="35812" xr:uid="{8C5F0160-9645-40B0-85E7-8EBF7C79F96A}"/>
    <cellStyle name="Output 5 3 4 9" xfId="36647" xr:uid="{6B43848B-7FA5-4E2E-8514-51199AAF7518}"/>
    <cellStyle name="Output 5 3 5" xfId="24500" xr:uid="{E2EC1B0F-108D-4142-A987-17D040B5E279}"/>
    <cellStyle name="Output 5 3 5 10" xfId="37736" xr:uid="{275076C3-319A-4298-978D-36E8FD9C2B4F}"/>
    <cellStyle name="Output 5 3 5 2" xfId="27148" xr:uid="{0565C29D-054B-4FB4-ACC8-309F8B33C53F}"/>
    <cellStyle name="Output 5 3 5 3" xfId="28786" xr:uid="{C87EA509-9461-4607-A614-CCBEC0FDEFB3}"/>
    <cellStyle name="Output 5 3 5 4" xfId="29978" xr:uid="{28ACC3A7-EA50-4499-9AB1-D7D60947AB0C}"/>
    <cellStyle name="Output 5 3 5 5" xfId="30861" xr:uid="{D50F7A8A-E62E-48F2-B38E-897C27E7653C}"/>
    <cellStyle name="Output 5 3 5 6" xfId="34084" xr:uid="{160E959F-DF06-455A-A02C-C631F669F260}"/>
    <cellStyle name="Output 5 3 5 7" xfId="34856" xr:uid="{F61869AD-5B52-461F-81EF-D2A6AB723849}"/>
    <cellStyle name="Output 5 3 5 8" xfId="35984" xr:uid="{5A8CA124-9A97-4DBB-BEB9-7F03C816F738}"/>
    <cellStyle name="Output 5 3 5 9" xfId="36817" xr:uid="{1DFF15F8-8B46-4B37-A5AD-69295016C69C}"/>
    <cellStyle name="Output 5 3 6" xfId="22169" xr:uid="{C0F5D72F-4ABA-40D7-B475-64BF1B1936A0}"/>
    <cellStyle name="Output 5 3 7" xfId="24688" xr:uid="{C07C5F71-1B31-41E4-A056-A3C77BC70B8D}"/>
    <cellStyle name="Output 5 4" xfId="22455" xr:uid="{2555D00A-0ECC-4F22-A1F9-D04B8E8B6861}"/>
    <cellStyle name="Output 5 4 2" xfId="23355" xr:uid="{5C413E8D-7610-4F61-9204-7937F767EC00}"/>
    <cellStyle name="Output 5 4 2 2" xfId="26007" xr:uid="{65714A1C-310F-4743-826C-4E25D623FA3A}"/>
    <cellStyle name="Output 5 4 2 3" xfId="28107" xr:uid="{E312F499-4254-45C7-8672-5586DD397F4F}"/>
    <cellStyle name="Output 5 4 2 4" xfId="27630" xr:uid="{821A447C-6835-406E-B2D0-81036074A3D9}"/>
    <cellStyle name="Output 5 4 2 5" xfId="27256" xr:uid="{793DB3BC-E00D-4849-86D4-438A7D4CAA76}"/>
    <cellStyle name="Output 5 4 2 6" xfId="33258" xr:uid="{B82F0B5E-AD02-44D9-84EB-2FD3774F1659}"/>
    <cellStyle name="Output 5 4 2 7" xfId="34206" xr:uid="{C21D9105-E577-4899-9EE2-BB6C99428BA7}"/>
    <cellStyle name="Output 5 4 2 8" xfId="34347" xr:uid="{D5CF5DAB-81D1-4D12-A0DA-3B9007C7012C}"/>
    <cellStyle name="Output 5 4 2 9" xfId="31395" xr:uid="{0A8AA1EA-9431-4A0A-BB75-89F74FA66279}"/>
    <cellStyle name="Output 5 4 3" xfId="25109" xr:uid="{FF14B137-2DCD-4EAA-8D59-33A845A2E7CB}"/>
    <cellStyle name="Output 5 4 4" xfId="32368" xr:uid="{2E733743-18F1-4A32-8030-1F3B0F70AAE1}"/>
    <cellStyle name="Output 5 5" xfId="23170" xr:uid="{2E171842-6C3C-4F99-BB86-15FB9E06FD58}"/>
    <cellStyle name="Output 5 5 2" xfId="25822" xr:uid="{E8C2805A-4716-49AF-BE80-1189CECDA300}"/>
    <cellStyle name="Output 5 5 3" xfId="27922" xr:uid="{DC06B951-B8A2-4276-8F45-9EE8ECBD0A23}"/>
    <cellStyle name="Output 5 5 4" xfId="27450" xr:uid="{475EB020-5650-4AE1-B435-50B9CB4D4D47}"/>
    <cellStyle name="Output 5 5 5" xfId="27801" xr:uid="{84B25C45-9B75-4E34-B135-F59C289000AD}"/>
    <cellStyle name="Output 5 5 6" xfId="33073" xr:uid="{364DFA80-7DE8-4CCB-B4F4-81ECF9511269}"/>
    <cellStyle name="Output 5 5 7" xfId="30989" xr:uid="{86C22A47-2E4D-433C-A969-62425853AC8A}"/>
    <cellStyle name="Output 5 5 8" xfId="34504" xr:uid="{89E2157D-BEDF-4A9B-B9B0-FA7C8F17ACA1}"/>
    <cellStyle name="Output 5 5 9" xfId="31500" xr:uid="{5FD7CB1C-6350-40BA-99FB-749523B4BAE4}"/>
    <cellStyle name="Output 5 6" xfId="24326" xr:uid="{EB947E5C-299F-4E87-A9A3-F6BC6E4A08FA}"/>
    <cellStyle name="Output 5 6 10" xfId="37562" xr:uid="{9BC8A280-0BA0-4599-9EDA-74023BBF2CB0}"/>
    <cellStyle name="Output 5 6 2" xfId="26974" xr:uid="{5D4F76E5-3119-4D11-8872-A218A036DC20}"/>
    <cellStyle name="Output 5 6 3" xfId="25009" xr:uid="{D931F231-8F95-48EE-9DF8-3E2F466FFF19}"/>
    <cellStyle name="Output 5 6 4" xfId="29806" xr:uid="{5765B440-3D5B-4A06-8D09-DFE00EA733E0}"/>
    <cellStyle name="Output 5 6 5" xfId="30687" xr:uid="{BD626FEF-0F32-48E8-8FAE-41423A1730F0}"/>
    <cellStyle name="Output 5 6 6" xfId="33910" xr:uid="{2C7E3A88-CB82-4282-9C76-97C078722B19}"/>
    <cellStyle name="Output 5 6 7" xfId="34682" xr:uid="{7AD9AAEC-741E-4434-B002-1BE77973E487}"/>
    <cellStyle name="Output 5 6 8" xfId="35810" xr:uid="{C17CE597-0A93-4124-A47C-67FDAD22A026}"/>
    <cellStyle name="Output 5 6 9" xfId="36645" xr:uid="{A0CBA4BB-4E1B-47AA-8AFD-3AE0A04FF830}"/>
    <cellStyle name="Output 5 7" xfId="24498" xr:uid="{D5E70704-FE63-4A41-9B3D-FB3C2F5D61FF}"/>
    <cellStyle name="Output 5 7 10" xfId="37734" xr:uid="{C1BEE7BC-DD61-4471-9ED9-3F38EB39A96F}"/>
    <cellStyle name="Output 5 7 2" xfId="27146" xr:uid="{42A91310-67B2-4A99-B894-BE87B63BD1F7}"/>
    <cellStyle name="Output 5 7 3" xfId="28784" xr:uid="{F2F15125-0CCB-406C-85C4-4296EF25DBE2}"/>
    <cellStyle name="Output 5 7 4" xfId="29976" xr:uid="{842E316D-5651-4A0D-A538-E66E23151095}"/>
    <cellStyle name="Output 5 7 5" xfId="30859" xr:uid="{3AC43931-8128-401C-97D9-CF0B4C35C72B}"/>
    <cellStyle name="Output 5 7 6" xfId="34082" xr:uid="{4ED360D3-A0A6-40DE-9E37-EFE6CA904679}"/>
    <cellStyle name="Output 5 7 7" xfId="34854" xr:uid="{4CDDCAD8-F5A4-47E7-8621-1122D898BB54}"/>
    <cellStyle name="Output 5 7 8" xfId="35982" xr:uid="{B4265D55-6EC8-47DB-A6D5-065CBA1065E9}"/>
    <cellStyle name="Output 5 7 9" xfId="36815" xr:uid="{EA655D4E-9708-42B7-BB0F-51FAB92DB0E4}"/>
    <cellStyle name="Output 5 8" xfId="22167" xr:uid="{7D9F76E2-E688-4511-929B-BF89E64D85D2}"/>
    <cellStyle name="Output 5 9" xfId="24686" xr:uid="{5397BFCC-B069-468B-B3E6-C70A3540FF30}"/>
    <cellStyle name="Output 6" xfId="20616" xr:uid="{00000000-0005-0000-0000-00008C500000}"/>
    <cellStyle name="Output 6 2" xfId="20617" xr:uid="{00000000-0005-0000-0000-00008D500000}"/>
    <cellStyle name="Output 6 2 2" xfId="22451" xr:uid="{28F53259-0D03-458E-99F0-E36A621012AD}"/>
    <cellStyle name="Output 6 2 2 2" xfId="23351" xr:uid="{FB323EC2-C05C-48AF-9A70-F42F3AA8850C}"/>
    <cellStyle name="Output 6 2 2 2 2" xfId="26003" xr:uid="{58D054D0-37A9-4F05-80E2-EEF97EC712FF}"/>
    <cellStyle name="Output 6 2 2 2 3" xfId="28103" xr:uid="{8B79BBEA-FC3C-4DF7-B2F2-9778276C8EC9}"/>
    <cellStyle name="Output 6 2 2 2 4" xfId="28072" xr:uid="{50434D3A-D159-4BB7-AB3A-B5D8CB98367B}"/>
    <cellStyle name="Output 6 2 2 2 5" xfId="27671" xr:uid="{620A0CB2-0349-42E8-87A1-15F6770C8923}"/>
    <cellStyle name="Output 6 2 2 2 6" xfId="33254" xr:uid="{121FBBBA-761A-4764-840D-C7F2CEC5F687}"/>
    <cellStyle name="Output 6 2 2 2 7" xfId="34202" xr:uid="{11F781ED-51F5-4D5C-AB8E-95A326E165FA}"/>
    <cellStyle name="Output 6 2 2 2 8" xfId="33807" xr:uid="{2B9629ED-81F7-4A1C-B39A-A0AB6960B957}"/>
    <cellStyle name="Output 6 2 2 2 9" xfId="35013" xr:uid="{DA3A36EE-22EF-42C3-8930-1735496A03C3}"/>
    <cellStyle name="Output 6 2 2 3" xfId="25105" xr:uid="{4F68298A-D077-41F9-A3EF-F7975A23D3CF}"/>
    <cellStyle name="Output 6 2 2 4" xfId="32364" xr:uid="{8B47D41B-D827-4F17-9F43-645D1DDBF5BA}"/>
    <cellStyle name="Output 6 2 3" xfId="23174" xr:uid="{9AC03425-59B4-4A82-B8C5-C6FC514E60F0}"/>
    <cellStyle name="Output 6 2 3 2" xfId="25826" xr:uid="{765A6D54-6A8E-4AE1-927C-90D332AD1465}"/>
    <cellStyle name="Output 6 2 3 3" xfId="27926" xr:uid="{31D74F39-A13B-410C-AECE-1503878026AF}"/>
    <cellStyle name="Output 6 2 3 4" xfId="27454" xr:uid="{EBBE3440-489E-4389-83E2-D64384136390}"/>
    <cellStyle name="Output 6 2 3 5" xfId="28318" xr:uid="{4C441958-92FF-4C16-BE42-E548F5C90E4A}"/>
    <cellStyle name="Output 6 2 3 6" xfId="33077" xr:uid="{62502B7B-00FA-4E22-8543-FB325CC62E08}"/>
    <cellStyle name="Output 6 2 3 7" xfId="30985" xr:uid="{A6300D0F-71A5-4AEF-B7C1-3D561F0EE1B1}"/>
    <cellStyle name="Output 6 2 3 8" xfId="31240" xr:uid="{E1F37F6C-F03A-4214-BD2A-EAFBDA4F0281}"/>
    <cellStyle name="Output 6 2 3 9" xfId="30955" xr:uid="{56309B81-75A8-4E88-A9A0-7BA44393F18A}"/>
    <cellStyle name="Output 6 2 4" xfId="24330" xr:uid="{BA7724EC-6CB1-4DC6-824A-7BF36F2248FE}"/>
    <cellStyle name="Output 6 2 4 10" xfId="37566" xr:uid="{C64A245B-9BE2-4C34-AC7D-2C6D8CE6515E}"/>
    <cellStyle name="Output 6 2 4 2" xfId="26978" xr:uid="{D9ECD0E9-63CD-462F-8415-F05464B9DB6D}"/>
    <cellStyle name="Output 6 2 4 3" xfId="25012" xr:uid="{9941D686-2116-427A-867E-09BC77A4BD19}"/>
    <cellStyle name="Output 6 2 4 4" xfId="29810" xr:uid="{D8837065-7AD3-49C0-B9B9-070BA78CA21C}"/>
    <cellStyle name="Output 6 2 4 5" xfId="30691" xr:uid="{977F584C-AFB2-4AC1-BD81-100E5A39433D}"/>
    <cellStyle name="Output 6 2 4 6" xfId="33914" xr:uid="{FA3CB19C-0734-42F9-9D02-54F75E598DFF}"/>
    <cellStyle name="Output 6 2 4 7" xfId="34686" xr:uid="{B9E500B1-9250-4EB7-A1BC-EC6B8F12DDC4}"/>
    <cellStyle name="Output 6 2 4 8" xfId="35814" xr:uid="{D57C5F59-955F-4A47-BC0D-700832682AF5}"/>
    <cellStyle name="Output 6 2 4 9" xfId="36649" xr:uid="{4D7DEF44-AA08-4BA4-8A18-BAFD9D6DE110}"/>
    <cellStyle name="Output 6 2 5" xfId="24502" xr:uid="{6726BC2B-2A0A-473F-BCBC-CC4BCE8735FB}"/>
    <cellStyle name="Output 6 2 5 10" xfId="37738" xr:uid="{CBA89AC4-4638-484B-BE1D-39BB8A2F34B6}"/>
    <cellStyle name="Output 6 2 5 2" xfId="27150" xr:uid="{6642FEFD-0A25-4123-B1E3-846DB6644E4D}"/>
    <cellStyle name="Output 6 2 5 3" xfId="28788" xr:uid="{3AD4657C-799D-4786-A696-6770F47AAE54}"/>
    <cellStyle name="Output 6 2 5 4" xfId="29980" xr:uid="{EA6403CE-24EE-4347-8CCF-7C7D75E95206}"/>
    <cellStyle name="Output 6 2 5 5" xfId="30863" xr:uid="{564BECA9-F0B5-462F-AF62-3BDA4098FDE2}"/>
    <cellStyle name="Output 6 2 5 6" xfId="34086" xr:uid="{FDBDE47C-12B8-47E1-8FDA-0FFA518E2910}"/>
    <cellStyle name="Output 6 2 5 7" xfId="34858" xr:uid="{CB746D71-D463-41E9-B971-FF52013A96B5}"/>
    <cellStyle name="Output 6 2 5 8" xfId="35986" xr:uid="{B12A2FE3-3D6D-4465-A5D5-4FEE904B7D6B}"/>
    <cellStyle name="Output 6 2 5 9" xfId="36819" xr:uid="{B5139861-9627-4DD5-8ED0-6732AA6BA515}"/>
    <cellStyle name="Output 6 2 6" xfId="22171" xr:uid="{4BB9C70B-3BE9-4EC6-B8BB-A8DFDE1AC2EB}"/>
    <cellStyle name="Output 6 2 7" xfId="24690" xr:uid="{059D1809-F3C1-4FA3-86FF-C1E7F72A88E1}"/>
    <cellStyle name="Output 6 3" xfId="20618" xr:uid="{00000000-0005-0000-0000-00008E500000}"/>
    <cellStyle name="Output 6 3 2" xfId="22450" xr:uid="{3A2B5E60-893B-4AE4-9DBA-25A6BE5E9B69}"/>
    <cellStyle name="Output 6 3 2 2" xfId="23350" xr:uid="{EEBDB3B0-E4A9-4B36-AB11-224BD64E367A}"/>
    <cellStyle name="Output 6 3 2 2 2" xfId="26002" xr:uid="{9A3AA234-817F-4AE1-93F1-6F0E53E8128E}"/>
    <cellStyle name="Output 6 3 2 2 3" xfId="28102" xr:uid="{DA872DDA-FB38-4E41-913E-8A052F33ED03}"/>
    <cellStyle name="Output 6 3 2 2 4" xfId="27627" xr:uid="{AD1F8758-EDBC-490C-8973-AEC2AB270D1B}"/>
    <cellStyle name="Output 6 3 2 2 5" xfId="28279" xr:uid="{F16EF664-0D92-40C3-9E1F-212791A3CF91}"/>
    <cellStyle name="Output 6 3 2 2 6" xfId="33253" xr:uid="{C03E7F8D-0FFF-4E39-814E-A1207EB0ACC4}"/>
    <cellStyle name="Output 6 3 2 2 7" xfId="34201" xr:uid="{E96CF661-A2F4-43DB-95C7-BEF34F261CBD}"/>
    <cellStyle name="Output 6 3 2 2 8" xfId="31212" xr:uid="{4E373C2D-8FFB-403C-9C87-ABAA1A9E05DF}"/>
    <cellStyle name="Output 6 3 2 2 9" xfId="35141" xr:uid="{01DEE7A6-5488-4FE7-AB05-221C8131B3BB}"/>
    <cellStyle name="Output 6 3 2 3" xfId="25104" xr:uid="{9CAD29E9-CD6F-43CB-8939-076D5010E913}"/>
    <cellStyle name="Output 6 3 2 4" xfId="32363" xr:uid="{EA4448DF-CF00-44E0-A130-57F86FE6C20D}"/>
    <cellStyle name="Output 6 3 3" xfId="23175" xr:uid="{14F26E41-32DA-4731-B07F-6913D5DA9F5F}"/>
    <cellStyle name="Output 6 3 3 2" xfId="25827" xr:uid="{C34FCDB3-7205-4664-BF07-7CF76F758725}"/>
    <cellStyle name="Output 6 3 3 3" xfId="27927" xr:uid="{136825D4-A2CF-4A4A-BDBE-E7318F2A6C38}"/>
    <cellStyle name="Output 6 3 3 4" xfId="27761" xr:uid="{75030867-CF44-4A37-BCFA-2D81387AAA50}"/>
    <cellStyle name="Output 6 3 3 5" xfId="22191" xr:uid="{2EFABB4D-5467-4F43-BD38-69655BBF967F}"/>
    <cellStyle name="Output 6 3 3 6" xfId="33078" xr:uid="{9263BC57-BCF7-45F6-B008-FE6A05C34B83}"/>
    <cellStyle name="Output 6 3 3 7" xfId="30984" xr:uid="{37BA8C03-28E8-4295-A076-4CF88A78CA93}"/>
    <cellStyle name="Output 6 3 3 8" xfId="31796" xr:uid="{836539CF-4919-4824-A4C8-101BCD0A8C70}"/>
    <cellStyle name="Output 6 3 3 9" xfId="31498" xr:uid="{DF5CB7D8-3468-44B7-977C-BAB08932FD94}"/>
    <cellStyle name="Output 6 3 4" xfId="24331" xr:uid="{DE503329-D0AF-45B2-935F-8455B0CFD2C9}"/>
    <cellStyle name="Output 6 3 4 10" xfId="37567" xr:uid="{581BDAD5-774B-4A9B-8344-3702DA7A3783}"/>
    <cellStyle name="Output 6 3 4 2" xfId="26979" xr:uid="{3D8A4178-01B8-4142-A80D-BF8616893020}"/>
    <cellStyle name="Output 6 3 4 3" xfId="28619" xr:uid="{2899A928-66C7-4BB9-A36B-4983989011FC}"/>
    <cellStyle name="Output 6 3 4 4" xfId="29811" xr:uid="{BBBAB1A6-7EBD-47A1-88D3-73747DC20E7E}"/>
    <cellStyle name="Output 6 3 4 5" xfId="30692" xr:uid="{4770C89B-2A63-4138-8683-0CF3F5C5DB90}"/>
    <cellStyle name="Output 6 3 4 6" xfId="33915" xr:uid="{6A3C0021-8B1D-4481-87B0-B545950EF322}"/>
    <cellStyle name="Output 6 3 4 7" xfId="34687" xr:uid="{56958C1A-CBA0-4E43-A2A0-AEA1B036AD87}"/>
    <cellStyle name="Output 6 3 4 8" xfId="35815" xr:uid="{DE01D6D0-1831-4E4F-9A5E-7D85DAB70DA3}"/>
    <cellStyle name="Output 6 3 4 9" xfId="36650" xr:uid="{7544E990-7327-4F39-8BD1-B5D1613E500B}"/>
    <cellStyle name="Output 6 3 5" xfId="24503" xr:uid="{82C17F9F-9407-4229-B2E4-D1EBCB357116}"/>
    <cellStyle name="Output 6 3 5 10" xfId="37739" xr:uid="{37FF80FA-C1BE-4B0C-A478-ACE4DBD463BB}"/>
    <cellStyle name="Output 6 3 5 2" xfId="27151" xr:uid="{37BB1FAE-B043-4B36-852A-BD58D241D7F3}"/>
    <cellStyle name="Output 6 3 5 3" xfId="28789" xr:uid="{BFF82AF0-AB97-42A0-A4D8-23977C78DCC7}"/>
    <cellStyle name="Output 6 3 5 4" xfId="29981" xr:uid="{8E2B8B77-9EFC-4263-BE88-DE226C9B0391}"/>
    <cellStyle name="Output 6 3 5 5" xfId="30864" xr:uid="{18D1322D-AC9E-45BC-912B-8C3DFCD6A5E2}"/>
    <cellStyle name="Output 6 3 5 6" xfId="34087" xr:uid="{87ECFCD0-A3D1-4282-8689-C54501C91D80}"/>
    <cellStyle name="Output 6 3 5 7" xfId="34859" xr:uid="{72B0449D-0B9D-4CAD-86AE-52291185961E}"/>
    <cellStyle name="Output 6 3 5 8" xfId="35987" xr:uid="{BEF45201-A89F-4B56-A3F9-43280BDE2476}"/>
    <cellStyle name="Output 6 3 5 9" xfId="36820" xr:uid="{5BDE981A-E8C9-4E61-8D2C-25E0049F5F2A}"/>
    <cellStyle name="Output 6 3 6" xfId="22172" xr:uid="{9F8A538C-8464-4842-B848-8F82DA628DDC}"/>
    <cellStyle name="Output 6 3 7" xfId="24691" xr:uid="{582FE82F-100B-43A7-B6F9-0C59F59345BB}"/>
    <cellStyle name="Output 6 4" xfId="22452" xr:uid="{45BAF935-1BC2-4A5B-AADA-7D1090614D5D}"/>
    <cellStyle name="Output 6 4 2" xfId="23352" xr:uid="{BA7AC2F2-F4F7-4FB4-8E72-3A5219E22735}"/>
    <cellStyle name="Output 6 4 2 2" xfId="26004" xr:uid="{ACBEBEEE-9EC5-4E3D-80C7-A8F7BF6688C2}"/>
    <cellStyle name="Output 6 4 2 3" xfId="28104" xr:uid="{63809800-20C1-4A62-86C3-CFFF9146CC33}"/>
    <cellStyle name="Output 6 4 2 4" xfId="27957" xr:uid="{099B6314-D0DC-4799-A6E3-41FF99155204}"/>
    <cellStyle name="Output 6 4 2 5" xfId="28989" xr:uid="{2831A22B-4831-4307-A97A-8FE77CE1C871}"/>
    <cellStyle name="Output 6 4 2 6" xfId="33255" xr:uid="{DD1B0A13-986A-48C6-9754-2484BA5E5B6F}"/>
    <cellStyle name="Output 6 4 2 7" xfId="34203" xr:uid="{88F406D8-0A8A-4575-AA51-9FF77F4C1283}"/>
    <cellStyle name="Output 6 4 2 8" xfId="34533" xr:uid="{2536DEDA-10CA-42DA-A883-3A8E42276100}"/>
    <cellStyle name="Output 6 4 2 9" xfId="30964" xr:uid="{D77351B6-519D-40F4-8055-A929CD770D90}"/>
    <cellStyle name="Output 6 4 3" xfId="25106" xr:uid="{E1D44496-F3DA-4A42-B3A9-374874A5AFED}"/>
    <cellStyle name="Output 6 4 4" xfId="32365" xr:uid="{4D96EED8-8750-4D25-996E-E4F9BDA656A1}"/>
    <cellStyle name="Output 6 5" xfId="23173" xr:uid="{380C0939-E2C7-45D2-8E2B-0685F0EA4CC5}"/>
    <cellStyle name="Output 6 5 2" xfId="25825" xr:uid="{B56141AD-64FB-4786-8BB6-B8E7422A02F5}"/>
    <cellStyle name="Output 6 5 3" xfId="27925" xr:uid="{FB2E8902-32D7-4C8A-9E9D-AF97F843C76B}"/>
    <cellStyle name="Output 6 5 4" xfId="27453" xr:uid="{A2F91CDE-4673-471F-B2A4-68FAA5C126FA}"/>
    <cellStyle name="Output 6 5 5" xfId="28331" xr:uid="{00EA90FF-58A6-47A4-8864-91A56DD67623}"/>
    <cellStyle name="Output 6 5 6" xfId="33076" xr:uid="{7643EB64-5D06-4C57-84A1-1A0BF4E33C7D}"/>
    <cellStyle name="Output 6 5 7" xfId="30986" xr:uid="{257A1988-BE31-471D-91F2-193BC0EB00E8}"/>
    <cellStyle name="Output 6 5 8" xfId="34318" xr:uid="{A79725F4-1DB3-4382-8778-1709C1374754}"/>
    <cellStyle name="Output 6 5 9" xfId="33417" xr:uid="{DD65C60E-EEAB-445D-B6B6-5E9B1005E853}"/>
    <cellStyle name="Output 6 6" xfId="24329" xr:uid="{45A87849-567F-49C7-9070-A32A323B9441}"/>
    <cellStyle name="Output 6 6 10" xfId="37565" xr:uid="{D95E5C9C-C0E8-40A0-A85E-F4D1812FE5BE}"/>
    <cellStyle name="Output 6 6 2" xfId="26977" xr:uid="{4B20C072-41BC-4BBC-AE8B-066F741C37AA}"/>
    <cellStyle name="Output 6 6 3" xfId="27762" xr:uid="{F5BD79ED-A0F8-4630-9D72-DE009A8DEB71}"/>
    <cellStyle name="Output 6 6 4" xfId="29809" xr:uid="{54798580-8B5B-4BF6-A2E5-46EB9DDA3B7A}"/>
    <cellStyle name="Output 6 6 5" xfId="30690" xr:uid="{05947D6C-63CF-434B-8E51-E8A2BE474046}"/>
    <cellStyle name="Output 6 6 6" xfId="33913" xr:uid="{03DF8207-6800-4435-BF28-F722EA1322F7}"/>
    <cellStyle name="Output 6 6 7" xfId="34685" xr:uid="{9E0817A7-8B90-442A-BE9F-7BADAF956157}"/>
    <cellStyle name="Output 6 6 8" xfId="35813" xr:uid="{19E4007A-E6F8-4230-BDC8-DE3463CE629F}"/>
    <cellStyle name="Output 6 6 9" xfId="36648" xr:uid="{A9BE9F6D-36CE-458D-AF31-45DE7156F325}"/>
    <cellStyle name="Output 6 7" xfId="24501" xr:uid="{308B61B3-781E-4EA1-9F5D-561904756C48}"/>
    <cellStyle name="Output 6 7 10" xfId="37737" xr:uid="{7ACC5A15-DF0C-4C4C-A06C-94059ABE1C85}"/>
    <cellStyle name="Output 6 7 2" xfId="27149" xr:uid="{ECAE1604-44F4-41F8-A34C-0E36B4423877}"/>
    <cellStyle name="Output 6 7 3" xfId="28787" xr:uid="{D80D744E-8884-4B3D-AC1B-0F0E01E69A0E}"/>
    <cellStyle name="Output 6 7 4" xfId="29979" xr:uid="{04EC75F1-39FD-437B-8D09-87225881BA01}"/>
    <cellStyle name="Output 6 7 5" xfId="30862" xr:uid="{8455FA3E-1844-441B-A976-1617EC275AC6}"/>
    <cellStyle name="Output 6 7 6" xfId="34085" xr:uid="{1AF33695-A076-4F15-B72E-5A33CD54FE46}"/>
    <cellStyle name="Output 6 7 7" xfId="34857" xr:uid="{51D220FA-B910-486C-9989-A63973119A93}"/>
    <cellStyle name="Output 6 7 8" xfId="35985" xr:uid="{1723AE71-0EA6-4BC9-978C-7FC09031BE09}"/>
    <cellStyle name="Output 6 7 9" xfId="36818" xr:uid="{C0BDA3D7-49B0-4EF1-9AA4-A4F11800780B}"/>
    <cellStyle name="Output 6 8" xfId="22170" xr:uid="{32F1BE59-9167-4AC5-A58F-D88814CD77BA}"/>
    <cellStyle name="Output 6 9" xfId="24689" xr:uid="{1726EDAA-1E7B-481A-8C4F-750EA0A5E9AA}"/>
    <cellStyle name="Output 7" xfId="20619" xr:uid="{00000000-0005-0000-0000-00008F500000}"/>
    <cellStyle name="Output 7 2" xfId="22449" xr:uid="{5F7CCDC0-F2BF-456D-97B5-C443A928A7D7}"/>
    <cellStyle name="Output 7 2 2" xfId="23349" xr:uid="{56DF2970-DD48-43A2-8210-4CE89F4C1F74}"/>
    <cellStyle name="Output 7 2 2 2" xfId="26001" xr:uid="{C12E9282-F3A8-4AC3-BD86-13D84CB6F0D8}"/>
    <cellStyle name="Output 7 2 2 3" xfId="28101" xr:uid="{DB21E3D7-AC2D-42FB-900F-D388FD73D540}"/>
    <cellStyle name="Output 7 2 2 4" xfId="27504" xr:uid="{8BC00EBC-C247-4316-9F42-55D998186C9D}"/>
    <cellStyle name="Output 7 2 2 5" xfId="29104" xr:uid="{7663FDE7-5B02-498D-82A5-6F03B70B3B09}"/>
    <cellStyle name="Output 7 2 2 6" xfId="33252" xr:uid="{5187CB5F-D2BD-45EE-9E6B-F3A4E2E91085}"/>
    <cellStyle name="Output 7 2 2 7" xfId="34200" xr:uid="{5F9701FD-174F-46AB-9C1D-472134AD084E}"/>
    <cellStyle name="Output 7 2 2 8" xfId="34346" xr:uid="{03B91704-A790-4745-B5D9-10D9DB696B56}"/>
    <cellStyle name="Output 7 2 2 9" xfId="34642" xr:uid="{E3138F1E-867B-421C-85EE-4ED517994BF0}"/>
    <cellStyle name="Output 7 2 3" xfId="25103" xr:uid="{DBD8C257-6C90-4642-9E81-D1EEC1742773}"/>
    <cellStyle name="Output 7 2 4" xfId="32362" xr:uid="{45EA6FD1-B89B-4795-A92A-91927D94D8F5}"/>
    <cellStyle name="Output 7 3" xfId="23176" xr:uid="{6C9913B6-388F-4734-8B8F-03E6DE66E4BF}"/>
    <cellStyle name="Output 7 3 2" xfId="25828" xr:uid="{C73CF3A4-2473-418E-BB21-0CFD4AC5B307}"/>
    <cellStyle name="Output 7 3 3" xfId="27928" xr:uid="{92B6F498-E888-435B-A8E9-45DAE3C5E751}"/>
    <cellStyle name="Output 7 3 4" xfId="27455" xr:uid="{4EB4778F-BA09-436F-93C3-D57D00CCC516}"/>
    <cellStyle name="Output 7 3 5" xfId="22192" xr:uid="{824AB4AD-E4CB-4963-BD94-1D25176F4909}"/>
    <cellStyle name="Output 7 3 6" xfId="33079" xr:uid="{53ADEC28-3D5B-477B-B548-EBEBF05883B3}"/>
    <cellStyle name="Output 7 3 7" xfId="30983" xr:uid="{1BBE7F3E-005A-46E7-9D30-04F2F1F84CD2}"/>
    <cellStyle name="Output 7 3 8" xfId="34505" xr:uid="{F45FD5B4-87F8-4B7F-B02B-B26C4606AEC9}"/>
    <cellStyle name="Output 7 3 9" xfId="30953" xr:uid="{14FBD35E-84F9-4570-97D8-3F447876AFCF}"/>
    <cellStyle name="Output 7 4" xfId="24332" xr:uid="{B480F446-8A8C-4C33-BDC6-DC6C3AF60041}"/>
    <cellStyle name="Output 7 4 10" xfId="37568" xr:uid="{1C132765-FED5-4756-B7CC-0CD2E33C4B18}"/>
    <cellStyle name="Output 7 4 2" xfId="26980" xr:uid="{3C9B2EE2-528D-4DA1-A4C8-A99808B0E268}"/>
    <cellStyle name="Output 7 4 3" xfId="28620" xr:uid="{7520D5FD-3855-4DD0-801D-B90FD12C6F42}"/>
    <cellStyle name="Output 7 4 4" xfId="29812" xr:uid="{0A7AB9E5-4549-40EF-B0D3-49C23040BCB1}"/>
    <cellStyle name="Output 7 4 5" xfId="30693" xr:uid="{14542F39-F352-45CB-AF41-265CF1B52157}"/>
    <cellStyle name="Output 7 4 6" xfId="33916" xr:uid="{64173D3B-EB61-4BF6-B28B-198E603751AC}"/>
    <cellStyle name="Output 7 4 7" xfId="34688" xr:uid="{A122DEB6-EAC2-49CC-8EE9-C9C748101C80}"/>
    <cellStyle name="Output 7 4 8" xfId="35816" xr:uid="{AB6C89EE-9DE3-4A25-9DF1-AA4F5010F3AE}"/>
    <cellStyle name="Output 7 4 9" xfId="36651" xr:uid="{7725EFA7-2BE0-46F1-A9A2-44DC000033FD}"/>
    <cellStyle name="Output 7 5" xfId="24504" xr:uid="{86FE1BCB-FF18-4D91-ACA5-EFE435500EA4}"/>
    <cellStyle name="Output 7 5 10" xfId="37740" xr:uid="{3F911289-B787-4812-89BA-3EA88F1C70BB}"/>
    <cellStyle name="Output 7 5 2" xfId="27152" xr:uid="{9EAF8EF5-EDED-45A1-93E2-0F5060B46B10}"/>
    <cellStyle name="Output 7 5 3" xfId="28790" xr:uid="{3BEB5AF1-2B0E-4279-896D-20871F1FF265}"/>
    <cellStyle name="Output 7 5 4" xfId="29982" xr:uid="{0CBE52B3-1756-4907-8863-26A67CEEC6C2}"/>
    <cellStyle name="Output 7 5 5" xfId="30865" xr:uid="{1F88C37E-0172-44AD-AE32-07CAE835C581}"/>
    <cellStyle name="Output 7 5 6" xfId="34088" xr:uid="{FABA26D9-45CF-4519-99F4-EFD53E203AAE}"/>
    <cellStyle name="Output 7 5 7" xfId="34860" xr:uid="{8684FF92-D26F-48EF-AC0D-0178BFB57DC7}"/>
    <cellStyle name="Output 7 5 8" xfId="35988" xr:uid="{E8CCAFDE-BD34-4745-A60F-8073A2F06223}"/>
    <cellStyle name="Output 7 5 9" xfId="36821" xr:uid="{600235AF-0CBF-4766-BC61-BF26B1A8921B}"/>
    <cellStyle name="Output 7 6" xfId="22173" xr:uid="{9B8BAE32-13E1-40FB-9CFF-30801A2BD9B6}"/>
    <cellStyle name="Output 7 7" xfId="24692" xr:uid="{CC6F1DCE-9686-4115-AA81-B38DD80EB465}"/>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Exposure 2" xfId="22448" xr:uid="{1BE6EA53-1D6D-43BF-8FCF-EB7E3F6ADB26}"/>
    <cellStyle name="showExposure 2 2" xfId="23348" xr:uid="{8A0E7541-5D8C-4F0E-92DF-F7CE2B1A50FB}"/>
    <cellStyle name="showExposure 2 2 2" xfId="26000" xr:uid="{3E54A463-6161-46A7-A84F-E08458093877}"/>
    <cellStyle name="showExposure 2 2 3" xfId="28100" xr:uid="{44C8F652-7C1C-4454-9D26-3F118797E6A4}"/>
    <cellStyle name="showExposure 2 2 4" xfId="28561" xr:uid="{0F96E5DE-31F5-4F1F-A4C9-24901B5D1E5F}"/>
    <cellStyle name="showExposure 2 2 5" xfId="21451" xr:uid="{4CAFFE4D-1693-4982-9367-00E55E16D6BC}"/>
    <cellStyle name="showExposure 2 2 6" xfId="33251" xr:uid="{C8E372A5-5915-495E-9A32-58C489DF5698}"/>
    <cellStyle name="showExposure 2 2 7" xfId="34199" xr:uid="{D53CA342-99C0-4E20-96C1-F9E66A130176}"/>
    <cellStyle name="showExposure 2 2 8" xfId="31577" xr:uid="{A9790D89-E374-4BFF-855B-7A7999425C1D}"/>
    <cellStyle name="showExposure 2 3" xfId="25102" xr:uid="{DD0BDCC3-308E-4B1D-8346-00D806C2F3C4}"/>
    <cellStyle name="showExposure 2 4" xfId="27655" xr:uid="{1E43D5EE-3B64-40B6-B5EE-D48A23D05FAC}"/>
    <cellStyle name="showExposure 2 5" xfId="32361" xr:uid="{AFB65D56-4244-4BCE-B7E3-A1E993331511}"/>
    <cellStyle name="showExposure 2 6" xfId="33693" xr:uid="{6D600E61-3759-452E-B192-84BCC8F2FE41}"/>
    <cellStyle name="showExposure 3" xfId="23177" xr:uid="{3D36FD3D-A50F-4642-8302-6D1C4D74BE2E}"/>
    <cellStyle name="showExposure 3 2" xfId="25829" xr:uid="{33F2F028-4E4C-4363-8736-D4CBFA42EF00}"/>
    <cellStyle name="showExposure 3 3" xfId="27929" xr:uid="{283206CC-5EA9-4B76-A5D3-DF83455CBF8D}"/>
    <cellStyle name="showExposure 3 4" xfId="27456" xr:uid="{18EB4E9B-04E8-425B-85BC-716A1E13D978}"/>
    <cellStyle name="showExposure 3 5" xfId="21678" xr:uid="{9BF55DAA-1B52-4B53-9409-EA10C930C261}"/>
    <cellStyle name="showExposure 3 6" xfId="33080" xr:uid="{01D2819B-C55E-4D52-9085-D06BE0D402F5}"/>
    <cellStyle name="showExposure 3 7" xfId="30982" xr:uid="{57D0F8A5-622A-43DD-8A91-F8F51CB52637}"/>
    <cellStyle name="showExposure 3 8" xfId="31650" xr:uid="{6C3BBCAC-4289-4146-A938-0F83F0800160}"/>
    <cellStyle name="showExposure 4" xfId="24333" xr:uid="{1BACD019-2098-4B02-9165-A1D48DC428FA}"/>
    <cellStyle name="showExposure 4 2" xfId="26981" xr:uid="{38251CE8-138E-48FE-9FF2-EABE80156076}"/>
    <cellStyle name="showExposure 4 3" xfId="28981" xr:uid="{5603E817-FDF9-4A3F-B3B1-CB4FF6A31C77}"/>
    <cellStyle name="showExposure 4 4" xfId="30694" xr:uid="{C78D1F52-EC04-47CB-937C-0AE9690B788D}"/>
    <cellStyle name="showExposure 4 5" xfId="33917" xr:uid="{F21609AD-83AC-4866-808A-8A5AA80B2A0E}"/>
    <cellStyle name="showExposure 4 6" xfId="34588" xr:uid="{89FA29DE-5446-4889-8E7F-DDF9CE050AF3}"/>
    <cellStyle name="showExposure 4 7" xfId="34689" xr:uid="{A0F942F2-154F-496B-A444-94A86F61D0B8}"/>
    <cellStyle name="showExposure 4 8" xfId="37569" xr:uid="{923CFE24-A16D-42AF-BA60-A817CC628C7E}"/>
    <cellStyle name="showExposure 5" xfId="22208" xr:uid="{6A5D773F-074E-4CD5-A9E8-9295F4EB5BBC}"/>
    <cellStyle name="showExposure 6" xfId="24857" xr:uid="{09FC620D-B851-47D8-A15C-B8D7EBB2F8FE}"/>
    <cellStyle name="showExposure 7" xfId="27440" xr:uid="{9A93199F-BDEF-487C-B241-B3AF1F24330D}"/>
    <cellStyle name="showExposure 8" xfId="32115" xr:uid="{C3D27C8B-0830-4450-86EC-B2620AD2B30E}"/>
    <cellStyle name="showExposure 9" xfId="31348" xr:uid="{A5D25746-EB5E-475D-BF03-0973E7F67417}"/>
    <cellStyle name="showParameterE" xfId="20787" xr:uid="{00000000-0005-0000-0000-00003A510000}"/>
    <cellStyle name="showParameterE 2" xfId="22447" xr:uid="{328E49FD-3A3E-4484-B758-44627021E631}"/>
    <cellStyle name="showParameterE 2 2" xfId="23347" xr:uid="{2EB00C20-9E78-4661-818B-CC9B20DCAA34}"/>
    <cellStyle name="showParameterE 2 2 2" xfId="25999" xr:uid="{0FA7634C-ACF8-4660-9F0E-4C95C8BD2563}"/>
    <cellStyle name="showParameterE 2 2 3" xfId="28099" xr:uid="{FD182959-DDE1-4D6B-AC05-6D0794AB5249}"/>
    <cellStyle name="showParameterE 2 2 4" xfId="28447" xr:uid="{1ED78301-C92D-41CC-96F3-5BBCEF21B1B6}"/>
    <cellStyle name="showParameterE 2 2 5" xfId="28260" xr:uid="{0D8A6544-FFE7-475C-BB9D-163A1447B12E}"/>
    <cellStyle name="showParameterE 2 2 6" xfId="33250" xr:uid="{4CAACFFD-862E-4CF0-8D4A-0EC6D6BDFAE8}"/>
    <cellStyle name="showParameterE 2 2 7" xfId="34198" xr:uid="{92A1734C-74AE-41FE-9AA1-399A50825DF6}"/>
    <cellStyle name="showParameterE 2 2 8" xfId="31576" xr:uid="{D56D2EBC-AF64-439F-B5C8-0A630D2ABE49}"/>
    <cellStyle name="showParameterE 2 3" xfId="25101" xr:uid="{EAB3E867-9BAD-40A0-B713-1D52A55B90D5}"/>
    <cellStyle name="showParameterE 2 4" xfId="27654" xr:uid="{74DBE94A-3B85-47DC-80E4-BA014EDC9CC4}"/>
    <cellStyle name="showParameterE 2 5" xfId="32360" xr:uid="{ABAAB7D5-1B71-4470-81FA-469168DADD73}"/>
    <cellStyle name="showParameterE 2 6" xfId="33744" xr:uid="{108A5CFC-7585-4F31-8798-185A53079BC5}"/>
    <cellStyle name="showParameterE 3" xfId="23178" xr:uid="{C425E517-7B2A-4FE3-9B32-3F2438AB15B5}"/>
    <cellStyle name="showParameterE 3 2" xfId="25830" xr:uid="{FB020086-D7A6-4630-9AAF-22046B234AF9}"/>
    <cellStyle name="showParameterE 3 3" xfId="27930" xr:uid="{C09436BC-979F-4BED-B938-9F4BFFB6ACB7}"/>
    <cellStyle name="showParameterE 3 4" xfId="27457" xr:uid="{90FBF03E-479A-4DFA-8EED-B9A2B6E2F631}"/>
    <cellStyle name="showParameterE 3 5" xfId="21677" xr:uid="{76B23B48-3A9C-4560-B136-63098749DF83}"/>
    <cellStyle name="showParameterE 3 6" xfId="33081" xr:uid="{72911495-2EB4-4A9C-A327-5D4E7C0E8BBF}"/>
    <cellStyle name="showParameterE 3 7" xfId="30981" xr:uid="{07059B7A-0310-4D80-AFA8-417E6D2F7FBC}"/>
    <cellStyle name="showParameterE 3 8" xfId="31651" xr:uid="{31E68799-63D5-4EA4-B55E-D712DC8FB111}"/>
    <cellStyle name="showParameterE 4" xfId="24334" xr:uid="{AEB34AF9-6370-4153-8F7B-831E138DA970}"/>
    <cellStyle name="showParameterE 4 2" xfId="26982" xr:uid="{D3F1D3EF-37BC-4DB3-9938-71DDAB2EF81E}"/>
    <cellStyle name="showParameterE 4 3" xfId="28982" xr:uid="{CAC3A72E-B2B4-4C90-A205-BC3C31F848F6}"/>
    <cellStyle name="showParameterE 4 4" xfId="30695" xr:uid="{6121C4D6-2590-4B5C-B228-7A474AE480DA}"/>
    <cellStyle name="showParameterE 4 5" xfId="33918" xr:uid="{31E74F74-B435-43BB-9DA7-8F86730C7677}"/>
    <cellStyle name="showParameterE 4 6" xfId="34589" xr:uid="{7BC98206-4A78-4984-BDF8-42F0F136AC86}"/>
    <cellStyle name="showParameterE 4 7" xfId="34690" xr:uid="{388AB1CD-9404-4ACD-89FA-1B497905F2EE}"/>
    <cellStyle name="showParameterE 4 8" xfId="37570" xr:uid="{B79333F6-3BBF-4AE8-B517-67F296F07949}"/>
    <cellStyle name="showParameterE 5" xfId="22209" xr:uid="{073DD584-1A0C-4319-A520-06F8D6B02B26}"/>
    <cellStyle name="showParameterE 6" xfId="24858" xr:uid="{B5056895-D780-4FDC-A40C-6E7C3D306891}"/>
    <cellStyle name="showParameterE 7" xfId="27441" xr:uid="{A82B855C-FCBB-4885-ABA3-0ADC59AD7984}"/>
    <cellStyle name="showParameterE 8" xfId="32116" xr:uid="{7A50C535-074F-4CFD-B5D3-F96D76B64C4C}"/>
    <cellStyle name="showParameterE 9" xfId="31347" xr:uid="{B4BDB1DA-BBD1-4E22-8F2C-5A21934C4C72}"/>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Style 9" xfId="22811" xr:uid="{FC87724F-CEDF-4D89-AC79-7D8918AD4957}"/>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2 2" xfId="22445" xr:uid="{390025E9-CC4A-4071-89A6-548BE1CF055F}"/>
    <cellStyle name="Total 2 10 2 2 2" xfId="23345" xr:uid="{84F1130F-0F06-4C88-A1AF-73F7E90B339D}"/>
    <cellStyle name="Total 2 10 2 2 2 2" xfId="25997" xr:uid="{951529C2-B940-46F8-867F-A62BEFCDA46A}"/>
    <cellStyle name="Total 2 10 2 2 2 3" xfId="28073" xr:uid="{3B3AC731-96B4-4477-BADF-430D88613F52}"/>
    <cellStyle name="Total 2 10 2 2 2 4" xfId="27823" xr:uid="{6689BA8A-930F-41E2-B9DA-DD00FBC989C5}"/>
    <cellStyle name="Total 2 10 2 2 2 5" xfId="33248" xr:uid="{0AA0E7AB-3207-4C0E-BC74-F7B0F5455825}"/>
    <cellStyle name="Total 2 10 2 2 2 6" xfId="32970" xr:uid="{22AF1260-E71B-4FFB-9E54-3609ECA0572A}"/>
    <cellStyle name="Total 2 10 2 2 2 7" xfId="31298" xr:uid="{89EB0227-5EB7-493E-8505-B6878EAAFE9C}"/>
    <cellStyle name="Total 2 10 2 2 3" xfId="25099" xr:uid="{FF6E6C52-9F14-447D-8875-28FAF1C67BC0}"/>
    <cellStyle name="Total 2 10 2 2 4" xfId="32358" xr:uid="{DD381B82-1901-4B2A-BF26-F534B2BBCC40}"/>
    <cellStyle name="Total 2 10 2 3" xfId="23180" xr:uid="{8EE49EFE-A871-437D-B857-5109EE918D39}"/>
    <cellStyle name="Total 2 10 2 3 2" xfId="25832" xr:uid="{A5EFC6F0-13FE-4026-B14C-A1A189430676}"/>
    <cellStyle name="Total 2 10 2 3 3" xfId="27459" xr:uid="{6F84AEF9-1A3C-4F12-8FA4-48BFF3F3EBAE}"/>
    <cellStyle name="Total 2 10 2 3 4" xfId="28349" xr:uid="{6099A9C5-6D9E-4FC1-88E5-C2A690A99665}"/>
    <cellStyle name="Total 2 10 2 3 5" xfId="33083" xr:uid="{B3618DBC-1A15-44DC-A6F7-DF5AD94CC918}"/>
    <cellStyle name="Total 2 10 2 3 6" xfId="31239" xr:uid="{A49B9F1A-FE2C-45B0-9D6E-C6E5F6D12AE3}"/>
    <cellStyle name="Total 2 10 2 3 7" xfId="33420" xr:uid="{C2211CB1-FED6-4910-9619-8A594B9ED4E7}"/>
    <cellStyle name="Total 2 10 2 4" xfId="24336" xr:uid="{BF309508-1064-41E3-BE7B-EA6A3F915422}"/>
    <cellStyle name="Total 2 10 2 4 2" xfId="26984" xr:uid="{2BA9E502-ADC3-453E-B6F9-44245B56BD60}"/>
    <cellStyle name="Total 2 10 2 4 3" xfId="28622" xr:uid="{5F7117AC-2ECC-4954-835D-8DE48FDAB424}"/>
    <cellStyle name="Total 2 10 2 4 4" xfId="29814" xr:uid="{31DC7A66-3632-4D88-B1CE-744E7284FB3E}"/>
    <cellStyle name="Total 2 10 2 4 5" xfId="30697" xr:uid="{1C61B13F-CB84-49EC-A036-55F04DBEE632}"/>
    <cellStyle name="Total 2 10 2 4 6" xfId="34692" xr:uid="{64654DA1-8381-4ACA-8E45-4B2692E6A4F7}"/>
    <cellStyle name="Total 2 10 2 4 7" xfId="35820" xr:uid="{38653348-1DF2-4B75-82BB-F437BD8398C3}"/>
    <cellStyle name="Total 2 10 2 4 8" xfId="36653" xr:uid="{3C2A7330-8876-4056-B940-F2A1FF5CC538}"/>
    <cellStyle name="Total 2 10 2 4 9" xfId="37572" xr:uid="{195A939A-9C14-4C8B-A8F7-FFCC537D07A7}"/>
    <cellStyle name="Total 2 10 2 5" xfId="24506" xr:uid="{54F3DBCB-4051-451E-A258-338F8986D5C8}"/>
    <cellStyle name="Total 2 10 2 5 2" xfId="27154" xr:uid="{C9031BBA-C154-428F-806D-C37B8542DA2B}"/>
    <cellStyle name="Total 2 10 2 5 3" xfId="28792" xr:uid="{1A45D4FA-DC3B-48E9-AB87-B4F941487876}"/>
    <cellStyle name="Total 2 10 2 5 4" xfId="29984" xr:uid="{4F6786B8-59BB-476D-9A53-53B696001270}"/>
    <cellStyle name="Total 2 10 2 5 5" xfId="30867" xr:uid="{27A735DF-E79E-49B4-BF11-979CEC33CBE5}"/>
    <cellStyle name="Total 2 10 2 5 6" xfId="34862" xr:uid="{C9E3AC15-CB90-4DEE-A37D-B0CDA48728A1}"/>
    <cellStyle name="Total 2 10 2 5 7" xfId="35990" xr:uid="{692171D1-B172-4F04-9E8C-04C05AB5388E}"/>
    <cellStyle name="Total 2 10 2 5 8" xfId="36823" xr:uid="{7FD5C7D6-3A42-4107-A957-2647E8244234}"/>
    <cellStyle name="Total 2 10 2 5 9" xfId="37742" xr:uid="{4F0781E9-7926-499E-BF53-C30F8D00EB96}"/>
    <cellStyle name="Total 2 10 2 6" xfId="22247" xr:uid="{6D5E3E0D-37B0-4909-89DE-85FAA1006859}"/>
    <cellStyle name="Total 2 10 2 7" xfId="24896" xr:uid="{E4A98658-2745-4B7B-B840-38B1B3275D01}"/>
    <cellStyle name="Total 2 10 3" xfId="20826" xr:uid="{00000000-0005-0000-0000-000061510000}"/>
    <cellStyle name="Total 2 10 3 2" xfId="22444" xr:uid="{20F78EDE-6510-49B5-BEE4-6A5B0889DCAF}"/>
    <cellStyle name="Total 2 10 3 2 2" xfId="23344" xr:uid="{94A96891-01DB-4EA8-BD00-E4EEABC43C67}"/>
    <cellStyle name="Total 2 10 3 2 2 2" xfId="25996" xr:uid="{D8477FBD-9589-423D-B746-7B9ADC6AA9DB}"/>
    <cellStyle name="Total 2 10 3 2 2 3" xfId="27628" xr:uid="{1CC7EEEE-81A4-440F-841D-65D3A26F1F52}"/>
    <cellStyle name="Total 2 10 3 2 2 4" xfId="29102" xr:uid="{F95756EA-0A33-4779-9CC5-5B72B2A88F2C}"/>
    <cellStyle name="Total 2 10 3 2 2 5" xfId="33247" xr:uid="{D08E63EE-CD8D-421A-A9BE-4A5A0332EF91}"/>
    <cellStyle name="Total 2 10 3 2 2 6" xfId="31213" xr:uid="{D8DE1F93-DD89-450A-A955-EF70CD28418D}"/>
    <cellStyle name="Total 2 10 3 2 2 7" xfId="31396" xr:uid="{D816A0D9-7822-46FF-99DF-7FC74DACDB06}"/>
    <cellStyle name="Total 2 10 3 2 3" xfId="25098" xr:uid="{7BCE7A34-9A9F-47BB-BE6F-636251328A17}"/>
    <cellStyle name="Total 2 10 3 2 4" xfId="32357" xr:uid="{003FE9D2-D510-4997-9D99-3FA7E221FC23}"/>
    <cellStyle name="Total 2 10 3 3" xfId="23181" xr:uid="{15AE1446-ECA2-4DE3-93D3-48E2B077F2E7}"/>
    <cellStyle name="Total 2 10 3 3 2" xfId="25833" xr:uid="{26F000C7-E32A-4F56-B75E-39E10A77E565}"/>
    <cellStyle name="Total 2 10 3 3 3" xfId="27460" xr:uid="{326451FA-F053-4F76-82FE-46091A03F894}"/>
    <cellStyle name="Total 2 10 3 3 4" xfId="28300" xr:uid="{C023BCBB-A65C-47EF-A40D-5A60A8644A4D}"/>
    <cellStyle name="Total 2 10 3 3 5" xfId="33084" xr:uid="{E0A3083D-C41F-431E-9D4B-CB072732914D}"/>
    <cellStyle name="Total 2 10 3 3 6" xfId="33367" xr:uid="{4AAE33C9-3209-43E7-9D45-DBD29E8C646B}"/>
    <cellStyle name="Total 2 10 3 3 7" xfId="31724" xr:uid="{DA040F44-D972-418C-9127-2F3A6C0526E9}"/>
    <cellStyle name="Total 2 10 3 4" xfId="24337" xr:uid="{CC6D1075-E5D0-44B2-B3F8-513CC3AA56AA}"/>
    <cellStyle name="Total 2 10 3 4 2" xfId="26985" xr:uid="{BB16929A-67CC-4B73-9F39-223C5DDD937E}"/>
    <cellStyle name="Total 2 10 3 4 3" xfId="28623" xr:uid="{2FF052E8-9548-47F5-8505-519E1EABC0AE}"/>
    <cellStyle name="Total 2 10 3 4 4" xfId="29815" xr:uid="{A4959A39-C967-4EE2-B5AB-6B890D65786E}"/>
    <cellStyle name="Total 2 10 3 4 5" xfId="30698" xr:uid="{6A5066B9-081C-4B0D-ADDA-4CB61438DACF}"/>
    <cellStyle name="Total 2 10 3 4 6" xfId="34693" xr:uid="{05113BB0-9C4F-400D-8E27-1E98E104EE8B}"/>
    <cellStyle name="Total 2 10 3 4 7" xfId="35821" xr:uid="{6D514144-89F8-4248-8207-DB9CBACFC2BF}"/>
    <cellStyle name="Total 2 10 3 4 8" xfId="36654" xr:uid="{6E06D5F7-36BE-4EFE-B937-2399FA33E732}"/>
    <cellStyle name="Total 2 10 3 4 9" xfId="37573" xr:uid="{60E3AA92-1892-48FA-A5D0-FD5BDB6E7F01}"/>
    <cellStyle name="Total 2 10 3 5" xfId="24507" xr:uid="{26B66E40-E962-4E3A-A758-832A8358DFA9}"/>
    <cellStyle name="Total 2 10 3 5 2" xfId="27155" xr:uid="{7B38EA3E-FFFA-4B7E-9B93-68C9205BC8FE}"/>
    <cellStyle name="Total 2 10 3 5 3" xfId="28793" xr:uid="{F01D9813-D6DB-4EF4-9B62-9F82B20ED2DF}"/>
    <cellStyle name="Total 2 10 3 5 4" xfId="29985" xr:uid="{3330E8CA-CE3E-492E-9A50-D0D856DB1FDE}"/>
    <cellStyle name="Total 2 10 3 5 5" xfId="30868" xr:uid="{EB926366-8EFE-4E06-8BF9-6BE56F377DF1}"/>
    <cellStyle name="Total 2 10 3 5 6" xfId="34863" xr:uid="{77FA5861-F718-4983-9474-9209B07203CF}"/>
    <cellStyle name="Total 2 10 3 5 7" xfId="35991" xr:uid="{9EB1CD47-9931-4275-B981-AFC9F46C1C24}"/>
    <cellStyle name="Total 2 10 3 5 8" xfId="36824" xr:uid="{5C60D6B2-2DDA-4F0D-91AF-58D85F1BF168}"/>
    <cellStyle name="Total 2 10 3 5 9" xfId="37743" xr:uid="{66C3EEF6-A8F3-4111-8104-E5F09C6EED35}"/>
    <cellStyle name="Total 2 10 3 6" xfId="22248" xr:uid="{897F4AB5-503C-4702-A1B3-82BBD60E9175}"/>
    <cellStyle name="Total 2 10 3 7" xfId="24897" xr:uid="{7D4F12DB-9C73-4180-A7A1-6B4E173E7387}"/>
    <cellStyle name="Total 2 10 4" xfId="20827" xr:uid="{00000000-0005-0000-0000-000062510000}"/>
    <cellStyle name="Total 2 10 4 2" xfId="22443" xr:uid="{432AA008-FE41-4774-8559-C58C79C9D2AC}"/>
    <cellStyle name="Total 2 10 4 2 2" xfId="23343" xr:uid="{0FE9CCDE-5673-4051-8455-E6F047FD57BE}"/>
    <cellStyle name="Total 2 10 4 2 2 2" xfId="25995" xr:uid="{F89B78BA-A73D-4868-8A0B-B7004B83C6DF}"/>
    <cellStyle name="Total 2 10 4 2 2 3" xfId="27503" xr:uid="{F773C2A9-BB22-45F9-BA10-E9EB2AA3A612}"/>
    <cellStyle name="Total 2 10 4 2 2 4" xfId="28987" xr:uid="{3C7D39C9-F334-4F11-A650-DB75B5787A2F}"/>
    <cellStyle name="Total 2 10 4 2 2 5" xfId="33246" xr:uid="{09E14B8E-3F73-4CD5-9D6C-ABC5FA44C366}"/>
    <cellStyle name="Total 2 10 4 2 2 6" xfId="34345" xr:uid="{37FEA29A-76F6-4593-BBEC-88DD0D7F5653}"/>
    <cellStyle name="Total 2 10 4 2 2 7" xfId="35012" xr:uid="{A8E1FA03-6111-4E46-BDC8-3585711B278B}"/>
    <cellStyle name="Total 2 10 4 2 3" xfId="25097" xr:uid="{83996D5E-FC45-442A-B4A0-F4C0BAF4A198}"/>
    <cellStyle name="Total 2 10 4 2 4" xfId="32356" xr:uid="{10AA8FF8-0CB0-404D-AE10-E1C12F3D2700}"/>
    <cellStyle name="Total 2 10 4 3" xfId="23182" xr:uid="{E0A39107-A4F4-4318-BD81-E957014C8AE5}"/>
    <cellStyle name="Total 2 10 4 3 2" xfId="25834" xr:uid="{91DD12D8-D993-422C-96B0-24666513977B}"/>
    <cellStyle name="Total 2 10 4 3 3" xfId="27461" xr:uid="{B6ED2601-5B58-414F-86D5-02AB6A0B8AD0}"/>
    <cellStyle name="Total 2 10 4 3 4" xfId="22193" xr:uid="{CA9E9E8F-7AFE-48C7-BD1A-ED99B493AB5D}"/>
    <cellStyle name="Total 2 10 4 3 5" xfId="33085" xr:uid="{E82AE711-246E-442F-999B-C12319D97AAB}"/>
    <cellStyle name="Total 2 10 4 3 6" xfId="34506" xr:uid="{3D35FC4E-F042-483D-8E37-39B36538CFF8}"/>
    <cellStyle name="Total 2 10 4 3 7" xfId="31496" xr:uid="{A9B2CF88-0B0A-4084-9B6A-7C5872FC17B6}"/>
    <cellStyle name="Total 2 10 4 4" xfId="24338" xr:uid="{C71C9776-36F0-4AB5-832C-D0FEDAB36E48}"/>
    <cellStyle name="Total 2 10 4 4 2" xfId="26986" xr:uid="{25318C21-34FD-4021-BA83-3E686505BEA3}"/>
    <cellStyle name="Total 2 10 4 4 3" xfId="28624" xr:uid="{7CA2A890-F5E5-416D-B752-37DFFC945B29}"/>
    <cellStyle name="Total 2 10 4 4 4" xfId="29816" xr:uid="{7C64FA69-4DA6-4AFE-A193-08B053C775DB}"/>
    <cellStyle name="Total 2 10 4 4 5" xfId="30699" xr:uid="{31886033-BB59-4F7C-A269-B8D853ED30C0}"/>
    <cellStyle name="Total 2 10 4 4 6" xfId="34694" xr:uid="{013BA942-2494-410D-BCA8-42DD2D556494}"/>
    <cellStyle name="Total 2 10 4 4 7" xfId="35822" xr:uid="{48AF6AFC-4A22-44C1-BE40-4FA7F9C70945}"/>
    <cellStyle name="Total 2 10 4 4 8" xfId="36655" xr:uid="{9D4BCE86-05EB-474C-BEFC-C3C37F2C73FE}"/>
    <cellStyle name="Total 2 10 4 4 9" xfId="37574" xr:uid="{5A1D1380-A8F2-4B99-8AEF-52A711FFE0B5}"/>
    <cellStyle name="Total 2 10 4 5" xfId="24508" xr:uid="{CA04E6ED-7212-4011-B9E0-4AD0B5026C3C}"/>
    <cellStyle name="Total 2 10 4 5 2" xfId="27156" xr:uid="{D1964898-1039-4FD4-9A07-906743491E8A}"/>
    <cellStyle name="Total 2 10 4 5 3" xfId="28794" xr:uid="{2F2D3FE6-AAE0-4D93-9507-9C60A6572117}"/>
    <cellStyle name="Total 2 10 4 5 4" xfId="29986" xr:uid="{6FF85324-6077-442A-93AA-2CA31582AFD8}"/>
    <cellStyle name="Total 2 10 4 5 5" xfId="30869" xr:uid="{62C3ADD4-DC1A-44ED-84E2-14D1BFC558DE}"/>
    <cellStyle name="Total 2 10 4 5 6" xfId="34864" xr:uid="{35663DB8-6A43-472F-959C-95133C3022CB}"/>
    <cellStyle name="Total 2 10 4 5 7" xfId="35992" xr:uid="{0167E528-CCEF-4BDA-BC91-FEF60CCE3F7B}"/>
    <cellStyle name="Total 2 10 4 5 8" xfId="36825" xr:uid="{C8F7127C-080B-4032-8DB0-4C042924729F}"/>
    <cellStyle name="Total 2 10 4 5 9" xfId="37744" xr:uid="{37B77D78-B018-440A-AC07-8AEB69C076A8}"/>
    <cellStyle name="Total 2 10 4 6" xfId="22249" xr:uid="{088B5021-9851-4060-8A8F-203E23627B15}"/>
    <cellStyle name="Total 2 10 4 7" xfId="24898" xr:uid="{9DBFE9C9-3E0D-4C92-A067-832BE6281F47}"/>
    <cellStyle name="Total 2 10 5" xfId="20828" xr:uid="{00000000-0005-0000-0000-000063510000}"/>
    <cellStyle name="Total 2 10 5 2" xfId="22442" xr:uid="{10E86470-8AAD-4EF3-A516-D55621500C57}"/>
    <cellStyle name="Total 2 10 5 2 2" xfId="23342" xr:uid="{96D0E917-4B08-4DCE-B5F1-C6949650BAEF}"/>
    <cellStyle name="Total 2 10 5 2 2 2" xfId="25994" xr:uid="{85774A2E-93F5-4173-98B7-4AF32D7737DD}"/>
    <cellStyle name="Total 2 10 5 2 2 3" xfId="28560" xr:uid="{0600AAA5-F4F6-4AD6-BCD7-DA013E557426}"/>
    <cellStyle name="Total 2 10 5 2 2 4" xfId="27257" xr:uid="{2063413C-CDD1-48DA-BE06-32728E96A561}"/>
    <cellStyle name="Total 2 10 5 2 2 5" xfId="33245" xr:uid="{8D646669-3962-4427-8459-81F3B9A9C35F}"/>
    <cellStyle name="Total 2 10 5 2 2 6" xfId="31127" xr:uid="{6D8E3B37-9253-4C69-8DFE-4CBCF2525403}"/>
    <cellStyle name="Total 2 10 5 2 2 7" xfId="35143" xr:uid="{17EBEF3D-4A33-4165-850F-420698896EFB}"/>
    <cellStyle name="Total 2 10 5 2 3" xfId="25096" xr:uid="{DB2BBAF2-4280-4539-BC9B-59436CDCE364}"/>
    <cellStyle name="Total 2 10 5 2 4" xfId="32355" xr:uid="{4A5C2893-63F2-4ECE-8226-92A1C01DABDD}"/>
    <cellStyle name="Total 2 10 5 3" xfId="23183" xr:uid="{EDEF93FC-5117-4723-ADDE-EC91612ED1EE}"/>
    <cellStyle name="Total 2 10 5 3 2" xfId="25835" xr:uid="{D971EB6D-EC7F-4BCD-9D15-9A67CC9D10E1}"/>
    <cellStyle name="Total 2 10 5 3 3" xfId="27462" xr:uid="{DDC465B7-177C-46EF-AC26-EAB1A3BB8E38}"/>
    <cellStyle name="Total 2 10 5 3 4" xfId="27722" xr:uid="{B71FD8CF-3A4C-45A1-A90E-801AAEDBFFBB}"/>
    <cellStyle name="Total 2 10 5 3 5" xfId="33086" xr:uid="{042A69B8-7E3A-4287-8924-3D332AEF20E9}"/>
    <cellStyle name="Total 2 10 5 3 6" xfId="34453" xr:uid="{438BEF38-CCFC-4CE0-B55B-BCE035BA7B30}"/>
    <cellStyle name="Total 2 10 5 3 7" xfId="31725" xr:uid="{DF03126E-8B68-42C9-A24F-AFF404794999}"/>
    <cellStyle name="Total 2 10 5 4" xfId="24339" xr:uid="{76BA5952-7723-4F51-AE8A-D7480B3F3115}"/>
    <cellStyle name="Total 2 10 5 4 2" xfId="26987" xr:uid="{817DE3B1-C2A0-4D92-93B9-D19F29B3EC37}"/>
    <cellStyle name="Total 2 10 5 4 3" xfId="28625" xr:uid="{4DE9435B-FFDE-4248-9418-8A9F10DE3B41}"/>
    <cellStyle name="Total 2 10 5 4 4" xfId="29817" xr:uid="{752777AD-27CD-419F-B321-5D75BFE4C253}"/>
    <cellStyle name="Total 2 10 5 4 5" xfId="30700" xr:uid="{466193F9-B9E9-4CCA-A336-D40A61809B86}"/>
    <cellStyle name="Total 2 10 5 4 6" xfId="34695" xr:uid="{F8B23C96-C41F-4AEC-A174-FC47168CA94B}"/>
    <cellStyle name="Total 2 10 5 4 7" xfId="35823" xr:uid="{4FAA9D25-049A-40F5-92B5-0EB12BBF19A2}"/>
    <cellStyle name="Total 2 10 5 4 8" xfId="36656" xr:uid="{D0F02477-71F4-4F0F-B3FA-5FD3AB8C7597}"/>
    <cellStyle name="Total 2 10 5 4 9" xfId="37575" xr:uid="{46A3EE17-3F81-48EF-A339-0804F230892F}"/>
    <cellStyle name="Total 2 10 5 5" xfId="24509" xr:uid="{EA9B2AA7-FDF3-42D9-9C1F-654E09F78B4B}"/>
    <cellStyle name="Total 2 10 5 5 2" xfId="27157" xr:uid="{5CFD9840-EF61-4BF3-B315-2077D67D0C29}"/>
    <cellStyle name="Total 2 10 5 5 3" xfId="28795" xr:uid="{EF00879C-A650-43DC-ACA5-3454F8D80FCD}"/>
    <cellStyle name="Total 2 10 5 5 4" xfId="29987" xr:uid="{4EA38B78-5489-419E-ACE9-F03C9690719B}"/>
    <cellStyle name="Total 2 10 5 5 5" xfId="30870" xr:uid="{680FA5DD-4AEF-4F0E-B9E7-0AB91ACDD637}"/>
    <cellStyle name="Total 2 10 5 5 6" xfId="34865" xr:uid="{C7C139C9-1C52-471B-8F06-F98271292A14}"/>
    <cellStyle name="Total 2 10 5 5 7" xfId="35993" xr:uid="{1C731B2E-CF7F-460D-9CEE-9E42224AE42C}"/>
    <cellStyle name="Total 2 10 5 5 8" xfId="36826" xr:uid="{A2747042-5E1B-4E0F-B21E-BF0C642206C6}"/>
    <cellStyle name="Total 2 10 5 5 9" xfId="37745" xr:uid="{B309428B-B041-4C7A-823D-5AF869D68879}"/>
    <cellStyle name="Total 2 10 5 6" xfId="22250" xr:uid="{3C7EB665-B9A1-483A-9F91-BDE41773DDC1}"/>
    <cellStyle name="Total 2 10 5 7" xfId="24899" xr:uid="{2AED91C6-5327-492B-B278-2F5B3CFA44A0}"/>
    <cellStyle name="Total 2 11" xfId="20829" xr:uid="{00000000-0005-0000-0000-000064510000}"/>
    <cellStyle name="Total 2 11 10" xfId="22251" xr:uid="{C10617AA-5188-4F17-9CE3-52600BB395CE}"/>
    <cellStyle name="Total 2 11 11" xfId="24900" xr:uid="{40FE6E38-7495-4416-ABE7-79CB04EDCACB}"/>
    <cellStyle name="Total 2 11 2" xfId="20830" xr:uid="{00000000-0005-0000-0000-000065510000}"/>
    <cellStyle name="Total 2 11 2 2" xfId="22440" xr:uid="{136E3E9B-A583-430E-8D1D-BC83B44DAC83}"/>
    <cellStyle name="Total 2 11 2 2 2" xfId="23340" xr:uid="{9BD46A4A-7C0F-48D7-A388-6173AF2AE5B2}"/>
    <cellStyle name="Total 2 11 2 2 2 2" xfId="25992" xr:uid="{654F658A-DA27-46BC-9328-BA5639E5A9CB}"/>
    <cellStyle name="Total 2 11 2 2 2 3" xfId="27955" xr:uid="{FEF3BA30-B8B7-4F9B-9313-0734DB013286}"/>
    <cellStyle name="Total 2 11 2 2 2 4" xfId="29101" xr:uid="{82E2AFF1-D2F8-4D7D-AE2A-5EA1AC441ABE}"/>
    <cellStyle name="Total 2 11 2 2 2 5" xfId="33243" xr:uid="{F85F0CB7-F739-4563-AED4-102D2A3389F9}"/>
    <cellStyle name="Total 2 11 2 2 2 6" xfId="34531" xr:uid="{9411E51C-4FC3-4DCC-AE75-B79421E607E4}"/>
    <cellStyle name="Total 2 11 2 2 2 7" xfId="31397" xr:uid="{13F4DC84-AF72-42D7-9418-F7B512E80F12}"/>
    <cellStyle name="Total 2 11 2 2 3" xfId="25094" xr:uid="{1B1A98E6-DD31-4E59-8471-DD0E521C5AB5}"/>
    <cellStyle name="Total 2 11 2 2 4" xfId="32353" xr:uid="{B2AEAEFD-FA1F-42E4-B3BE-1D31F0314E65}"/>
    <cellStyle name="Total 2 11 2 3" xfId="23185" xr:uid="{9E251DC7-81D4-415E-9CB4-889DC3DBDA14}"/>
    <cellStyle name="Total 2 11 2 3 2" xfId="25837" xr:uid="{05E49413-4C6D-49FA-8D3E-0C96F52CE06A}"/>
    <cellStyle name="Total 2 11 2 3 3" xfId="27464" xr:uid="{FE27EACB-786A-4AAE-8D7C-F50D971001B0}"/>
    <cellStyle name="Total 2 11 2 3 4" xfId="27803" xr:uid="{582671AE-630A-4526-9875-9FC89416EE53}"/>
    <cellStyle name="Total 2 11 2 3 5" xfId="33088" xr:uid="{60A4DE12-DF88-4FA9-86FA-9DD00366F3A0}"/>
    <cellStyle name="Total 2 11 2 3 6" xfId="34320" xr:uid="{4014C3F5-C3F1-4806-9240-83B141B31CB7}"/>
    <cellStyle name="Total 2 11 2 3 7" xfId="31726" xr:uid="{0248CA86-A275-46C4-AB6A-56A3CDD6B3B5}"/>
    <cellStyle name="Total 2 11 2 4" xfId="24341" xr:uid="{96CA90AA-F13E-4602-9BCD-29703CA76000}"/>
    <cellStyle name="Total 2 11 2 4 2" xfId="26989" xr:uid="{5CC5AF5F-E2C9-4D9A-8A88-54B16C684FF5}"/>
    <cellStyle name="Total 2 11 2 4 3" xfId="28627" xr:uid="{40903C35-D4ED-4FDC-B360-699692BE876E}"/>
    <cellStyle name="Total 2 11 2 4 4" xfId="29819" xr:uid="{01A54E27-5213-4C0C-A5D9-FD9B6B5715CB}"/>
    <cellStyle name="Total 2 11 2 4 5" xfId="30702" xr:uid="{5A201D12-F9C9-41B3-B4FE-E90CE7F7905A}"/>
    <cellStyle name="Total 2 11 2 4 6" xfId="34697" xr:uid="{FE668EED-8B74-4BB0-996D-B961C703B18D}"/>
    <cellStyle name="Total 2 11 2 4 7" xfId="35825" xr:uid="{2A76A72B-709F-4351-9D61-E39DA3793FAC}"/>
    <cellStyle name="Total 2 11 2 4 8" xfId="36658" xr:uid="{14C7187D-3C8C-4059-B087-0B1B91B057AB}"/>
    <cellStyle name="Total 2 11 2 4 9" xfId="37577" xr:uid="{1A3A57E5-2A29-4FDB-B6EA-D91249EA46B4}"/>
    <cellStyle name="Total 2 11 2 5" xfId="24511" xr:uid="{A052C97B-6DA8-43D1-80AB-60E8CB8F9FDA}"/>
    <cellStyle name="Total 2 11 2 5 2" xfId="27159" xr:uid="{C707D8E2-4DC9-4A85-A201-92ABEC59DCA5}"/>
    <cellStyle name="Total 2 11 2 5 3" xfId="28797" xr:uid="{16A29A4A-1006-41E9-B602-31AEEAADCD76}"/>
    <cellStyle name="Total 2 11 2 5 4" xfId="29989" xr:uid="{581A76EF-5150-470D-9957-26CD9922980A}"/>
    <cellStyle name="Total 2 11 2 5 5" xfId="30872" xr:uid="{6C7DFE14-47D5-42EE-9309-E82542C101D5}"/>
    <cellStyle name="Total 2 11 2 5 6" xfId="34867" xr:uid="{72E3DFCD-9258-467D-B8A0-F201E5A2E921}"/>
    <cellStyle name="Total 2 11 2 5 7" xfId="35995" xr:uid="{BC657251-E009-46E5-8C5C-61F7D22E4574}"/>
    <cellStyle name="Total 2 11 2 5 8" xfId="36828" xr:uid="{38EEB125-5D5D-41DB-8391-0378B4AD658D}"/>
    <cellStyle name="Total 2 11 2 5 9" xfId="37747" xr:uid="{BC9961E4-FE04-4268-941D-4956C6E3A9A6}"/>
    <cellStyle name="Total 2 11 2 6" xfId="22252" xr:uid="{D65E0E76-C319-4C7E-928E-21FD765E776B}"/>
    <cellStyle name="Total 2 11 2 7" xfId="24901" xr:uid="{6C3D7543-77FB-4762-AB3A-DFBF503F603D}"/>
    <cellStyle name="Total 2 11 3" xfId="20831" xr:uid="{00000000-0005-0000-0000-000066510000}"/>
    <cellStyle name="Total 2 11 3 2" xfId="22439" xr:uid="{6A74F455-30E5-4E97-88F8-74C7E6F73C9B}"/>
    <cellStyle name="Total 2 11 3 2 2" xfId="23339" xr:uid="{AB75B35B-3B4A-453D-9CD9-7CDD9399907E}"/>
    <cellStyle name="Total 2 11 3 2 2 2" xfId="25991" xr:uid="{FDBCB9D4-A56F-4685-B103-ADAD11DAFD65}"/>
    <cellStyle name="Total 2 11 3 2 2 3" xfId="28074" xr:uid="{92178EA9-DC2C-4F28-BD89-435B3EEDF27D}"/>
    <cellStyle name="Total 2 11 3 2 2 4" xfId="28986" xr:uid="{AF218845-C7CB-4691-A31A-477C5C960BD6}"/>
    <cellStyle name="Total 2 11 3 2 2 5" xfId="33242" xr:uid="{AC39D31D-6886-4784-822C-99425E7DC01C}"/>
    <cellStyle name="Total 2 11 3 2 2 6" xfId="34573" xr:uid="{D143E30D-F54F-49D7-8881-12E307BE8F14}"/>
    <cellStyle name="Total 2 11 3 2 2 7" xfId="35011" xr:uid="{D476CD29-4FFC-4989-8B8A-34995EABB071}"/>
    <cellStyle name="Total 2 11 3 2 3" xfId="25093" xr:uid="{0E845511-D4B4-48F7-BC42-8E8DF39A4FFD}"/>
    <cellStyle name="Total 2 11 3 2 4" xfId="32352" xr:uid="{A32CC46F-28B8-4C6E-84C0-6DBCA41A34E8}"/>
    <cellStyle name="Total 2 11 3 3" xfId="23186" xr:uid="{D2299797-29E9-4DA6-BB2B-C861CE49FA1A}"/>
    <cellStyle name="Total 2 11 3 3 2" xfId="25838" xr:uid="{61E65CBA-BE82-449A-967E-924EDB0D83B2}"/>
    <cellStyle name="Total 2 11 3 3 3" xfId="27465" xr:uid="{5805FEE4-5D10-4B24-A3E2-6776EA74C553}"/>
    <cellStyle name="Total 2 11 3 3 4" xfId="28350" xr:uid="{4103ED88-57EF-442F-B895-0998888DB48B}"/>
    <cellStyle name="Total 2 11 3 3 5" xfId="33089" xr:uid="{54A52AB9-84F1-46AB-95E8-6EEEB1CEA63E}"/>
    <cellStyle name="Total 2 11 3 3 6" xfId="31238" xr:uid="{88C754FD-031C-47BE-9033-5438A7AF292C}"/>
    <cellStyle name="Total 2 11 3 3 7" xfId="31494" xr:uid="{97491968-B9F2-44A9-AF98-28584DBDD8D3}"/>
    <cellStyle name="Total 2 11 3 4" xfId="24342" xr:uid="{82031962-7FFD-4BA4-B0A8-DD724B7D1521}"/>
    <cellStyle name="Total 2 11 3 4 2" xfId="26990" xr:uid="{64811021-26A6-45DB-A443-0EA44FC39496}"/>
    <cellStyle name="Total 2 11 3 4 3" xfId="28628" xr:uid="{71BFFD7A-0577-4504-9724-5B1583F3010C}"/>
    <cellStyle name="Total 2 11 3 4 4" xfId="29820" xr:uid="{70414A59-E14F-4DBB-8665-51D7598AF361}"/>
    <cellStyle name="Total 2 11 3 4 5" xfId="30703" xr:uid="{4BBA4782-201B-49B0-B307-56AF0DAF77F9}"/>
    <cellStyle name="Total 2 11 3 4 6" xfId="34698" xr:uid="{26016235-D81C-4395-85A0-3F3C8E00E719}"/>
    <cellStyle name="Total 2 11 3 4 7" xfId="35826" xr:uid="{06F2D653-BDA3-4423-80C2-75C386646E03}"/>
    <cellStyle name="Total 2 11 3 4 8" xfId="36659" xr:uid="{C4AF2C65-CFD1-4968-94EC-2CAC9795515A}"/>
    <cellStyle name="Total 2 11 3 4 9" xfId="37578" xr:uid="{C87E7BD9-04D3-4CA4-9614-EB8A5F42DA42}"/>
    <cellStyle name="Total 2 11 3 5" xfId="24512" xr:uid="{26849EC1-BDA5-4377-A993-0DA77CF275D8}"/>
    <cellStyle name="Total 2 11 3 5 2" xfId="27160" xr:uid="{76C995BD-AB96-495B-95E2-CA6BE3C2F3C1}"/>
    <cellStyle name="Total 2 11 3 5 3" xfId="28798" xr:uid="{0CB30B5C-1C69-4384-9E48-A8D47AEF0625}"/>
    <cellStyle name="Total 2 11 3 5 4" xfId="29990" xr:uid="{0FF7DD08-20BD-466D-9A74-E4152D1F2E24}"/>
    <cellStyle name="Total 2 11 3 5 5" xfId="30873" xr:uid="{B7FA8086-6C01-477A-B3C2-C80E221419CA}"/>
    <cellStyle name="Total 2 11 3 5 6" xfId="34868" xr:uid="{312A9149-F366-4129-BCC6-A75C981DCBBD}"/>
    <cellStyle name="Total 2 11 3 5 7" xfId="35996" xr:uid="{EF0D471D-1688-49BB-BA31-90AB40A9A898}"/>
    <cellStyle name="Total 2 11 3 5 8" xfId="36829" xr:uid="{63DEB6E6-71B2-4FE3-8720-5917B3C7F08C}"/>
    <cellStyle name="Total 2 11 3 5 9" xfId="37748" xr:uid="{AC01503D-9D0E-4BE2-9837-9A0A9EBD7063}"/>
    <cellStyle name="Total 2 11 3 6" xfId="22253" xr:uid="{D719D4EB-A057-498C-8787-4B5A9B4409A5}"/>
    <cellStyle name="Total 2 11 3 7" xfId="24902" xr:uid="{D6E36453-A689-4EFA-989D-0CCD9F0A724F}"/>
    <cellStyle name="Total 2 11 4" xfId="20832" xr:uid="{00000000-0005-0000-0000-000067510000}"/>
    <cellStyle name="Total 2 11 4 2" xfId="22438" xr:uid="{1AB9B693-14F1-477A-B817-CA4C64FF2143}"/>
    <cellStyle name="Total 2 11 4 2 2" xfId="23338" xr:uid="{049087CE-FF89-4CE2-BAC9-AA4321C59984}"/>
    <cellStyle name="Total 2 11 4 2 2 2" xfId="25990" xr:uid="{B097258B-50D4-4FBA-9274-AA1861C4DA22}"/>
    <cellStyle name="Total 2 11 4 2 2 3" xfId="27629" xr:uid="{95BFD882-7CFC-4FDD-87BF-285343D80FD7}"/>
    <cellStyle name="Total 2 11 4 2 2 4" xfId="27670" xr:uid="{09A33801-BF43-42B8-9D27-6948959830DA}"/>
    <cellStyle name="Total 2 11 4 2 2 5" xfId="33241" xr:uid="{E01A4466-122E-4B52-BACD-9BDB91CAB7EB}"/>
    <cellStyle name="Total 2 11 4 2 2 6" xfId="33362" xr:uid="{171ADC44-4D54-42B8-B210-BF1A2776BB1B}"/>
    <cellStyle name="Total 2 11 4 2 2 7" xfId="35144" xr:uid="{8F775A24-9CA3-40C1-8313-47D597C557F7}"/>
    <cellStyle name="Total 2 11 4 2 3" xfId="25092" xr:uid="{AC579D76-C9EA-434D-8354-D92FD090E2AE}"/>
    <cellStyle name="Total 2 11 4 2 4" xfId="32351" xr:uid="{D4732178-3250-4FF5-AFC8-3DB2006EC80C}"/>
    <cellStyle name="Total 2 11 4 3" xfId="23187" xr:uid="{6939FCFD-39F3-4012-B12E-6CFCAD3EA08A}"/>
    <cellStyle name="Total 2 11 4 3 2" xfId="25839" xr:uid="{25867363-9DFE-445A-9261-9BA3E6F6569B}"/>
    <cellStyle name="Total 2 11 4 3 3" xfId="27466" xr:uid="{AE1372FB-433F-4C6A-B477-D62C66D300E6}"/>
    <cellStyle name="Total 2 11 4 3 4" xfId="28299" xr:uid="{84D571FE-DD10-4AD2-B800-89B94A8DCDC3}"/>
    <cellStyle name="Total 2 11 4 3 5" xfId="33090" xr:uid="{425A7A4D-6E90-4DC9-BACA-BD0BC91AC1BA}"/>
    <cellStyle name="Total 2 11 4 3 6" xfId="32965" xr:uid="{F7D305CD-1B13-4319-A9E6-C97CE692CF23}"/>
    <cellStyle name="Total 2 11 4 3 7" xfId="31493" xr:uid="{8263EBC8-6016-49AB-B9CC-F4C129410BA6}"/>
    <cellStyle name="Total 2 11 4 4" xfId="24343" xr:uid="{5F63F84A-0658-4BC2-9246-978407DF70B0}"/>
    <cellStyle name="Total 2 11 4 4 2" xfId="26991" xr:uid="{87D44AC3-D155-4C5F-85AA-0951AF6520E6}"/>
    <cellStyle name="Total 2 11 4 4 3" xfId="28629" xr:uid="{CAF805F5-B855-487A-B1AF-EE4D11C9A481}"/>
    <cellStyle name="Total 2 11 4 4 4" xfId="29821" xr:uid="{4F96A76E-12B4-4FB4-9B1D-5F5180954363}"/>
    <cellStyle name="Total 2 11 4 4 5" xfId="30704" xr:uid="{FE49C0EA-3090-4EE9-98A2-CE65A069714D}"/>
    <cellStyle name="Total 2 11 4 4 6" xfId="34699" xr:uid="{AA52F808-0327-43FF-88E7-F06DE374965B}"/>
    <cellStyle name="Total 2 11 4 4 7" xfId="35827" xr:uid="{7186FBD0-89C2-49CC-BCCD-5466C29A30E8}"/>
    <cellStyle name="Total 2 11 4 4 8" xfId="36660" xr:uid="{BA2C3F9B-1F96-4579-9940-2D5F802845A8}"/>
    <cellStyle name="Total 2 11 4 4 9" xfId="37579" xr:uid="{EE36CA85-7F54-48CD-9A3A-B591AE6B4B27}"/>
    <cellStyle name="Total 2 11 4 5" xfId="24513" xr:uid="{F9D27EEF-3B3C-47A0-AED6-52F3509275E2}"/>
    <cellStyle name="Total 2 11 4 5 2" xfId="27161" xr:uid="{1176BC7F-D7A7-4D8E-83D5-786D3F00C063}"/>
    <cellStyle name="Total 2 11 4 5 3" xfId="28799" xr:uid="{8D3719E9-37F4-4BD3-A1CE-22B0F77DAB4B}"/>
    <cellStyle name="Total 2 11 4 5 4" xfId="29991" xr:uid="{2EACCD78-9B58-4A0C-9228-2CE7F1660EEA}"/>
    <cellStyle name="Total 2 11 4 5 5" xfId="30874" xr:uid="{AD471E4E-BE5C-48D7-A0E2-84A9B4B72AE4}"/>
    <cellStyle name="Total 2 11 4 5 6" xfId="34869" xr:uid="{EA80C44E-230A-470C-842D-7C1DDFCD92B1}"/>
    <cellStyle name="Total 2 11 4 5 7" xfId="35997" xr:uid="{22CDE9C1-B6A5-4364-8078-B53D07205308}"/>
    <cellStyle name="Total 2 11 4 5 8" xfId="36830" xr:uid="{DDF422E8-4174-43AB-8DBD-21D7F7F45F28}"/>
    <cellStyle name="Total 2 11 4 5 9" xfId="37749" xr:uid="{0187694D-9412-4608-B24E-CC53472B415C}"/>
    <cellStyle name="Total 2 11 4 6" xfId="22254" xr:uid="{F9619D3D-4A77-4535-8B69-866A896DFF94}"/>
    <cellStyle name="Total 2 11 4 7" xfId="24903" xr:uid="{CE4D514C-30B2-4225-9AC0-ED12110BE466}"/>
    <cellStyle name="Total 2 11 5" xfId="20833" xr:uid="{00000000-0005-0000-0000-000068510000}"/>
    <cellStyle name="Total 2 11 5 2" xfId="22437" xr:uid="{9CB29DE7-A4C4-4F06-B5B7-1634E002DA47}"/>
    <cellStyle name="Total 2 11 5 2 2" xfId="23337" xr:uid="{3E6957A1-862F-4BE5-B9D2-A9D18952254C}"/>
    <cellStyle name="Total 2 11 5 2 2 2" xfId="25989" xr:uid="{81324EE5-495A-45D9-8E8F-EE96FB112DBD}"/>
    <cellStyle name="Total 2 11 5 2 2 3" xfId="27502" xr:uid="{A60BB75B-DFBF-4A6E-90A3-7BF3A0B03766}"/>
    <cellStyle name="Total 2 11 5 2 2 4" xfId="27703" xr:uid="{345E7FB5-45D8-442D-B9FE-1EC0E660C3EA}"/>
    <cellStyle name="Total 2 11 5 2 2 5" xfId="33240" xr:uid="{C66EB4EB-8358-43E3-8691-1EA19629D4CB}"/>
    <cellStyle name="Total 2 11 5 2 2 6" xfId="31808" xr:uid="{D4BD8369-9B32-4DD7-9DB4-ECED5F3C8597}"/>
    <cellStyle name="Total 2 11 5 2 2 7" xfId="34181" xr:uid="{C46274DF-58C9-416D-9DB6-C420554238CC}"/>
    <cellStyle name="Total 2 11 5 2 3" xfId="25091" xr:uid="{3F01438B-3646-4E7C-945E-62038582FE28}"/>
    <cellStyle name="Total 2 11 5 2 4" xfId="32350" xr:uid="{D8757DD5-A591-4F7D-B880-499ECC6FC574}"/>
    <cellStyle name="Total 2 11 5 3" xfId="23188" xr:uid="{7D51FA5C-6044-4B22-9634-37BB16E2984B}"/>
    <cellStyle name="Total 2 11 5 3 2" xfId="25840" xr:uid="{92A321D8-D871-439A-98E2-5B7AA3F3D415}"/>
    <cellStyle name="Total 2 11 5 3 3" xfId="27467" xr:uid="{3F6621F9-B20F-46A1-9B18-8B3D4E1283B2}"/>
    <cellStyle name="Total 2 11 5 3 4" xfId="22194" xr:uid="{D641FFDF-31ED-4E6A-8672-8F1B72504A7F}"/>
    <cellStyle name="Total 2 11 5 3 5" xfId="33091" xr:uid="{B759B386-2B01-4B66-8742-31D11D89DC9F}"/>
    <cellStyle name="Total 2 11 5 3 6" xfId="33802" xr:uid="{AD34BBEC-64AB-47F1-82CA-024D8F232177}"/>
    <cellStyle name="Total 2 11 5 3 7" xfId="33419" xr:uid="{1BA90B87-8377-445A-BF32-D15C9B3DC3AB}"/>
    <cellStyle name="Total 2 11 5 4" xfId="24344" xr:uid="{CAAD6876-8E14-4BD4-857B-669F23F710D1}"/>
    <cellStyle name="Total 2 11 5 4 2" xfId="26992" xr:uid="{EAF8B05C-C757-4C75-AB66-E0DE40059912}"/>
    <cellStyle name="Total 2 11 5 4 3" xfId="28630" xr:uid="{DA8C179C-0285-429C-BE1C-9C5E515DECED}"/>
    <cellStyle name="Total 2 11 5 4 4" xfId="29822" xr:uid="{302B5EC7-BB49-467B-A42E-0E5FE36E2839}"/>
    <cellStyle name="Total 2 11 5 4 5" xfId="30705" xr:uid="{1C614BBF-B5C8-40A9-A022-FF024FA65E4D}"/>
    <cellStyle name="Total 2 11 5 4 6" xfId="34700" xr:uid="{756CFD05-833D-4B6E-BE20-AC968667C858}"/>
    <cellStyle name="Total 2 11 5 4 7" xfId="35828" xr:uid="{121F500B-0F07-445C-8E4E-D98ED048802D}"/>
    <cellStyle name="Total 2 11 5 4 8" xfId="36661" xr:uid="{03A009F5-20C7-4AD5-BEC7-59224893B8B2}"/>
    <cellStyle name="Total 2 11 5 4 9" xfId="37580" xr:uid="{FD97DC4C-17C1-4E89-A6BF-0686BFF618A0}"/>
    <cellStyle name="Total 2 11 5 5" xfId="24514" xr:uid="{937C0404-5009-4275-BDED-7C971A20220B}"/>
    <cellStyle name="Total 2 11 5 5 2" xfId="27162" xr:uid="{36BF9795-A1EC-4C4E-9FD3-6F6F0F87D6E4}"/>
    <cellStyle name="Total 2 11 5 5 3" xfId="28800" xr:uid="{35EB587D-9D23-4D42-817B-5970F5049B64}"/>
    <cellStyle name="Total 2 11 5 5 4" xfId="29992" xr:uid="{C28F03B0-A131-4129-90E0-2FA54ADB224C}"/>
    <cellStyle name="Total 2 11 5 5 5" xfId="30875" xr:uid="{D75848EF-2E38-4B77-827C-B660A76231BF}"/>
    <cellStyle name="Total 2 11 5 5 6" xfId="34870" xr:uid="{855378A4-3991-4110-AFF4-A568A7CB404D}"/>
    <cellStyle name="Total 2 11 5 5 7" xfId="35998" xr:uid="{B0FF0FFB-7C9F-4231-AFDD-7CB317D3132B}"/>
    <cellStyle name="Total 2 11 5 5 8" xfId="36831" xr:uid="{0408B364-F7DB-4F02-9362-450B36FFB7A2}"/>
    <cellStyle name="Total 2 11 5 5 9" xfId="37750" xr:uid="{56AF582C-3C6F-4F85-A9C1-40C8DA243CD6}"/>
    <cellStyle name="Total 2 11 5 6" xfId="22255" xr:uid="{C20DA202-732F-4ABA-8DB5-34B685D99316}"/>
    <cellStyle name="Total 2 11 5 7" xfId="24904" xr:uid="{9E131A77-36F9-4941-98D4-272C173A7108}"/>
    <cellStyle name="Total 2 11 6" xfId="22441" xr:uid="{B54CC71F-779B-4404-9691-60390D01D2B2}"/>
    <cellStyle name="Total 2 11 6 2" xfId="23341" xr:uid="{B73744EE-38A6-477F-A0DD-79FAD8507100}"/>
    <cellStyle name="Total 2 11 6 2 2" xfId="25993" xr:uid="{5CFEF910-75A4-42E1-A17F-5F928D678E7A}"/>
    <cellStyle name="Total 2 11 6 2 3" xfId="28446" xr:uid="{1E0B29BA-7568-45F2-9919-8B566A2A38CB}"/>
    <cellStyle name="Total 2 11 6 2 4" xfId="28206" xr:uid="{499F760D-3534-4E3B-BB05-623007AD7D1D}"/>
    <cellStyle name="Total 2 11 6 2 5" xfId="33244" xr:uid="{5DA3FF78-C84E-4BB3-9892-16F6CAB2BDE0}"/>
    <cellStyle name="Total 2 11 6 2 6" xfId="34428" xr:uid="{862098FB-75CE-40FF-AD12-09653F82DF46}"/>
    <cellStyle name="Total 2 11 6 2 7" xfId="33738" xr:uid="{CE128462-A48B-4425-901C-930D6D163272}"/>
    <cellStyle name="Total 2 11 6 3" xfId="25095" xr:uid="{2FB528DA-B39F-4881-B9C8-21DD09DAEBA3}"/>
    <cellStyle name="Total 2 11 6 4" xfId="32354" xr:uid="{464212A1-4FC2-44AC-A6B2-546BCD826F3D}"/>
    <cellStyle name="Total 2 11 7" xfId="23184" xr:uid="{CA96E9AA-0ACA-41EB-868F-DED6EB13E910}"/>
    <cellStyle name="Total 2 11 7 2" xfId="25836" xr:uid="{59AB9728-7E1F-49AA-9C4B-C9D029470178}"/>
    <cellStyle name="Total 2 11 7 3" xfId="27463" xr:uid="{B545834D-BBE1-42CF-A1EA-B66BBA47DACA}"/>
    <cellStyle name="Total 2 11 7 4" xfId="28226" xr:uid="{3F165ED8-1762-4E00-A463-497372E072CA}"/>
    <cellStyle name="Total 2 11 7 5" xfId="33087" xr:uid="{25245582-CD2B-441C-B4DD-C109F49357BD}"/>
    <cellStyle name="Total 2 11 7 6" xfId="31102" xr:uid="{2FBE6066-C933-4BD5-8A2F-7D3D823203B8}"/>
    <cellStyle name="Total 2 11 7 7" xfId="31495" xr:uid="{672154A0-335C-4D14-8858-E4165A06B12A}"/>
    <cellStyle name="Total 2 11 8" xfId="24340" xr:uid="{C2F9340A-D1A1-4019-B391-A01B8F0A8448}"/>
    <cellStyle name="Total 2 11 8 2" xfId="26988" xr:uid="{E5AE5C60-38BF-4C75-AC91-9B4F0F5A3182}"/>
    <cellStyle name="Total 2 11 8 3" xfId="28626" xr:uid="{FF56BE6D-CA28-4FD9-B326-3F17AA56804E}"/>
    <cellStyle name="Total 2 11 8 4" xfId="29818" xr:uid="{6EB99E94-5A28-4CFB-8776-0E8EC4526D8A}"/>
    <cellStyle name="Total 2 11 8 5" xfId="30701" xr:uid="{D1DE1F99-99BF-4056-AEFE-5CE4109600D7}"/>
    <cellStyle name="Total 2 11 8 6" xfId="34696" xr:uid="{4DB90B0A-626C-4F6B-854A-F45E9217F249}"/>
    <cellStyle name="Total 2 11 8 7" xfId="35824" xr:uid="{1562A52E-E1E0-4FD0-A39B-96EC1F47D817}"/>
    <cellStyle name="Total 2 11 8 8" xfId="36657" xr:uid="{5A532CEA-B4F2-4C06-9B2C-E0CE15379C88}"/>
    <cellStyle name="Total 2 11 8 9" xfId="37576" xr:uid="{920B7707-7EF0-4176-8BA1-6D5B14205FCC}"/>
    <cellStyle name="Total 2 11 9" xfId="24510" xr:uid="{C4824AC7-45D8-4AD5-9E9F-D5F74610FFB0}"/>
    <cellStyle name="Total 2 11 9 2" xfId="27158" xr:uid="{540EE215-A7CC-49A1-BB30-50FF6D14C959}"/>
    <cellStyle name="Total 2 11 9 3" xfId="28796" xr:uid="{5B605FC1-D028-41AB-A6C6-F4D0F886B791}"/>
    <cellStyle name="Total 2 11 9 4" xfId="29988" xr:uid="{50DD598D-D100-44DC-8B8B-5CC66EF8DE50}"/>
    <cellStyle name="Total 2 11 9 5" xfId="30871" xr:uid="{C8A5CEB8-0F97-49D0-B275-B812EA1133BE}"/>
    <cellStyle name="Total 2 11 9 6" xfId="34866" xr:uid="{88EB36F6-A68D-420C-9DC7-DC73F412E237}"/>
    <cellStyle name="Total 2 11 9 7" xfId="35994" xr:uid="{6EB9C9BD-45BD-4AB8-936F-B14210F1C872}"/>
    <cellStyle name="Total 2 11 9 8" xfId="36827" xr:uid="{299BB5B9-441E-4F54-89AB-CD729E214A08}"/>
    <cellStyle name="Total 2 11 9 9" xfId="37746" xr:uid="{C30ECFE0-2831-4052-8B02-65C64B76634C}"/>
    <cellStyle name="Total 2 12" xfId="20834" xr:uid="{00000000-0005-0000-0000-000069510000}"/>
    <cellStyle name="Total 2 12 10" xfId="22256" xr:uid="{25E0D188-19E5-42ED-99C4-13E13CAE0197}"/>
    <cellStyle name="Total 2 12 11" xfId="24905" xr:uid="{DE013CB4-C4D4-473A-B8D0-0C86CF5EDE80}"/>
    <cellStyle name="Total 2 12 2" xfId="20835" xr:uid="{00000000-0005-0000-0000-00006A510000}"/>
    <cellStyle name="Total 2 12 2 2" xfId="22435" xr:uid="{1BC00BB1-B8C1-4DA1-9128-BDE03B775EFD}"/>
    <cellStyle name="Total 2 12 2 2 2" xfId="23335" xr:uid="{D3DC582D-1781-43BD-8F58-F33D1FD6A902}"/>
    <cellStyle name="Total 2 12 2 2 2 2" xfId="25987" xr:uid="{4862F464-F5C2-4AE4-B976-B921DB382B17}"/>
    <cellStyle name="Total 2 12 2 2 2 3" xfId="28558" xr:uid="{F99CA9D3-ED8C-4B8A-85DE-D0BAD3670289}"/>
    <cellStyle name="Total 2 12 2 2 2 4" xfId="28985" xr:uid="{13B3809B-0892-454A-A6F1-7A4671243151}"/>
    <cellStyle name="Total 2 12 2 2 2 5" xfId="33238" xr:uid="{E22F6D61-FAA3-42CF-8CD2-5CD0339199C9}"/>
    <cellStyle name="Total 2 12 2 2 2 6" xfId="34344" xr:uid="{6C196069-2A16-45AD-B460-BC925B1514DF}"/>
    <cellStyle name="Total 2 12 2 2 2 7" xfId="31398" xr:uid="{806F7457-3642-4A64-8838-24C86CD83301}"/>
    <cellStyle name="Total 2 12 2 2 3" xfId="25089" xr:uid="{F3AA837B-7B8E-4587-88A4-18F5070CFC9D}"/>
    <cellStyle name="Total 2 12 2 2 4" xfId="32348" xr:uid="{A2F1ED3F-A5F8-481C-8C09-609B35ACE100}"/>
    <cellStyle name="Total 2 12 2 3" xfId="23190" xr:uid="{49363A09-5D08-4676-B41A-72C80BA15A34}"/>
    <cellStyle name="Total 2 12 2 3 2" xfId="25842" xr:uid="{0391D2C6-43A0-4DAE-880C-CCA606C92D8C}"/>
    <cellStyle name="Total 2 12 2 3 3" xfId="27469" xr:uid="{C913E6EA-6739-42B3-A3B0-54650F8BC1CA}"/>
    <cellStyle name="Total 2 12 2 3 4" xfId="21671" xr:uid="{571C5CC9-8D97-43DE-A0A2-5C9BE720FD35}"/>
    <cellStyle name="Total 2 12 2 3 5" xfId="33093" xr:uid="{C7DD51EE-84C4-4FE8-B34D-869B2DED0F13}"/>
    <cellStyle name="Total 2 12 2 3 6" xfId="34452" xr:uid="{E567419F-37D5-475B-AAE1-33420B88E71B}"/>
    <cellStyle name="Total 2 12 2 3 7" xfId="31492" xr:uid="{795A201B-E14D-4790-9F6B-87212C976389}"/>
    <cellStyle name="Total 2 12 2 4" xfId="24346" xr:uid="{50E4003E-2B9A-49D7-AEA8-F43F3566CCE4}"/>
    <cellStyle name="Total 2 12 2 4 2" xfId="26994" xr:uid="{BD81689F-CEB4-43BA-8D85-D3DFC544469B}"/>
    <cellStyle name="Total 2 12 2 4 3" xfId="28632" xr:uid="{9533E42A-29C9-4EFC-923C-D15F38ECB777}"/>
    <cellStyle name="Total 2 12 2 4 4" xfId="29824" xr:uid="{D5F4719F-E02C-4661-B593-3A1E7FC25FE0}"/>
    <cellStyle name="Total 2 12 2 4 5" xfId="30707" xr:uid="{D270AB1C-BA99-451C-AD89-AB29AA5EB164}"/>
    <cellStyle name="Total 2 12 2 4 6" xfId="34702" xr:uid="{CC184539-F1A9-400D-A1F1-911A935C171C}"/>
    <cellStyle name="Total 2 12 2 4 7" xfId="35830" xr:uid="{EA111146-9A5E-4829-AAE5-C2AADB175E32}"/>
    <cellStyle name="Total 2 12 2 4 8" xfId="36663" xr:uid="{62447B49-08D2-45C1-A458-D9A4770C1EE9}"/>
    <cellStyle name="Total 2 12 2 4 9" xfId="37582" xr:uid="{2E7F039A-0FA3-4EC6-8ED0-AC542154594F}"/>
    <cellStyle name="Total 2 12 2 5" xfId="24516" xr:uid="{5028D316-5080-4688-89ED-5260E353035A}"/>
    <cellStyle name="Total 2 12 2 5 2" xfId="27164" xr:uid="{07F8D726-8463-45FE-92B9-6D8EBA174BC7}"/>
    <cellStyle name="Total 2 12 2 5 3" xfId="28802" xr:uid="{C998C74E-DC26-4529-8E59-47AA69DE46D6}"/>
    <cellStyle name="Total 2 12 2 5 4" xfId="29994" xr:uid="{AE8369B3-B0FF-4791-94AA-AFC752C6EF8E}"/>
    <cellStyle name="Total 2 12 2 5 5" xfId="30877" xr:uid="{F7E90A2B-B1A8-4A61-83A4-0DA837FA2806}"/>
    <cellStyle name="Total 2 12 2 5 6" xfId="34872" xr:uid="{30E93A3D-3255-4A9A-9F0E-F4CE6DF5F885}"/>
    <cellStyle name="Total 2 12 2 5 7" xfId="36000" xr:uid="{69D6C222-BCA0-4445-83DF-93D7E10C0028}"/>
    <cellStyle name="Total 2 12 2 5 8" xfId="36833" xr:uid="{428210AE-5A60-4B5B-A391-734A55470B0A}"/>
    <cellStyle name="Total 2 12 2 5 9" xfId="37752" xr:uid="{62C84DCF-9E2B-4BCA-801C-107F1F51A8B5}"/>
    <cellStyle name="Total 2 12 2 6" xfId="22257" xr:uid="{FC74F131-2B85-4E78-B108-D504B96077CC}"/>
    <cellStyle name="Total 2 12 2 7" xfId="24906" xr:uid="{075EDBA0-9BB4-4B35-9686-A46A3D8C339E}"/>
    <cellStyle name="Total 2 12 3" xfId="20836" xr:uid="{00000000-0005-0000-0000-00006B510000}"/>
    <cellStyle name="Total 2 12 3 2" xfId="22434" xr:uid="{02C94EEE-9A4B-422F-8BDD-9E4A8EED3F3B}"/>
    <cellStyle name="Total 2 12 3 2 2" xfId="23334" xr:uid="{6CE5DF90-58E2-469E-BA32-29D950C2AC15}"/>
    <cellStyle name="Total 2 12 3 2 2 2" xfId="25986" xr:uid="{A1C8E7CD-1571-4962-902D-E6AB4620778E}"/>
    <cellStyle name="Total 2 12 3 2 2 3" xfId="28444" xr:uid="{029DC6EE-2B58-41B9-81FF-AB779AAB03CA}"/>
    <cellStyle name="Total 2 12 3 2 2 4" xfId="28402" xr:uid="{77405311-DA90-4FA7-8B3D-CB6AC9669543}"/>
    <cellStyle name="Total 2 12 3 2 2 5" xfId="33237" xr:uid="{54054D2A-E1AC-417D-9B15-32C74A7658C1}"/>
    <cellStyle name="Total 2 12 3 2 2 6" xfId="31126" xr:uid="{E485039E-4FC1-4F48-86E6-9D2B2792E9B7}"/>
    <cellStyle name="Total 2 12 3 2 2 7" xfId="35005" xr:uid="{85293F21-8F08-4B4E-8A09-0BD2455882E9}"/>
    <cellStyle name="Total 2 12 3 2 3" xfId="25088" xr:uid="{47C87691-4447-4370-BC51-EA673CE499A0}"/>
    <cellStyle name="Total 2 12 3 2 4" xfId="32347" xr:uid="{00053F75-EA73-4121-AE1E-BD9A57E1A281}"/>
    <cellStyle name="Total 2 12 3 3" xfId="23191" xr:uid="{C8818187-0E07-4628-AD39-45A6CACEF20E}"/>
    <cellStyle name="Total 2 12 3 3 2" xfId="25843" xr:uid="{DAAD79FA-11DE-4C38-9313-7CAE408B0233}"/>
    <cellStyle name="Total 2 12 3 3 3" xfId="27470" xr:uid="{701EE8DA-288A-4E1E-B9FE-7EDA9A0A9F35}"/>
    <cellStyle name="Total 2 12 3 3 4" xfId="28225" xr:uid="{F541762F-1953-4246-BD17-0D62BE7E0155}"/>
    <cellStyle name="Total 2 12 3 3 5" xfId="33094" xr:uid="{5006D952-6566-4F13-A74F-E2DF02024150}"/>
    <cellStyle name="Total 2 12 3 3 6" xfId="31103" xr:uid="{49E52010-809D-40B4-843C-C58EB66508AF}"/>
    <cellStyle name="Total 2 12 3 3 7" xfId="33751" xr:uid="{3653462C-8BCD-4987-BB6E-0DC1785F57B7}"/>
    <cellStyle name="Total 2 12 3 4" xfId="24347" xr:uid="{8055D0B3-25CD-41C0-9670-08093924438C}"/>
    <cellStyle name="Total 2 12 3 4 2" xfId="26995" xr:uid="{1319EA10-3309-40E7-A9A4-C13F7C38E46C}"/>
    <cellStyle name="Total 2 12 3 4 3" xfId="28633" xr:uid="{A9218C4D-2711-4708-8A5D-E360B9EACD8A}"/>
    <cellStyle name="Total 2 12 3 4 4" xfId="29825" xr:uid="{F3BE742D-C14C-4E0C-9EE4-CB516D5F7BB8}"/>
    <cellStyle name="Total 2 12 3 4 5" xfId="30708" xr:uid="{D0DB68DF-46FF-4E10-9729-CCA0B2F93136}"/>
    <cellStyle name="Total 2 12 3 4 6" xfId="34703" xr:uid="{66071A4E-1281-4E21-A3D1-CAD6533D28FE}"/>
    <cellStyle name="Total 2 12 3 4 7" xfId="35831" xr:uid="{CCC55ACC-C621-4372-BB69-A81667D224A0}"/>
    <cellStyle name="Total 2 12 3 4 8" xfId="36664" xr:uid="{1D7ED2FB-9176-40E4-BCC1-26CA47931ADD}"/>
    <cellStyle name="Total 2 12 3 4 9" xfId="37583" xr:uid="{B8C51C64-0A10-426E-B65C-EFDA2B3C36AC}"/>
    <cellStyle name="Total 2 12 3 5" xfId="24517" xr:uid="{0DE3B43A-2D6F-4190-8C2D-02AB675D061E}"/>
    <cellStyle name="Total 2 12 3 5 2" xfId="27165" xr:uid="{B31B261C-8684-4463-9FE3-3CE2F32142A2}"/>
    <cellStyle name="Total 2 12 3 5 3" xfId="28803" xr:uid="{CCE80B25-801A-4CBC-9786-A532414FE3F4}"/>
    <cellStyle name="Total 2 12 3 5 4" xfId="29995" xr:uid="{3DBE786D-70AB-40D3-84AE-5D9883BD5A7A}"/>
    <cellStyle name="Total 2 12 3 5 5" xfId="30878" xr:uid="{26435EDC-9358-47DE-93FE-EC7936530FFC}"/>
    <cellStyle name="Total 2 12 3 5 6" xfId="34873" xr:uid="{06126627-6D7B-409A-A73B-EEF8317F1DBC}"/>
    <cellStyle name="Total 2 12 3 5 7" xfId="36001" xr:uid="{97259C50-2FDA-474B-8B1F-D6D0B0F9556D}"/>
    <cellStyle name="Total 2 12 3 5 8" xfId="36834" xr:uid="{225EDCD7-8B66-4CC1-9329-4C7880D07A13}"/>
    <cellStyle name="Total 2 12 3 5 9" xfId="37753" xr:uid="{6CA767A5-AA92-4E75-80FE-4BA5CD2C5874}"/>
    <cellStyle name="Total 2 12 3 6" xfId="22258" xr:uid="{73A90E56-0B60-430F-914F-10781463018F}"/>
    <cellStyle name="Total 2 12 3 7" xfId="24907" xr:uid="{6BC8DDEC-8254-4361-AAFA-1783A7864DB6}"/>
    <cellStyle name="Total 2 12 4" xfId="20837" xr:uid="{00000000-0005-0000-0000-00006C510000}"/>
    <cellStyle name="Total 2 12 4 2" xfId="22433" xr:uid="{7A6951C4-5793-4B33-A6D9-9503C26B0119}"/>
    <cellStyle name="Total 2 12 4 2 2" xfId="23333" xr:uid="{0B8B0FDA-C642-4C43-A281-4F5E7CA93B13}"/>
    <cellStyle name="Total 2 12 4 2 2 2" xfId="25985" xr:uid="{D2CED94A-EE29-42B5-8795-FB3FB2EEAD7E}"/>
    <cellStyle name="Total 2 12 4 2 2 3" xfId="27953" xr:uid="{0A888EBA-6CF0-4EEB-B0F6-D6B2CCF70A63}"/>
    <cellStyle name="Total 2 12 4 2 2 4" xfId="22240" xr:uid="{A11B370E-F461-4358-AC8E-67294EF7CC0D}"/>
    <cellStyle name="Total 2 12 4 2 2 5" xfId="33236" xr:uid="{5ED62B76-C709-4078-A74C-0318605179D0}"/>
    <cellStyle name="Total 2 12 4 2 2 6" xfId="34429" xr:uid="{0E9F5C63-D487-4A1E-8014-F2EA76A97CAB}"/>
    <cellStyle name="Total 2 12 4 2 2 7" xfId="35150" xr:uid="{EA01C588-A0C2-47F4-89EE-1BFA2857BFE0}"/>
    <cellStyle name="Total 2 12 4 2 3" xfId="25087" xr:uid="{68DD675B-3E98-48AD-8DCD-7299D47754B2}"/>
    <cellStyle name="Total 2 12 4 2 4" xfId="32346" xr:uid="{3D914B55-7682-45CC-A333-72837385BD94}"/>
    <cellStyle name="Total 2 12 4 3" xfId="23192" xr:uid="{A37EDF3F-065F-4144-AC33-774A3045A2D5}"/>
    <cellStyle name="Total 2 12 4 3 2" xfId="25844" xr:uid="{9A4DD70F-3672-469B-A3AA-8CF87E9062F5}"/>
    <cellStyle name="Total 2 12 4 3 3" xfId="27471" xr:uid="{95F3C56F-ABE1-40B6-B5BC-7B3E9F421D2B}"/>
    <cellStyle name="Total 2 12 4 3 4" xfId="27804" xr:uid="{CAB571F3-90B2-41CD-8A25-80E417C766AB}"/>
    <cellStyle name="Total 2 12 4 3 5" xfId="33095" xr:uid="{DA6C2AAC-529A-46CD-95BB-A691F3CAC934}"/>
    <cellStyle name="Total 2 12 4 3 6" xfId="34321" xr:uid="{649F2D8A-5570-42BF-8427-3E2F325A5B39}"/>
    <cellStyle name="Total 2 12 4 3 7" xfId="31491" xr:uid="{321C60DB-664A-47E5-88A0-015C4F299DAF}"/>
    <cellStyle name="Total 2 12 4 4" xfId="24348" xr:uid="{AA56FDFA-9114-491B-90EC-1D73A38E0524}"/>
    <cellStyle name="Total 2 12 4 4 2" xfId="26996" xr:uid="{DB21FAA7-45CC-4791-B77E-D5592F847CEE}"/>
    <cellStyle name="Total 2 12 4 4 3" xfId="28634" xr:uid="{002E19C0-B459-4E93-B911-A7F69E24A230}"/>
    <cellStyle name="Total 2 12 4 4 4" xfId="29826" xr:uid="{E6838A93-7783-4D2A-9215-8D976961BBC6}"/>
    <cellStyle name="Total 2 12 4 4 5" xfId="30709" xr:uid="{E56E5971-C50F-44D3-9630-95872BC87942}"/>
    <cellStyle name="Total 2 12 4 4 6" xfId="34704" xr:uid="{09484D84-0EB6-48B9-8E47-445DDDCC210E}"/>
    <cellStyle name="Total 2 12 4 4 7" xfId="35832" xr:uid="{3F1A855F-39B7-490B-AD00-1E0E5203A2F0}"/>
    <cellStyle name="Total 2 12 4 4 8" xfId="36665" xr:uid="{B524EE7C-E777-496F-97C9-F59C20BBFC0C}"/>
    <cellStyle name="Total 2 12 4 4 9" xfId="37584" xr:uid="{D9EC95B6-66D5-4DC3-89B7-65791E981667}"/>
    <cellStyle name="Total 2 12 4 5" xfId="24518" xr:uid="{9CC13F76-2972-40BB-9F47-83E0E6551F09}"/>
    <cellStyle name="Total 2 12 4 5 2" xfId="27166" xr:uid="{22607648-EAD1-49CA-A2FB-98DEABDAE222}"/>
    <cellStyle name="Total 2 12 4 5 3" xfId="28804" xr:uid="{E29CAD87-E9F3-4D0B-938C-5C32F532B89B}"/>
    <cellStyle name="Total 2 12 4 5 4" xfId="29996" xr:uid="{D3DB0D84-132E-4291-97B1-A9B8127D7701}"/>
    <cellStyle name="Total 2 12 4 5 5" xfId="30879" xr:uid="{FFCB2143-33D7-450E-99DC-C016A8615569}"/>
    <cellStyle name="Total 2 12 4 5 6" xfId="34874" xr:uid="{C04B8A27-F2C7-4113-BB6E-EF0C8879FA17}"/>
    <cellStyle name="Total 2 12 4 5 7" xfId="36002" xr:uid="{71ED049C-F052-498F-AD99-31F1BEFC4227}"/>
    <cellStyle name="Total 2 12 4 5 8" xfId="36835" xr:uid="{3AB38576-B850-4E4A-BA70-F833FAA3B4AF}"/>
    <cellStyle name="Total 2 12 4 5 9" xfId="37754" xr:uid="{47E442CD-613D-4A07-8E3D-7DC781F5EBFB}"/>
    <cellStyle name="Total 2 12 4 6" xfId="22259" xr:uid="{6214FFF6-B1A2-4313-8000-0498ECD7F884}"/>
    <cellStyle name="Total 2 12 4 7" xfId="24908" xr:uid="{4A76390F-87EA-4740-A346-581A60DE1986}"/>
    <cellStyle name="Total 2 12 5" xfId="20838" xr:uid="{00000000-0005-0000-0000-00006D510000}"/>
    <cellStyle name="Total 2 12 5 2" xfId="22432" xr:uid="{B298931B-B9C0-40E4-8829-9CC3351252A4}"/>
    <cellStyle name="Total 2 12 5 2 2" xfId="23332" xr:uid="{336A197E-D026-4D71-A4AC-89845A9C32C8}"/>
    <cellStyle name="Total 2 12 5 2 2 2" xfId="25984" xr:uid="{2CD0929F-62E1-4C32-ACD9-61CDC76A518E}"/>
    <cellStyle name="Total 2 12 5 2 2 3" xfId="28076" xr:uid="{D4C6BB87-5FBE-40C4-A0B0-2D55E1AE1A9B}"/>
    <cellStyle name="Total 2 12 5 2 2 4" xfId="29099" xr:uid="{131E63BE-F869-47A7-93F5-777B93398D67}"/>
    <cellStyle name="Total 2 12 5 2 2 5" xfId="33235" xr:uid="{51AAA867-1A37-43CB-8E1A-4453C26C24D7}"/>
    <cellStyle name="Total 2 12 5 2 2 6" xfId="34530" xr:uid="{264C1F60-8EA0-4749-B404-643BE7CDD326}"/>
    <cellStyle name="Total 2 12 5 2 2 7" xfId="34180" xr:uid="{D29556B3-961F-4381-AA99-3F46A7833132}"/>
    <cellStyle name="Total 2 12 5 2 3" xfId="25086" xr:uid="{F5FFDBB9-D51C-4B8B-BA67-CF3366487030}"/>
    <cellStyle name="Total 2 12 5 2 4" xfId="32345" xr:uid="{6A948E88-8621-4C92-83A3-64F5C0AD7778}"/>
    <cellStyle name="Total 2 12 5 3" xfId="23193" xr:uid="{8C6CD98F-D08C-4784-A2D9-D2270A5B5D98}"/>
    <cellStyle name="Total 2 12 5 3 2" xfId="25845" xr:uid="{9F10AA62-4EC7-48AE-9704-825F96067BF9}"/>
    <cellStyle name="Total 2 12 5 3 3" xfId="27472" xr:uid="{8605950E-E2FA-40FC-BA11-251A8CB47D28}"/>
    <cellStyle name="Total 2 12 5 3 4" xfId="28351" xr:uid="{174220EA-DAC9-47EC-9113-36474F41981F}"/>
    <cellStyle name="Total 2 12 5 3 5" xfId="33096" xr:uid="{E8836CD5-7309-4771-BD40-1789BF0933D6}"/>
    <cellStyle name="Total 2 12 5 3 6" xfId="31237" xr:uid="{81B7A9A7-6BBA-468A-BD12-8D723EAB404C}"/>
    <cellStyle name="Total 2 12 5 3 7" xfId="33687" xr:uid="{A3B295FA-4190-4D28-9313-015AD84B730C}"/>
    <cellStyle name="Total 2 12 5 4" xfId="24349" xr:uid="{98F76CF7-14A3-4AB9-82B6-26E8658F08A5}"/>
    <cellStyle name="Total 2 12 5 4 2" xfId="26997" xr:uid="{5D907773-BB8C-4034-AD62-7487A7A8E1D2}"/>
    <cellStyle name="Total 2 12 5 4 3" xfId="28635" xr:uid="{899B8632-FD22-4BDD-BCE2-C8835E2E41A3}"/>
    <cellStyle name="Total 2 12 5 4 4" xfId="29827" xr:uid="{EA7B99AA-8074-4A9B-90D9-09E0887B9FE5}"/>
    <cellStyle name="Total 2 12 5 4 5" xfId="30710" xr:uid="{69FD9AB2-6E5B-4D0A-9F4C-E62764802BC1}"/>
    <cellStyle name="Total 2 12 5 4 6" xfId="34705" xr:uid="{CE913E16-7AFA-45A5-B3D3-CDEFDB4915B7}"/>
    <cellStyle name="Total 2 12 5 4 7" xfId="35833" xr:uid="{48CA8FA1-11B7-4C90-B4E3-A78081419A14}"/>
    <cellStyle name="Total 2 12 5 4 8" xfId="36666" xr:uid="{F22BABE9-AD38-4BAA-986C-149038293FC0}"/>
    <cellStyle name="Total 2 12 5 4 9" xfId="37585" xr:uid="{7392B339-CB92-4FA0-8634-995CD85BD7FE}"/>
    <cellStyle name="Total 2 12 5 5" xfId="24519" xr:uid="{D9718A52-E32C-46E8-A8D7-6C70D0BC7046}"/>
    <cellStyle name="Total 2 12 5 5 2" xfId="27167" xr:uid="{2D019FB8-E3D9-4A87-A95E-112B974737E4}"/>
    <cellStyle name="Total 2 12 5 5 3" xfId="28805" xr:uid="{B4FC2109-4C39-4564-9C99-91FD25932EEC}"/>
    <cellStyle name="Total 2 12 5 5 4" xfId="29997" xr:uid="{990C1175-1337-481C-BFD3-82A8F5B4D2E8}"/>
    <cellStyle name="Total 2 12 5 5 5" xfId="30880" xr:uid="{303A418F-9CDE-4A4F-B344-D4ECE656B273}"/>
    <cellStyle name="Total 2 12 5 5 6" xfId="34875" xr:uid="{3C707D8B-A07C-4F8E-BB29-DAFB74C807C8}"/>
    <cellStyle name="Total 2 12 5 5 7" xfId="36003" xr:uid="{FF254D56-23DE-40D5-AE52-BE452492D369}"/>
    <cellStyle name="Total 2 12 5 5 8" xfId="36836" xr:uid="{BC46DE3A-490F-45FA-A7A6-7D75A07F55DC}"/>
    <cellStyle name="Total 2 12 5 5 9" xfId="37755" xr:uid="{2EC3BD70-CFC7-43F4-9F92-A233558D1FC3}"/>
    <cellStyle name="Total 2 12 5 6" xfId="22260" xr:uid="{89A8115D-1DE0-4108-8E06-5F60F935A606}"/>
    <cellStyle name="Total 2 12 5 7" xfId="24909" xr:uid="{5D5DD087-4470-41DD-900D-AFC1BA70FB32}"/>
    <cellStyle name="Total 2 12 6" xfId="22436" xr:uid="{BE830A7D-1F0A-4EDA-947F-6F63466AC4A8}"/>
    <cellStyle name="Total 2 12 6 2" xfId="23336" xr:uid="{CB76EE3D-36F1-4F00-A4AB-2A4848571751}"/>
    <cellStyle name="Total 2 12 6 2 2" xfId="25988" xr:uid="{DD72682A-AB49-430A-84F5-81452FB00C83}"/>
    <cellStyle name="Total 2 12 6 2 3" xfId="27501" xr:uid="{11AC4FAA-8D3F-4C97-AB8B-3B1318CF07DC}"/>
    <cellStyle name="Total 2 12 6 2 4" xfId="29100" xr:uid="{2100AB68-ACA6-4EE1-867C-E535A0539B35}"/>
    <cellStyle name="Total 2 12 6 2 5" xfId="33239" xr:uid="{868DFC87-98C9-43FC-B2F1-7B80443FE6A3}"/>
    <cellStyle name="Total 2 12 6 2 6" xfId="31214" xr:uid="{B49B832F-EE53-46F1-90AB-47EF34296F43}"/>
    <cellStyle name="Total 2 12 6 2 7" xfId="30951" xr:uid="{38836CBB-E9C6-4C29-9872-D1F3EA12D679}"/>
    <cellStyle name="Total 2 12 6 3" xfId="25090" xr:uid="{32A78CCF-A2D2-4F9C-B5CD-7234AFE31875}"/>
    <cellStyle name="Total 2 12 6 4" xfId="32349" xr:uid="{31134BA5-955D-458D-BB9F-55DE9885B5E4}"/>
    <cellStyle name="Total 2 12 7" xfId="23189" xr:uid="{E11D8912-9CAB-434E-91C7-9345BF6E20EE}"/>
    <cellStyle name="Total 2 12 7 2" xfId="25841" xr:uid="{A4C4ADD3-E749-4A1E-AE34-0C9416E17FDB}"/>
    <cellStyle name="Total 2 12 7 3" xfId="27468" xr:uid="{91E12B79-9DB4-4230-A456-FCD693611173}"/>
    <cellStyle name="Total 2 12 7 4" xfId="27721" xr:uid="{AA973BEA-EF81-4092-9EBF-D4C80AB2DFC5}"/>
    <cellStyle name="Total 2 12 7 5" xfId="33092" xr:uid="{23409B11-AE71-47DA-94A1-47B4A8579887}"/>
    <cellStyle name="Total 2 12 7 6" xfId="34507" xr:uid="{54EF7543-711B-4FB9-A9C7-DA4D771BCACE}"/>
    <cellStyle name="Total 2 12 7 7" xfId="32913" xr:uid="{7C2329DB-6577-421D-801F-259607D5D4A5}"/>
    <cellStyle name="Total 2 12 8" xfId="24345" xr:uid="{66B5533C-60BA-40E5-B221-85F199E11AE5}"/>
    <cellStyle name="Total 2 12 8 2" xfId="26993" xr:uid="{F0458397-B5E4-45CA-A33D-7E4B729321FC}"/>
    <cellStyle name="Total 2 12 8 3" xfId="28631" xr:uid="{19D3C1D1-07F9-4D89-9132-8C7C6124E90A}"/>
    <cellStyle name="Total 2 12 8 4" xfId="29823" xr:uid="{DA67614E-560D-4BCF-9D98-ABDCF96AA7C5}"/>
    <cellStyle name="Total 2 12 8 5" xfId="30706" xr:uid="{B4E09747-685C-419D-A095-A9AF23EC2504}"/>
    <cellStyle name="Total 2 12 8 6" xfId="34701" xr:uid="{51CAD063-2CCF-4CBB-B3B5-339A067AD147}"/>
    <cellStyle name="Total 2 12 8 7" xfId="35829" xr:uid="{632727F7-6CE5-48C0-8D81-0486E020EF8B}"/>
    <cellStyle name="Total 2 12 8 8" xfId="36662" xr:uid="{6B5B0E3C-AED1-4F28-8607-DD1FAAA7A256}"/>
    <cellStyle name="Total 2 12 8 9" xfId="37581" xr:uid="{2BFDFD45-AF59-4F39-916D-A150AE6AEAB1}"/>
    <cellStyle name="Total 2 12 9" xfId="24515" xr:uid="{C8C775AF-49B6-4838-B01F-D0768168F2FE}"/>
    <cellStyle name="Total 2 12 9 2" xfId="27163" xr:uid="{AF954299-E661-44B5-A334-8D2F222F88C6}"/>
    <cellStyle name="Total 2 12 9 3" xfId="28801" xr:uid="{A5E5C4E9-2412-41E8-8E17-0582ED772338}"/>
    <cellStyle name="Total 2 12 9 4" xfId="29993" xr:uid="{E85D06CB-0F0F-42B1-8CE3-669B44E8393D}"/>
    <cellStyle name="Total 2 12 9 5" xfId="30876" xr:uid="{8677304F-A9ED-4A5D-8CB8-E1E723124C12}"/>
    <cellStyle name="Total 2 12 9 6" xfId="34871" xr:uid="{271AB733-62D4-42E0-8E8C-9BCDC5D6CD34}"/>
    <cellStyle name="Total 2 12 9 7" xfId="35999" xr:uid="{F85024AF-10E6-4F5E-851B-B46F2DAFB837}"/>
    <cellStyle name="Total 2 12 9 8" xfId="36832" xr:uid="{E6D2A402-297B-47A5-9BF4-704B01EB2226}"/>
    <cellStyle name="Total 2 12 9 9" xfId="37751" xr:uid="{154BF352-EF6D-4B8D-A018-EF4E02BEAEC2}"/>
    <cellStyle name="Total 2 13" xfId="20839" xr:uid="{00000000-0005-0000-0000-00006E510000}"/>
    <cellStyle name="Total 2 13 10" xfId="24910" xr:uid="{86C21746-E6E5-49E2-8446-D38BC625C5A3}"/>
    <cellStyle name="Total 2 13 2" xfId="20840" xr:uid="{00000000-0005-0000-0000-00006F510000}"/>
    <cellStyle name="Total 2 13 2 2" xfId="22430" xr:uid="{062FCCC4-EC7F-4F70-AD22-9F03E41B658D}"/>
    <cellStyle name="Total 2 13 2 2 2" xfId="23330" xr:uid="{53B865E6-C274-4FF5-9F90-DD5F1C61A4BE}"/>
    <cellStyle name="Total 2 13 2 2 2 2" xfId="25982" xr:uid="{7515F737-C504-45A7-BFC1-B5E1BA8ABEC5}"/>
    <cellStyle name="Total 2 13 2 2 2 3" xfId="27500" xr:uid="{37516355-1068-461B-8375-5E82F9DD5E8D}"/>
    <cellStyle name="Total 2 13 2 2 2 4" xfId="28519" xr:uid="{DCE23708-E43E-4405-B96F-1A78C5B3DB16}"/>
    <cellStyle name="Total 2 13 2 2 2 5" xfId="33233" xr:uid="{6BA29B5F-FFE8-4086-9F8C-B87655A8D0E4}"/>
    <cellStyle name="Total 2 13 2 2 2 6" xfId="31215" xr:uid="{2EC1D1DF-CD6B-46D4-BF9F-4AB42497FB2A}"/>
    <cellStyle name="Total 2 13 2 2 2 7" xfId="35146" xr:uid="{EEA5F80B-789D-443D-AF34-2487E433638B}"/>
    <cellStyle name="Total 2 13 2 2 3" xfId="25084" xr:uid="{6470D3B5-2C08-487C-A73D-2D736E9C5B28}"/>
    <cellStyle name="Total 2 13 2 2 4" xfId="32343" xr:uid="{D0527C11-EFB2-450B-B8C8-73CF06EB0ED6}"/>
    <cellStyle name="Total 2 13 2 3" xfId="23195" xr:uid="{6510FD04-4888-4825-B827-0BF7B1CCB5FB}"/>
    <cellStyle name="Total 2 13 2 3 2" xfId="25847" xr:uid="{3070E9AE-1CEA-49BD-8F69-3682BD9E1EB5}"/>
    <cellStyle name="Total 2 13 2 3 3" xfId="27474" xr:uid="{7669E55A-532D-40C4-9115-53B45BD2A33F}"/>
    <cellStyle name="Total 2 13 2 3 4" xfId="22195" xr:uid="{96213358-50E1-4641-8DC5-3EA461DB8307}"/>
    <cellStyle name="Total 2 13 2 3 5" xfId="33098" xr:uid="{EED05FBA-A26E-4666-ADBA-ECCCAFE6DCA8}"/>
    <cellStyle name="Total 2 13 2 3 6" xfId="34508" xr:uid="{0A535E63-E546-4E8C-B96F-DF0813AB1A94}"/>
    <cellStyle name="Total 2 13 2 3 7" xfId="31727" xr:uid="{B11AA6DB-70DF-42F3-A3B9-7F2B29AC29AA}"/>
    <cellStyle name="Total 2 13 2 4" xfId="24351" xr:uid="{C15F1C05-0093-4A4F-9784-8F0297B3DD3B}"/>
    <cellStyle name="Total 2 13 2 4 2" xfId="26999" xr:uid="{76C29EE6-C138-4451-9D67-316BC2AE7052}"/>
    <cellStyle name="Total 2 13 2 4 3" xfId="28637" xr:uid="{AA00CC0D-6E97-47DE-AB6B-1E2F292226F7}"/>
    <cellStyle name="Total 2 13 2 4 4" xfId="29829" xr:uid="{093E154B-4BAD-4700-A0B0-60E2D415A1E8}"/>
    <cellStyle name="Total 2 13 2 4 5" xfId="30712" xr:uid="{83FE55D0-2052-4174-817B-3E400310AE2B}"/>
    <cellStyle name="Total 2 13 2 4 6" xfId="34707" xr:uid="{277F4DBA-8E39-4671-B1B6-AA38320E947C}"/>
    <cellStyle name="Total 2 13 2 4 7" xfId="35835" xr:uid="{64C56102-1108-4B57-B8F4-87129131A669}"/>
    <cellStyle name="Total 2 13 2 4 8" xfId="36668" xr:uid="{4FEC7208-D7A7-470B-83EA-FBEF47AE189B}"/>
    <cellStyle name="Total 2 13 2 4 9" xfId="37587" xr:uid="{DAC20A10-C0F5-420F-8E66-22B507BC54C5}"/>
    <cellStyle name="Total 2 13 2 5" xfId="24521" xr:uid="{3DE4E907-5CB0-41A6-8432-8B458D9EB2A4}"/>
    <cellStyle name="Total 2 13 2 5 2" xfId="27169" xr:uid="{41289F0A-B28D-4715-80D5-D2F2D3777C56}"/>
    <cellStyle name="Total 2 13 2 5 3" xfId="28807" xr:uid="{81330781-6CD1-411D-9306-28948A210DEA}"/>
    <cellStyle name="Total 2 13 2 5 4" xfId="29999" xr:uid="{2069C0F9-C5E0-4592-A2CD-DA91947AFD27}"/>
    <cellStyle name="Total 2 13 2 5 5" xfId="30882" xr:uid="{8667C36C-B9E8-4A11-9279-62EC9B283BF6}"/>
    <cellStyle name="Total 2 13 2 5 6" xfId="34877" xr:uid="{379CE534-6999-46F1-878B-04A144AA5160}"/>
    <cellStyle name="Total 2 13 2 5 7" xfId="36005" xr:uid="{96F200F7-A817-4E99-95C2-97E6AE8BBE27}"/>
    <cellStyle name="Total 2 13 2 5 8" xfId="36838" xr:uid="{385313B6-663E-4399-A231-E24E55BE3D51}"/>
    <cellStyle name="Total 2 13 2 5 9" xfId="37757" xr:uid="{E0A47EF4-4984-43ED-A2D4-9DAAF9276C6C}"/>
    <cellStyle name="Total 2 13 2 6" xfId="22262" xr:uid="{D02C8731-B35A-4F2E-B8D8-FA28B7780B4C}"/>
    <cellStyle name="Total 2 13 2 7" xfId="24911" xr:uid="{B0E3473D-D3DD-4973-8F96-F76D035EA6D8}"/>
    <cellStyle name="Total 2 13 3" xfId="20841" xr:uid="{00000000-0005-0000-0000-000070510000}"/>
    <cellStyle name="Total 2 13 3 2" xfId="22429" xr:uid="{21511C89-F1A2-4C15-A0CB-68D69595A23A}"/>
    <cellStyle name="Total 2 13 3 2 2" xfId="23329" xr:uid="{9D71C845-6118-4B74-A52C-14AA5537E0CB}"/>
    <cellStyle name="Total 2 13 3 2 2 2" xfId="25981" xr:uid="{C00FCA4B-F3BD-4BC3-ADD8-318CA1B47A17}"/>
    <cellStyle name="Total 2 13 3 2 2 3" xfId="28422" xr:uid="{77E42EDF-8B52-4EF8-A4BD-C34A9DBB81D4}"/>
    <cellStyle name="Total 2 13 3 2 2 4" xfId="28280" xr:uid="{5DAC5E7C-BFDC-4706-B3CD-A3B88B1A2981}"/>
    <cellStyle name="Total 2 13 3 2 2 5" xfId="33232" xr:uid="{BF0EC851-6DD0-4429-A863-4653421469C6}"/>
    <cellStyle name="Total 2 13 3 2 2 6" xfId="34343" xr:uid="{0B4B2EBF-FB5C-4124-A202-6F2EFF4D2BE8}"/>
    <cellStyle name="Total 2 13 3 2 2 7" xfId="34605" xr:uid="{5B617358-D5DA-4384-A060-D8D30ADFE815}"/>
    <cellStyle name="Total 2 13 3 2 3" xfId="25083" xr:uid="{D35BA438-87C2-425E-94A0-9B7A6B476918}"/>
    <cellStyle name="Total 2 13 3 2 4" xfId="32342" xr:uid="{BCEB400C-C14D-4C1D-9BB7-851F86460154}"/>
    <cellStyle name="Total 2 13 3 3" xfId="23196" xr:uid="{81EC1E3D-9B90-4BF1-956F-062CE345C811}"/>
    <cellStyle name="Total 2 13 3 3 2" xfId="25848" xr:uid="{E32AC517-8B16-48FC-84F4-4833BBCF269F}"/>
    <cellStyle name="Total 2 13 3 3 3" xfId="27475" xr:uid="{CC100F51-5757-419C-818F-E9DA8968B2E6}"/>
    <cellStyle name="Total 2 13 3 3 4" xfId="27720" xr:uid="{BFAFF671-1AC8-4913-89BB-FD3A4CD8DA90}"/>
    <cellStyle name="Total 2 13 3 3 5" xfId="33099" xr:uid="{94929C34-B6FA-4AA9-BA61-3F0CDD193908}"/>
    <cellStyle name="Total 2 13 3 3 6" xfId="34451" xr:uid="{905FAEC2-4D29-4942-B768-EA4B54528DB4}"/>
    <cellStyle name="Total 2 13 3 3 7" xfId="32273" xr:uid="{5475338C-5A60-4C87-ACFD-3D21CB75206F}"/>
    <cellStyle name="Total 2 13 3 4" xfId="24352" xr:uid="{F30C791F-6C85-4ACC-BF61-085AC70942E2}"/>
    <cellStyle name="Total 2 13 3 4 2" xfId="27000" xr:uid="{AA2C48CA-4D23-423D-8C83-003E816CDBEA}"/>
    <cellStyle name="Total 2 13 3 4 3" xfId="28638" xr:uid="{4E23E685-2C2F-44DC-B89B-B60250946F12}"/>
    <cellStyle name="Total 2 13 3 4 4" xfId="29830" xr:uid="{ACE2014F-5052-4CA7-BA1A-0A50A1B9DEB5}"/>
    <cellStyle name="Total 2 13 3 4 5" xfId="30713" xr:uid="{E6A01307-D4C8-4705-B5FD-BB409FACAF7C}"/>
    <cellStyle name="Total 2 13 3 4 6" xfId="34708" xr:uid="{965B3A73-98C8-4FCA-8BEC-76831C695C2B}"/>
    <cellStyle name="Total 2 13 3 4 7" xfId="35836" xr:uid="{46B4E0A3-92A6-4385-8BA1-481DC9F8C38F}"/>
    <cellStyle name="Total 2 13 3 4 8" xfId="36669" xr:uid="{3F8ED168-9193-4842-969B-F04B349FCE51}"/>
    <cellStyle name="Total 2 13 3 4 9" xfId="37588" xr:uid="{A6C2DD93-EB63-4282-9EFF-F5999301A1DD}"/>
    <cellStyle name="Total 2 13 3 5" xfId="24522" xr:uid="{564C9D95-AAE7-4FA7-9C4D-145BCD77CCBE}"/>
    <cellStyle name="Total 2 13 3 5 2" xfId="27170" xr:uid="{4CDE4AC6-7DBB-413D-9042-3CB95F2FD9A5}"/>
    <cellStyle name="Total 2 13 3 5 3" xfId="28808" xr:uid="{A567CFB8-17AE-4C0A-9172-B4DCF54EE467}"/>
    <cellStyle name="Total 2 13 3 5 4" xfId="30000" xr:uid="{C3A3AD44-569C-4A0B-AA44-17066A57E9F9}"/>
    <cellStyle name="Total 2 13 3 5 5" xfId="30883" xr:uid="{9C375DF9-3C3B-436F-BB7B-B7CACF80BB0A}"/>
    <cellStyle name="Total 2 13 3 5 6" xfId="34878" xr:uid="{1E544598-FABA-4ECC-A83E-2DE43D2B8A74}"/>
    <cellStyle name="Total 2 13 3 5 7" xfId="36006" xr:uid="{59E12E20-65C3-4E33-ABCD-0E0E3EC9106A}"/>
    <cellStyle name="Total 2 13 3 5 8" xfId="36839" xr:uid="{3A9BA997-B46F-477F-B8B4-4CF2B20B2061}"/>
    <cellStyle name="Total 2 13 3 5 9" xfId="37758" xr:uid="{AEC271F8-5847-4F8B-BD69-69518F768601}"/>
    <cellStyle name="Total 2 13 3 6" xfId="22263" xr:uid="{0BF1FBF0-368D-4E32-A10C-2736B5C852DD}"/>
    <cellStyle name="Total 2 13 3 7" xfId="24912" xr:uid="{4959C3B6-C6BF-4735-87A7-AC647D40538F}"/>
    <cellStyle name="Total 2 13 4" xfId="20842" xr:uid="{00000000-0005-0000-0000-000071510000}"/>
    <cellStyle name="Total 2 13 4 2" xfId="22428" xr:uid="{A4B1BB37-66B7-4011-ABCA-17C7CE31FEFB}"/>
    <cellStyle name="Total 2 13 4 2 2" xfId="23328" xr:uid="{8E4E0771-E6A0-4311-9670-CB7A1B7EAA8B}"/>
    <cellStyle name="Total 2 13 4 2 2 2" xfId="25980" xr:uid="{F116C480-F2C1-4CC0-B43C-0C6A3B901410}"/>
    <cellStyle name="Total 2 13 4 2 2 3" xfId="27931" xr:uid="{74193B33-9E8B-4904-85C3-ED47C68EE031}"/>
    <cellStyle name="Total 2 13 4 2 2 4" xfId="28369" xr:uid="{4A4D053D-C5DF-4DCD-A665-1AC688AC6886}"/>
    <cellStyle name="Total 2 13 4 2 2 5" xfId="33231" xr:uid="{CC0BD65F-4F21-4301-9186-69D39779BA5A}"/>
    <cellStyle name="Total 2 13 4 2 2 6" xfId="31125" xr:uid="{58DBE04E-2448-403B-BF80-41CAA6EE63B2}"/>
    <cellStyle name="Total 2 13 4 2 2 7" xfId="31399" xr:uid="{B01554A3-BB36-4FDD-9401-FF4C811C9938}"/>
    <cellStyle name="Total 2 13 4 2 3" xfId="25082" xr:uid="{4D21C73C-F834-4CBC-9EEC-42832828028B}"/>
    <cellStyle name="Total 2 13 4 2 4" xfId="32341" xr:uid="{A133C15E-9D86-453F-B88B-4446927278C9}"/>
    <cellStyle name="Total 2 13 4 3" xfId="23197" xr:uid="{7522FBF5-B5B9-48D8-880B-A4E1F3DED980}"/>
    <cellStyle name="Total 2 13 4 3 2" xfId="25849" xr:uid="{72A7F34C-8B70-4560-9090-EEB716E5E386}"/>
    <cellStyle name="Total 2 13 4 3 3" xfId="27476" xr:uid="{598C325D-68D7-453A-A00D-CAFD856E1FB0}"/>
    <cellStyle name="Total 2 13 4 3 4" xfId="28224" xr:uid="{F4B22BAC-EA97-4519-B0C5-3DD3A823B225}"/>
    <cellStyle name="Total 2 13 4 3 5" xfId="33100" xr:uid="{2A6C70A8-3606-409E-ABD6-AC75CDE18A8D}"/>
    <cellStyle name="Total 2 13 4 3 6" xfId="31104" xr:uid="{16AF8E78-6D17-4FE4-9378-C6F1E421B804}"/>
    <cellStyle name="Total 2 13 4 3 7" xfId="31489" xr:uid="{1A77ADDE-9406-41AA-8985-4A919EA8B813}"/>
    <cellStyle name="Total 2 13 4 4" xfId="24353" xr:uid="{DA8307ED-9D31-4138-A1F9-5D24F8093631}"/>
    <cellStyle name="Total 2 13 4 4 2" xfId="27001" xr:uid="{2D1B6CF2-BC8B-4EF4-AAB0-53033AAE1630}"/>
    <cellStyle name="Total 2 13 4 4 3" xfId="28639" xr:uid="{3C0E0ACC-BE06-4644-A77D-E6ABBE09C53D}"/>
    <cellStyle name="Total 2 13 4 4 4" xfId="29831" xr:uid="{086C0CD0-A89A-484C-9D71-90D6AF2A4936}"/>
    <cellStyle name="Total 2 13 4 4 5" xfId="30714" xr:uid="{6ED3F736-34D1-4D73-BCC4-3BC04834AFF9}"/>
    <cellStyle name="Total 2 13 4 4 6" xfId="34709" xr:uid="{88F64AF3-15DE-4032-AB4E-D79F3A7E06BF}"/>
    <cellStyle name="Total 2 13 4 4 7" xfId="35837" xr:uid="{27D9EC98-800F-4182-B9C8-F184B9D921E1}"/>
    <cellStyle name="Total 2 13 4 4 8" xfId="36670" xr:uid="{6BABD923-84B1-45FE-BD48-3967E212BFA5}"/>
    <cellStyle name="Total 2 13 4 4 9" xfId="37589" xr:uid="{95FDA07C-F87D-4B14-ADDA-70E4A283595D}"/>
    <cellStyle name="Total 2 13 4 5" xfId="24523" xr:uid="{DEE8A53C-3D68-4443-90B9-BC4CA12B288A}"/>
    <cellStyle name="Total 2 13 4 5 2" xfId="27171" xr:uid="{CBD87501-F30C-4310-9CDE-254D2015A488}"/>
    <cellStyle name="Total 2 13 4 5 3" xfId="28809" xr:uid="{100AA1D6-867D-4590-9C41-1BA994D272DD}"/>
    <cellStyle name="Total 2 13 4 5 4" xfId="30001" xr:uid="{5D886DAB-DC52-4A3D-A8B0-14DF66E18281}"/>
    <cellStyle name="Total 2 13 4 5 5" xfId="30884" xr:uid="{E436D826-F805-4C52-89D5-13D810C9D1B5}"/>
    <cellStyle name="Total 2 13 4 5 6" xfId="34879" xr:uid="{F1025844-2990-41F0-A7DB-D6DF42110E76}"/>
    <cellStyle name="Total 2 13 4 5 7" xfId="36007" xr:uid="{6C8B9EAC-90C4-4F33-BC9F-5B7E225C47F0}"/>
    <cellStyle name="Total 2 13 4 5 8" xfId="36840" xr:uid="{B4CA5DB6-E8F7-437E-95B8-53CD45E116F1}"/>
    <cellStyle name="Total 2 13 4 5 9" xfId="37759" xr:uid="{30B0EC0C-0002-4DC6-8814-B416D78D8BA2}"/>
    <cellStyle name="Total 2 13 4 6" xfId="22264" xr:uid="{2BEE04CB-CD66-4A69-9ECC-37C3EFF6196A}"/>
    <cellStyle name="Total 2 13 4 7" xfId="24913" xr:uid="{B5791B5F-2226-41DF-90E9-BAD1BC5B7FDC}"/>
    <cellStyle name="Total 2 13 5" xfId="22431" xr:uid="{F84C2DD1-B912-4922-8E34-213121DC6805}"/>
    <cellStyle name="Total 2 13 5 2" xfId="23331" xr:uid="{AB7D82C3-2832-478D-B6AE-0F1A43D6CD9B}"/>
    <cellStyle name="Total 2 13 5 2 2" xfId="25983" xr:uid="{30C13F84-7B5E-48C8-99DA-8F3100891330}"/>
    <cellStyle name="Total 2 13 5 2 3" xfId="27631" xr:uid="{414B956E-E188-4935-A885-F152A83EF58F}"/>
    <cellStyle name="Total 2 13 5 2 4" xfId="28984" xr:uid="{720AB816-5B45-457C-ACB2-F6380C0A5970}"/>
    <cellStyle name="Total 2 13 5 2 5" xfId="33234" xr:uid="{A23F8854-ED15-4920-80F0-8B66779ACDAF}"/>
    <cellStyle name="Total 2 13 5 2 6" xfId="31807" xr:uid="{04021696-2A0F-4392-8214-AB2F452F28C7}"/>
    <cellStyle name="Total 2 13 5 2 7" xfId="35009" xr:uid="{6B3C6057-7CC8-4431-983E-2AF5D8C4812D}"/>
    <cellStyle name="Total 2 13 5 3" xfId="25085" xr:uid="{89FC4386-6C88-4901-AB09-A2D65D9AA0B8}"/>
    <cellStyle name="Total 2 13 5 4" xfId="32344" xr:uid="{2FD9C673-5020-42C4-8675-6D29B5DB4879}"/>
    <cellStyle name="Total 2 13 6" xfId="23194" xr:uid="{9287EBAF-7FA8-46CA-94C5-71A9BAEC4088}"/>
    <cellStyle name="Total 2 13 6 2" xfId="25846" xr:uid="{6FD0B13C-77E5-4D54-BB04-4499DB9678EE}"/>
    <cellStyle name="Total 2 13 6 3" xfId="27473" xr:uid="{B00EAEC0-113E-4E41-BFD0-5C7FF70FD18F}"/>
    <cellStyle name="Total 2 13 6 4" xfId="28298" xr:uid="{338B6E11-FA2B-4BA2-AD19-1266DB4555CA}"/>
    <cellStyle name="Total 2 13 6 5" xfId="33097" xr:uid="{E9512342-D640-4DBB-937A-58AFB274248A}"/>
    <cellStyle name="Total 2 13 6 6" xfId="33635" xr:uid="{B9CE8874-652C-45B9-9DC8-A1A308F034C0}"/>
    <cellStyle name="Total 2 13 6 7" xfId="31490" xr:uid="{F60B9CDC-9B04-4BE9-92A2-2EB7199E6ED1}"/>
    <cellStyle name="Total 2 13 7" xfId="24350" xr:uid="{228182DB-B0B7-40CF-9428-E79ED7768E47}"/>
    <cellStyle name="Total 2 13 7 2" xfId="26998" xr:uid="{37F78474-2680-4E27-AB5C-9C0A93ABE727}"/>
    <cellStyle name="Total 2 13 7 3" xfId="28636" xr:uid="{F05AD25C-AC01-4E7B-A30F-933908857410}"/>
    <cellStyle name="Total 2 13 7 4" xfId="29828" xr:uid="{0C9C5403-EF12-4AA2-BAD4-F27F151D2E7D}"/>
    <cellStyle name="Total 2 13 7 5" xfId="30711" xr:uid="{E3F2AE35-D818-453A-AB59-21C40F33A17E}"/>
    <cellStyle name="Total 2 13 7 6" xfId="34706" xr:uid="{3ED27B62-3CC7-48FF-B1E1-96A389540587}"/>
    <cellStyle name="Total 2 13 7 7" xfId="35834" xr:uid="{737AFEE0-AD1B-47D7-9992-A22423A11D1F}"/>
    <cellStyle name="Total 2 13 7 8" xfId="36667" xr:uid="{DEB701C7-2B23-427C-B630-092A2BECB6AD}"/>
    <cellStyle name="Total 2 13 7 9" xfId="37586" xr:uid="{C52707C9-92E0-44A2-9D35-6A852152ED61}"/>
    <cellStyle name="Total 2 13 8" xfId="24520" xr:uid="{C4507E3B-C385-4F5A-AD41-0646BCC60070}"/>
    <cellStyle name="Total 2 13 8 2" xfId="27168" xr:uid="{434CEB5F-1B2F-4B50-A39A-D58ECFF34DB3}"/>
    <cellStyle name="Total 2 13 8 3" xfId="28806" xr:uid="{AD1CBF79-E913-4360-A39C-A6A2512B880D}"/>
    <cellStyle name="Total 2 13 8 4" xfId="29998" xr:uid="{9FC5C16F-5207-42AC-BEF6-DDA1B88D63B7}"/>
    <cellStyle name="Total 2 13 8 5" xfId="30881" xr:uid="{6E95101C-C207-43B2-8492-080FA9DB4857}"/>
    <cellStyle name="Total 2 13 8 6" xfId="34876" xr:uid="{809F37CE-EB44-40ED-9587-633F48EB2A1C}"/>
    <cellStyle name="Total 2 13 8 7" xfId="36004" xr:uid="{EBBF01EB-E381-4954-AA4E-469489C366E6}"/>
    <cellStyle name="Total 2 13 8 8" xfId="36837" xr:uid="{566DD892-18DB-41D6-BA29-A5EC9BF339BF}"/>
    <cellStyle name="Total 2 13 8 9" xfId="37756" xr:uid="{132B7E13-85D7-46C2-8BD9-BA5AD8FBED9F}"/>
    <cellStyle name="Total 2 13 9" xfId="22261" xr:uid="{98619491-1B0A-4EBE-853D-BB00A16708D2}"/>
    <cellStyle name="Total 2 14" xfId="20843" xr:uid="{00000000-0005-0000-0000-000072510000}"/>
    <cellStyle name="Total 2 14 2" xfId="22427" xr:uid="{16591684-B86D-434A-868D-FD235CF5B579}"/>
    <cellStyle name="Total 2 14 2 2" xfId="23327" xr:uid="{2632F36D-F542-470A-9A21-641FD85BC26A}"/>
    <cellStyle name="Total 2 14 2 2 2" xfId="25979" xr:uid="{07B773F1-168E-4F3B-9B7E-0F145096A595}"/>
    <cellStyle name="Total 2 14 2 2 3" xfId="28098" xr:uid="{BBA66CC9-8624-4D96-B5F7-D125BDBE518A}"/>
    <cellStyle name="Total 2 14 2 2 4" xfId="27822" xr:uid="{74D3FF62-C543-46D0-9CD5-CD024BDBF5CF}"/>
    <cellStyle name="Total 2 14 2 2 5" xfId="33230" xr:uid="{7D2B511A-7681-418B-865C-807D17489C6D}"/>
    <cellStyle name="Total 2 14 2 2 6" xfId="34430" xr:uid="{5B5A1974-BB09-4D18-989F-84F78613B187}"/>
    <cellStyle name="Total 2 14 2 2 7" xfId="35008" xr:uid="{40E55FF0-7B38-4BC3-B20D-62C794E1D4BE}"/>
    <cellStyle name="Total 2 14 2 3" xfId="25081" xr:uid="{F1E3D6C6-AA7C-4238-9D01-FC5C05947D70}"/>
    <cellStyle name="Total 2 14 2 4" xfId="32340" xr:uid="{41A6A746-AD39-4599-A91A-8BB03CD9C78A}"/>
    <cellStyle name="Total 2 14 3" xfId="23198" xr:uid="{22ED3388-F846-4396-9E23-1B211927D377}"/>
    <cellStyle name="Total 2 14 3 2" xfId="25850" xr:uid="{52EE1191-A3B3-4CBA-A7EA-3A2A07AD6385}"/>
    <cellStyle name="Total 2 14 3 3" xfId="27477" xr:uid="{F0E98FD4-5AB7-4D17-B138-AC367B109136}"/>
    <cellStyle name="Total 2 14 3 4" xfId="27805" xr:uid="{E2EC29A0-B830-48A5-8AD1-99438BE7CBE8}"/>
    <cellStyle name="Total 2 14 3 5" xfId="33101" xr:uid="{F19CCC94-CD7D-4197-A0D4-2920D2F8E57B}"/>
    <cellStyle name="Total 2 14 3 6" xfId="34322" xr:uid="{3E1EC064-32F2-4609-B579-FF9EE1C19501}"/>
    <cellStyle name="Total 2 14 3 7" xfId="33418" xr:uid="{AE4B7941-D08D-481A-AAE2-C64B544D9C77}"/>
    <cellStyle name="Total 2 14 4" xfId="24354" xr:uid="{8C8B2B80-29C8-4CF1-8B1A-2EBEC744334E}"/>
    <cellStyle name="Total 2 14 4 2" xfId="27002" xr:uid="{103E690C-391C-42D4-9567-B436A8B92029}"/>
    <cellStyle name="Total 2 14 4 3" xfId="28640" xr:uid="{5CFDEAD0-CC34-4AB0-AE91-7620C78265AB}"/>
    <cellStyle name="Total 2 14 4 4" xfId="29832" xr:uid="{F3F3910F-91EB-42B4-B6BE-CCA91DFF261A}"/>
    <cellStyle name="Total 2 14 4 5" xfId="30715" xr:uid="{42C029F2-7D24-4843-8DBD-603833E82022}"/>
    <cellStyle name="Total 2 14 4 6" xfId="34710" xr:uid="{07F49170-7CAA-4231-AA14-88F582E7F64F}"/>
    <cellStyle name="Total 2 14 4 7" xfId="35838" xr:uid="{F73A7D58-02AD-4CBC-8985-0E58B2363537}"/>
    <cellStyle name="Total 2 14 4 8" xfId="36671" xr:uid="{D3960838-918B-4C18-A5C8-78DEB0ED1944}"/>
    <cellStyle name="Total 2 14 4 9" xfId="37590" xr:uid="{5BBF5F63-977D-4DCE-849D-AA424F00838C}"/>
    <cellStyle name="Total 2 14 5" xfId="24524" xr:uid="{69955A3D-8BE0-4A60-8EF1-BEBC05972DC4}"/>
    <cellStyle name="Total 2 14 5 2" xfId="27172" xr:uid="{F76E5F59-6520-45FC-B98F-EAFF31FA7A50}"/>
    <cellStyle name="Total 2 14 5 3" xfId="28810" xr:uid="{B7E6831F-DF53-462B-A2F0-64143D3B534A}"/>
    <cellStyle name="Total 2 14 5 4" xfId="30002" xr:uid="{D9D7D4BB-B312-47C1-A52B-D6856290947A}"/>
    <cellStyle name="Total 2 14 5 5" xfId="30885" xr:uid="{8936673F-A69D-4224-81F3-56AB21B5C012}"/>
    <cellStyle name="Total 2 14 5 6" xfId="34880" xr:uid="{7116DCC0-D44E-44AC-9566-4AD731D7C878}"/>
    <cellStyle name="Total 2 14 5 7" xfId="36008" xr:uid="{3C57BAE9-9BAC-4AB3-AE5C-32323692229A}"/>
    <cellStyle name="Total 2 14 5 8" xfId="36841" xr:uid="{DF8D8497-377A-490B-8B29-DB88F065CC90}"/>
    <cellStyle name="Total 2 14 5 9" xfId="37760" xr:uid="{B1FC8DBC-0033-4AAE-8D2F-2CE5F2ACE03F}"/>
    <cellStyle name="Total 2 14 6" xfId="22265" xr:uid="{A47B7207-B15E-4F27-960B-AF9E8412DC33}"/>
    <cellStyle name="Total 2 14 7" xfId="24914" xr:uid="{73C4E988-F9C3-4007-B013-778450C2FCCC}"/>
    <cellStyle name="Total 2 15" xfId="20844" xr:uid="{00000000-0005-0000-0000-000073510000}"/>
    <cellStyle name="Total 2 15 2" xfId="22426" xr:uid="{FE3906C9-C31C-4538-B88D-49A21F1AC028}"/>
    <cellStyle name="Total 2 15 2 2" xfId="23326" xr:uid="{03C6F534-BF48-4423-AE4D-9B565D3DE676}"/>
    <cellStyle name="Total 2 15 2 2 2" xfId="25978" xr:uid="{99B09730-CFA4-43E6-AA29-36EF3BDFE95C}"/>
    <cellStyle name="Total 2 15 2 2 3" xfId="27653" xr:uid="{94082A1B-1A7B-4D85-90B5-0BEEE43241F4}"/>
    <cellStyle name="Total 2 15 2 2 4" xfId="28207" xr:uid="{14B0C249-99AA-4A41-9160-E88D73529F90}"/>
    <cellStyle name="Total 2 15 2 2 5" xfId="33229" xr:uid="{0C45527F-3DB2-424E-9639-8AFCD9BBEFA9}"/>
    <cellStyle name="Total 2 15 2 2 6" xfId="34529" xr:uid="{B5C67A3D-9F41-4EAF-84BC-CF3B50F276D1}"/>
    <cellStyle name="Total 2 15 2 2 7" xfId="35147" xr:uid="{D898BA4D-D636-4CEC-BAD3-F9EB3B2299E5}"/>
    <cellStyle name="Total 2 15 2 3" xfId="25080" xr:uid="{BFE971B2-E312-4AF6-B369-43938459687E}"/>
    <cellStyle name="Total 2 15 2 4" xfId="32339" xr:uid="{DAC0F5BA-45C9-4F13-BD6E-59C3BD3A22E8}"/>
    <cellStyle name="Total 2 15 3" xfId="23199" xr:uid="{B88D4652-F7C4-42F5-A0AD-994BEEE842F1}"/>
    <cellStyle name="Total 2 15 3 2" xfId="25851" xr:uid="{BD7947B8-8CFC-4D3D-B61F-2CD80B159F80}"/>
    <cellStyle name="Total 2 15 3 3" xfId="27478" xr:uid="{FB779AE8-A2C6-4299-BECE-1CC31AE38688}"/>
    <cellStyle name="Total 2 15 3 4" xfId="28352" xr:uid="{27CDEB2C-9A0A-401D-85CB-90C79614DBB1}"/>
    <cellStyle name="Total 2 15 3 5" xfId="33102" xr:uid="{B9EF4325-FA74-4F84-9DE3-A6984F8D236A}"/>
    <cellStyle name="Total 2 15 3 6" xfId="31236" xr:uid="{D696BE5A-931D-43B8-A051-0CF17D97DB53}"/>
    <cellStyle name="Total 2 15 3 7" xfId="32914" xr:uid="{AEFA0795-D0FF-498B-9FE0-108E55262B25}"/>
    <cellStyle name="Total 2 15 4" xfId="24355" xr:uid="{6BB8B573-8E31-44FA-BBDC-DE7789424A1F}"/>
    <cellStyle name="Total 2 15 4 2" xfId="27003" xr:uid="{3922D783-7405-4AE9-84F4-905F7D6CF68F}"/>
    <cellStyle name="Total 2 15 4 3" xfId="28641" xr:uid="{BF211903-3121-4B94-998F-63B4D1C5E088}"/>
    <cellStyle name="Total 2 15 4 4" xfId="29833" xr:uid="{4FA0FCF5-3ABD-4817-8B09-8661427DA325}"/>
    <cellStyle name="Total 2 15 4 5" xfId="30716" xr:uid="{2B05E966-D5FD-4B32-A4AA-C6A09B8A6262}"/>
    <cellStyle name="Total 2 15 4 6" xfId="34711" xr:uid="{24CEC3B6-CE59-4D8D-BD71-2FC1D82269A4}"/>
    <cellStyle name="Total 2 15 4 7" xfId="35839" xr:uid="{B73097AE-81AB-4A7F-B582-2F27BEC7DBD7}"/>
    <cellStyle name="Total 2 15 4 8" xfId="36672" xr:uid="{3BC982D5-371A-4E1D-8164-FD3007559128}"/>
    <cellStyle name="Total 2 15 4 9" xfId="37591" xr:uid="{592CEFBF-4E90-4267-8564-8131ADB72808}"/>
    <cellStyle name="Total 2 15 5" xfId="24525" xr:uid="{B48C3C9A-E784-4DA9-A836-5612264AE77F}"/>
    <cellStyle name="Total 2 15 5 2" xfId="27173" xr:uid="{C46197CC-6FA9-433F-8120-8F5216809172}"/>
    <cellStyle name="Total 2 15 5 3" xfId="28811" xr:uid="{492542DA-5B99-4BC7-8DD9-F424D3D932D9}"/>
    <cellStyle name="Total 2 15 5 4" xfId="30003" xr:uid="{3BB5A17C-5947-4EA3-876C-090162FC3A9D}"/>
    <cellStyle name="Total 2 15 5 5" xfId="30886" xr:uid="{C53298F8-BA53-4EF3-A207-B53F1D5895A5}"/>
    <cellStyle name="Total 2 15 5 6" xfId="34881" xr:uid="{6F7DC333-2A47-4F4E-835E-BAF561734156}"/>
    <cellStyle name="Total 2 15 5 7" xfId="36009" xr:uid="{CDB9F752-D925-4423-8F42-F01FDABB5594}"/>
    <cellStyle name="Total 2 15 5 8" xfId="36842" xr:uid="{96A6D58E-A785-45A8-9E00-1915345C03C3}"/>
    <cellStyle name="Total 2 15 5 9" xfId="37761" xr:uid="{63CA8E34-B0F1-42B2-9660-61CA624D84D3}"/>
    <cellStyle name="Total 2 15 6" xfId="22266" xr:uid="{A69EB978-5E27-4ED0-BE18-BB3FBD2BD064}"/>
    <cellStyle name="Total 2 15 7" xfId="24915" xr:uid="{3E5ED8EC-ECCA-4E10-A73B-E5AB2D0D1794}"/>
    <cellStyle name="Total 2 16" xfId="20845" xr:uid="{00000000-0005-0000-0000-000074510000}"/>
    <cellStyle name="Total 2 16 2" xfId="22425" xr:uid="{69B3595E-0148-4DE4-9BF8-DAD367A10A7C}"/>
    <cellStyle name="Total 2 16 2 2" xfId="23325" xr:uid="{C2F7E402-BEC4-452F-B27F-FD2189A29CD4}"/>
    <cellStyle name="Total 2 16 2 2 2" xfId="25977" xr:uid="{707A30C0-EEF1-4F7A-BF04-3ABE0CC9A5C6}"/>
    <cellStyle name="Total 2 16 2 2 3" xfId="28557" xr:uid="{136F22C3-4727-4B6E-9498-E1858EC81A1A}"/>
    <cellStyle name="Total 2 16 2 2 4" xfId="27704" xr:uid="{02A45005-FC09-427F-B8B2-9ADA42AE7527}"/>
    <cellStyle name="Total 2 16 2 2 5" xfId="33228" xr:uid="{2D0CE2C6-351F-4E52-97C3-A3C81386B66D}"/>
    <cellStyle name="Total 2 16 2 2 6" xfId="33631" xr:uid="{7F7B2D77-3007-45D0-B162-BF2363CD283B}"/>
    <cellStyle name="Total 2 16 2 2 7" xfId="34646" xr:uid="{A9D2F433-8F28-4478-B95E-8743241B16B3}"/>
    <cellStyle name="Total 2 16 2 3" xfId="25079" xr:uid="{C61B422E-843A-4760-A801-215FB9FFCB96}"/>
    <cellStyle name="Total 2 16 2 4" xfId="32338" xr:uid="{73AA2E7F-B539-4C1B-9DEB-EBF6F12AF2A3}"/>
    <cellStyle name="Total 2 16 3" xfId="23200" xr:uid="{81EA24F5-81C8-4F6A-A101-E4861AA94E9A}"/>
    <cellStyle name="Total 2 16 3 2" xfId="25852" xr:uid="{2F3775E4-9BD6-4098-B3BA-FD7C3A0F7764}"/>
    <cellStyle name="Total 2 16 3 3" xfId="27479" xr:uid="{E1C13D3B-8732-4FC2-908F-50BEDAF4AA9C}"/>
    <cellStyle name="Total 2 16 3 4" xfId="28297" xr:uid="{2DE2AAAF-5C66-412C-B499-588760BFC846}"/>
    <cellStyle name="Total 2 16 3 5" xfId="33103" xr:uid="{9FB0E317-153E-44A8-B106-02740E727769}"/>
    <cellStyle name="Total 2 16 3 6" xfId="31797" xr:uid="{0EDA2F55-6C24-43AA-9F95-0A8BF00ECC06}"/>
    <cellStyle name="Total 2 16 3 7" xfId="31488" xr:uid="{ACC8D8F7-3BC7-4A28-9A95-71ADB5D9B662}"/>
    <cellStyle name="Total 2 16 4" xfId="24356" xr:uid="{53B44316-3F2B-4891-9BC0-60305F64BB0A}"/>
    <cellStyle name="Total 2 16 4 2" xfId="27004" xr:uid="{1B0E01C2-04CC-4988-B79F-A420DE891FDC}"/>
    <cellStyle name="Total 2 16 4 3" xfId="28642" xr:uid="{27FB34E2-4229-4D8D-B1EE-917B112EDA65}"/>
    <cellStyle name="Total 2 16 4 4" xfId="29834" xr:uid="{4EFEA7A5-0CF3-4B1B-B907-5F8C59823FA8}"/>
    <cellStyle name="Total 2 16 4 5" xfId="30717" xr:uid="{1FDDC88F-2CFB-4B4C-89AE-B64B5EC15B7D}"/>
    <cellStyle name="Total 2 16 4 6" xfId="34712" xr:uid="{AF13C000-A722-4B10-B197-44248880DEBB}"/>
    <cellStyle name="Total 2 16 4 7" xfId="35840" xr:uid="{2FAFC5BD-DB02-462F-B32C-E34ABD7AB243}"/>
    <cellStyle name="Total 2 16 4 8" xfId="36673" xr:uid="{3C21DE82-9147-4D1F-BA19-9FE9767F88D4}"/>
    <cellStyle name="Total 2 16 4 9" xfId="37592" xr:uid="{85107D1F-0C32-455C-8410-A0E242253B59}"/>
    <cellStyle name="Total 2 16 5" xfId="24526" xr:uid="{F65D28EA-9564-401E-BBCE-F8B5A45542D3}"/>
    <cellStyle name="Total 2 16 5 2" xfId="27174" xr:uid="{12DE2EBB-5E63-42F0-A1DA-1A8A6CAB0BEF}"/>
    <cellStyle name="Total 2 16 5 3" xfId="28812" xr:uid="{E5421674-B27D-4766-811D-9439FBDD5126}"/>
    <cellStyle name="Total 2 16 5 4" xfId="30004" xr:uid="{BBF2C5E5-5B02-47BA-BD31-E412B37B034F}"/>
    <cellStyle name="Total 2 16 5 5" xfId="30887" xr:uid="{84E350B3-6AAB-458A-9755-24122BF351A2}"/>
    <cellStyle name="Total 2 16 5 6" xfId="34882" xr:uid="{011206B0-0D85-409B-A9A5-6FCB7C6B2580}"/>
    <cellStyle name="Total 2 16 5 7" xfId="36010" xr:uid="{AF455F90-12FD-45C5-A2B1-42A8703A480A}"/>
    <cellStyle name="Total 2 16 5 8" xfId="36843" xr:uid="{2A8CB87B-41DA-4D27-86B4-1392B1800A90}"/>
    <cellStyle name="Total 2 16 5 9" xfId="37762" xr:uid="{0E4F11D4-41F5-440E-B442-C4EA1DC6A794}"/>
    <cellStyle name="Total 2 16 6" xfId="22267" xr:uid="{0E902015-7CE9-404C-93F0-4A748C55E9ED}"/>
    <cellStyle name="Total 2 16 7" xfId="24916" xr:uid="{2DDDA431-5D32-4631-BD39-5DCA85C65BD6}"/>
    <cellStyle name="Total 2 17" xfId="22446" xr:uid="{6F6DC574-D789-4C12-B7DF-095C82EDAD6A}"/>
    <cellStyle name="Total 2 17 2" xfId="23346" xr:uid="{56EA301A-27EE-43BC-89F0-C3D2D038B414}"/>
    <cellStyle name="Total 2 17 2 2" xfId="25998" xr:uid="{B56E2E96-7A92-4A13-BE21-5A3DDBFA28B0}"/>
    <cellStyle name="Total 2 17 2 3" xfId="27956" xr:uid="{857F7F42-56D9-4D6F-AF14-736659B978F9}"/>
    <cellStyle name="Total 2 17 2 4" xfId="28370" xr:uid="{2C95A1EA-1A78-45A9-A5E1-036530BCD6C4}"/>
    <cellStyle name="Total 2 17 2 5" xfId="33249" xr:uid="{521E2D28-1081-41D1-98E4-312D558F29F5}"/>
    <cellStyle name="Total 2 17 2 6" xfId="34532" xr:uid="{A2F3DCC8-3BC8-4F35-94C9-9E99B2B8DEB4}"/>
    <cellStyle name="Total 2 17 2 7" xfId="35142" xr:uid="{19A03F6A-0998-4675-9F41-91280730ACCE}"/>
    <cellStyle name="Total 2 17 3" xfId="25100" xr:uid="{F0F4AA71-1E21-464D-8025-E37DDD336A95}"/>
    <cellStyle name="Total 2 17 4" xfId="32359" xr:uid="{AC161650-81D7-4FAB-8448-C4C8A6587761}"/>
    <cellStyle name="Total 2 18" xfId="23179" xr:uid="{BF3FD8AA-93C6-453E-9F3A-28228AA93630}"/>
    <cellStyle name="Total 2 18 2" xfId="25831" xr:uid="{4A84B1E2-8741-4CDB-9CEA-18D9291B6E45}"/>
    <cellStyle name="Total 2 18 3" xfId="27458" xr:uid="{4FCCE613-6352-4544-BA22-17F9A6802F4B}"/>
    <cellStyle name="Total 2 18 4" xfId="27802" xr:uid="{DE991927-A168-4716-802C-A75EFB963704}"/>
    <cellStyle name="Total 2 18 5" xfId="33082" xr:uid="{BDDB195B-D23C-4716-9C65-73649D8BB292}"/>
    <cellStyle name="Total 2 18 6" xfId="34319" xr:uid="{B144D5D1-5C6B-4008-84AD-10F81CA98DC5}"/>
    <cellStyle name="Total 2 18 7" xfId="31497" xr:uid="{E7484425-8CCD-477E-97FF-09AB898E9F1E}"/>
    <cellStyle name="Total 2 19" xfId="24335" xr:uid="{A3437BD5-D216-41E4-9CF4-385790C6AD8D}"/>
    <cellStyle name="Total 2 19 2" xfId="26983" xr:uid="{8816429C-1D8A-4F3D-B65B-AEA51D0D9256}"/>
    <cellStyle name="Total 2 19 3" xfId="28621" xr:uid="{CE5C1538-91EE-44CE-B234-4AE1F892CE10}"/>
    <cellStyle name="Total 2 19 4" xfId="29813" xr:uid="{9479DEA7-6E79-4389-83FD-DDB8364D9F4A}"/>
    <cellStyle name="Total 2 19 5" xfId="30696" xr:uid="{B50124F5-7D61-4525-85C2-7241943CFFA1}"/>
    <cellStyle name="Total 2 19 6" xfId="34691" xr:uid="{6EE4960E-DF0E-4259-AF76-E0439046BEDB}"/>
    <cellStyle name="Total 2 19 7" xfId="35819" xr:uid="{DB667DA4-D1D3-4BF5-8A31-C3224761F5C2}"/>
    <cellStyle name="Total 2 19 8" xfId="36652" xr:uid="{6FD3DBD1-69C8-44BA-8A13-5FDBB6F70A18}"/>
    <cellStyle name="Total 2 19 9" xfId="37571" xr:uid="{E929C07E-7461-4C81-9088-4A7774BB7206}"/>
    <cellStyle name="Total 2 2" xfId="20846" xr:uid="{00000000-0005-0000-0000-000075510000}"/>
    <cellStyle name="Total 2 2 10" xfId="22424" xr:uid="{9C56BA98-6A53-423A-B38D-A6C1CED9C00C}"/>
    <cellStyle name="Total 2 2 10 2" xfId="23324" xr:uid="{C401F44E-5EAE-481F-A82C-8DC304EBFEBF}"/>
    <cellStyle name="Total 2 2 10 2 2" xfId="25976" xr:uid="{E6556F94-D463-4D72-9952-220C5D64A18E}"/>
    <cellStyle name="Total 2 2 10 2 3" xfId="28443" xr:uid="{E35E874D-A71A-41FE-88D2-907E92868E89}"/>
    <cellStyle name="Total 2 2 10 2 4" xfId="22239" xr:uid="{90270657-A441-41D8-9DAD-FD4C131D60F4}"/>
    <cellStyle name="Total 2 2 10 2 5" xfId="33227" xr:uid="{5790E0DF-BA4B-4C70-849D-92C5C65015D8}"/>
    <cellStyle name="Total 2 2 10 2 6" xfId="31216" xr:uid="{724A8D29-F1B8-48BB-BBFB-50EB7FBA4B58}"/>
    <cellStyle name="Total 2 2 10 2 7" xfId="31400" xr:uid="{6D68AC19-FE51-40E1-8B09-9B414E8C020F}"/>
    <cellStyle name="Total 2 2 10 3" xfId="25078" xr:uid="{EBA0E32C-84F6-4A5B-9AB2-47C052EEA372}"/>
    <cellStyle name="Total 2 2 10 4" xfId="32337" xr:uid="{DDA25B0E-7CC4-4005-829A-D507BA656A46}"/>
    <cellStyle name="Total 2 2 11" xfId="23201" xr:uid="{0C4409D0-19D9-4B53-B66F-4A65E82F9F10}"/>
    <cellStyle name="Total 2 2 11 2" xfId="25853" xr:uid="{1E992A6C-31D5-4469-8064-86A44DAA62C0}"/>
    <cellStyle name="Total 2 2 11 3" xfId="27652" xr:uid="{0EA49C92-7925-4E9E-999E-B64E321FFD95}"/>
    <cellStyle name="Total 2 2 11 4" xfId="22196" xr:uid="{C7C84A59-89E4-4EBC-B5E2-7B1B02418655}"/>
    <cellStyle name="Total 2 2 11 5" xfId="33104" xr:uid="{9753E4BE-2947-46C4-B50D-48C677486F0A}"/>
    <cellStyle name="Total 2 2 11 6" xfId="34509" xr:uid="{DC833846-6F6A-4728-9B11-3EFD2F6D3512}"/>
    <cellStyle name="Total 2 2 11 7" xfId="33752" xr:uid="{6C8A3BA6-202D-4744-A94A-EB956F4AD043}"/>
    <cellStyle name="Total 2 2 12" xfId="24357" xr:uid="{40664BA4-88B0-40FA-8B9F-793D74080539}"/>
    <cellStyle name="Total 2 2 12 2" xfId="27005" xr:uid="{632C0994-C937-4628-9F3D-DF3F3FCA8B83}"/>
    <cellStyle name="Total 2 2 12 3" xfId="28643" xr:uid="{5C9633CE-7F04-4948-9511-25847CC5B8D5}"/>
    <cellStyle name="Total 2 2 12 4" xfId="29835" xr:uid="{3250450B-985D-4730-A365-E08F43AEB683}"/>
    <cellStyle name="Total 2 2 12 5" xfId="30718" xr:uid="{4B9C7320-9BBD-4031-AFC8-134A7A8961EC}"/>
    <cellStyle name="Total 2 2 12 6" xfId="34713" xr:uid="{59B49ACE-2209-45F6-AA68-D0605663662B}"/>
    <cellStyle name="Total 2 2 12 7" xfId="35841" xr:uid="{B83A75A3-1651-4A0C-A7CE-AFF9C76DEEBF}"/>
    <cellStyle name="Total 2 2 12 8" xfId="36674" xr:uid="{DABC64DD-D7B9-4E89-955C-F7F7CE003FC9}"/>
    <cellStyle name="Total 2 2 12 9" xfId="37593" xr:uid="{00DF0351-5D57-4AA2-BB8A-CA00ECD68CEC}"/>
    <cellStyle name="Total 2 2 13" xfId="24527" xr:uid="{0C9DBFA3-F978-4D69-B74C-D7E11C93DAB1}"/>
    <cellStyle name="Total 2 2 13 2" xfId="27175" xr:uid="{39275273-4A13-4372-9F3F-8DEE950089F7}"/>
    <cellStyle name="Total 2 2 13 3" xfId="28813" xr:uid="{9AA83BE0-A705-4B05-9CDE-AF97FF7CADDF}"/>
    <cellStyle name="Total 2 2 13 4" xfId="30005" xr:uid="{1DC52134-1D89-4CC6-80D9-EBD224AC0E55}"/>
    <cellStyle name="Total 2 2 13 5" xfId="30888" xr:uid="{0451986F-9C5B-4E97-ACC6-D6223CD01545}"/>
    <cellStyle name="Total 2 2 13 6" xfId="34883" xr:uid="{B24AA127-B1FA-4DC4-985F-E30334842E13}"/>
    <cellStyle name="Total 2 2 13 7" xfId="36011" xr:uid="{66009316-B940-4753-95F2-6E54C6598BD3}"/>
    <cellStyle name="Total 2 2 13 8" xfId="36844" xr:uid="{BB241711-D6D5-4E03-9180-74A0F6268F99}"/>
    <cellStyle name="Total 2 2 13 9" xfId="37763" xr:uid="{7899F061-3FD3-4B6B-BC90-D016EEAA585F}"/>
    <cellStyle name="Total 2 2 14" xfId="22268" xr:uid="{8F8AA105-BE49-47FA-8592-727741AFA7A8}"/>
    <cellStyle name="Total 2 2 15" xfId="24917" xr:uid="{380C9C2E-91AC-4ABE-A67B-6BFF70118938}"/>
    <cellStyle name="Total 2 2 2" xfId="20847" xr:uid="{00000000-0005-0000-0000-000076510000}"/>
    <cellStyle name="Total 2 2 2 10" xfId="24918" xr:uid="{EC9FC6D5-9770-44A4-8AD0-563DE8CD58D5}"/>
    <cellStyle name="Total 2 2 2 2" xfId="20848" xr:uid="{00000000-0005-0000-0000-000077510000}"/>
    <cellStyle name="Total 2 2 2 2 2" xfId="22422" xr:uid="{20AF0E07-FF61-46D4-A9A4-67DFF8D84168}"/>
    <cellStyle name="Total 2 2 2 2 2 2" xfId="23322" xr:uid="{34A12020-7B98-4FA4-A445-A392835BBBC6}"/>
    <cellStyle name="Total 2 2 2 2 2 2 2" xfId="25974" xr:uid="{CE191E5B-6540-4654-B396-2D37A1AA6268}"/>
    <cellStyle name="Total 2 2 2 2 2 2 3" xfId="28077" xr:uid="{F5F8F88B-9DF0-4FB4-9E4F-5A570A2C2F97}"/>
    <cellStyle name="Total 2 2 2 2 2 2 4" xfId="28281" xr:uid="{301D68B1-3D7E-4E59-8977-180DEFC72850}"/>
    <cellStyle name="Total 2 2 2 2 2 2 5" xfId="33225" xr:uid="{B9CB79D1-7CB5-4226-9178-AA713B72C986}"/>
    <cellStyle name="Total 2 2 2 2 2 2 6" xfId="31124" xr:uid="{B5BD793E-B2D7-4503-8EB1-3CB205C0C758}"/>
    <cellStyle name="Total 2 2 2 2 2 2 7" xfId="35148" xr:uid="{42D6B2AB-C158-4303-91FA-B34127FC01F4}"/>
    <cellStyle name="Total 2 2 2 2 2 3" xfId="25076" xr:uid="{4AF9E651-EC91-495E-9B9B-F3703EAC3C55}"/>
    <cellStyle name="Total 2 2 2 2 2 4" xfId="32335" xr:uid="{7D04441E-E0FA-485B-901B-36FFF42049B6}"/>
    <cellStyle name="Total 2 2 2 2 3" xfId="23203" xr:uid="{81801DD9-9C2D-4024-BDD6-31A7B4707265}"/>
    <cellStyle name="Total 2 2 2 2 3 2" xfId="25855" xr:uid="{7A372760-B58D-4DBA-A81B-C3995B894198}"/>
    <cellStyle name="Total 2 2 2 2 3 3" xfId="27932" xr:uid="{F0ABA4A6-1A63-45A5-AA77-3C7A1E0EC6CD}"/>
    <cellStyle name="Total 2 2 2 2 3 4" xfId="22198" xr:uid="{B670E259-424F-4ECE-92E3-F515CA64F6B5}"/>
    <cellStyle name="Total 2 2 2 2 3 5" xfId="33106" xr:uid="{549BB684-B593-4CF6-A8EE-36F8D06D5627}"/>
    <cellStyle name="Total 2 2 2 2 3 6" xfId="31105" xr:uid="{4BD114DD-C8B8-4168-A8A0-F40D36A8865E}"/>
    <cellStyle name="Total 2 2 2 2 3 7" xfId="33686" xr:uid="{0C995AC6-FA7A-4C3A-8D32-FB65D792C816}"/>
    <cellStyle name="Total 2 2 2 2 4" xfId="24359" xr:uid="{3801F640-D333-4D08-A104-58FCB5A41F53}"/>
    <cellStyle name="Total 2 2 2 2 4 2" xfId="27007" xr:uid="{E91DEB71-E190-4625-AE99-353F70B47181}"/>
    <cellStyle name="Total 2 2 2 2 4 3" xfId="28645" xr:uid="{077C0FFD-3CCC-4077-B24B-6D56F6A1E5B7}"/>
    <cellStyle name="Total 2 2 2 2 4 4" xfId="29837" xr:uid="{01BFF136-1A93-41A9-AB39-905B93DEF7E3}"/>
    <cellStyle name="Total 2 2 2 2 4 5" xfId="30720" xr:uid="{9AC6BC0E-E559-4E01-A764-70BC46DAD4AD}"/>
    <cellStyle name="Total 2 2 2 2 4 6" xfId="34715" xr:uid="{A116B371-498C-44ED-B7A9-DDBD6C770CA9}"/>
    <cellStyle name="Total 2 2 2 2 4 7" xfId="35843" xr:uid="{DEFBBCFB-342B-4469-B96A-E90BEA528CD8}"/>
    <cellStyle name="Total 2 2 2 2 4 8" xfId="36676" xr:uid="{D9F55ADC-C591-4F4F-A063-51DC903BEBAA}"/>
    <cellStyle name="Total 2 2 2 2 4 9" xfId="37595" xr:uid="{B9A8C70B-2A70-47F2-8069-5EEDAF9F52B8}"/>
    <cellStyle name="Total 2 2 2 2 5" xfId="24529" xr:uid="{CA38D373-3224-4EB5-BF19-1223ACF084C2}"/>
    <cellStyle name="Total 2 2 2 2 5 2" xfId="27177" xr:uid="{970EF94C-538B-40F0-9241-E738A79E63A1}"/>
    <cellStyle name="Total 2 2 2 2 5 3" xfId="28815" xr:uid="{FFA688A9-9DB8-413D-8D81-CFEA7549BAEB}"/>
    <cellStyle name="Total 2 2 2 2 5 4" xfId="30007" xr:uid="{BF6913EF-4FA9-4C12-BFEC-DD631AD74865}"/>
    <cellStyle name="Total 2 2 2 2 5 5" xfId="30890" xr:uid="{C394809C-60A9-461A-B2F4-DAE1B35AB10A}"/>
    <cellStyle name="Total 2 2 2 2 5 6" xfId="34885" xr:uid="{A2B707C5-B202-4B36-95F3-3D989A8A4909}"/>
    <cellStyle name="Total 2 2 2 2 5 7" xfId="36013" xr:uid="{D466C658-D21B-4F1A-9283-B22CC39FDA20}"/>
    <cellStyle name="Total 2 2 2 2 5 8" xfId="36846" xr:uid="{AA127925-0E7F-4EA8-80D9-ABA8ED6741B7}"/>
    <cellStyle name="Total 2 2 2 2 5 9" xfId="37765" xr:uid="{F7ECB827-AA94-4CC0-A6C5-2B8623F797A2}"/>
    <cellStyle name="Total 2 2 2 2 6" xfId="22270" xr:uid="{687268C3-723F-43D5-BD96-F0EE56250FAA}"/>
    <cellStyle name="Total 2 2 2 2 7" xfId="24919" xr:uid="{901B3418-1E0A-4154-AFCE-641DF279E675}"/>
    <cellStyle name="Total 2 2 2 3" xfId="20849" xr:uid="{00000000-0005-0000-0000-000078510000}"/>
    <cellStyle name="Total 2 2 2 3 2" xfId="22421" xr:uid="{59292371-B173-4F89-8441-54E189348878}"/>
    <cellStyle name="Total 2 2 2 3 2 2" xfId="23321" xr:uid="{E3C3EC40-9F28-4AED-AFB2-63C0842008D6}"/>
    <cellStyle name="Total 2 2 2 3 2 2 2" xfId="25973" xr:uid="{7D875BDA-6BE5-4C61-B417-DFDD3AC8A28B}"/>
    <cellStyle name="Total 2 2 2 3 2 2 3" xfId="27632" xr:uid="{D119B523-F11D-4BCC-8107-45ABDC9014D3}"/>
    <cellStyle name="Total 2 2 2 3 2 2 4" xfId="28368" xr:uid="{37F3CF2D-4BD3-4C19-95DD-56B5E12AB3AC}"/>
    <cellStyle name="Total 2 2 2 3 2 2 5" xfId="33224" xr:uid="{D71D56D4-67C1-4086-BB66-0455C7091374}"/>
    <cellStyle name="Total 2 2 2 3 2 2 6" xfId="34431" xr:uid="{5569A4CD-0145-4E98-AF6E-140038068642}"/>
    <cellStyle name="Total 2 2 2 3 2 2 7" xfId="31297" xr:uid="{CFB7FD30-591B-474C-8B76-A1866430330C}"/>
    <cellStyle name="Total 2 2 2 3 2 3" xfId="25075" xr:uid="{8AC55817-589A-4C4E-803B-6A7BAC6DD696}"/>
    <cellStyle name="Total 2 2 2 3 2 4" xfId="32334" xr:uid="{516A739C-A325-4E89-9FBA-8D21D497E870}"/>
    <cellStyle name="Total 2 2 2 3 3" xfId="23204" xr:uid="{F230B501-540F-4ABF-B0E1-747363EA7B1A}"/>
    <cellStyle name="Total 2 2 2 3 3 2" xfId="25856" xr:uid="{5563DD56-1FDF-4498-BFD9-0EB94C2488B7}"/>
    <cellStyle name="Total 2 2 2 3 3 3" xfId="28423" xr:uid="{C36A0F38-F72E-42A0-9365-773017DB55E8}"/>
    <cellStyle name="Total 2 2 2 3 3 4" xfId="27719" xr:uid="{2BF99651-0B1E-4333-873E-CD0BFA0AE853}"/>
    <cellStyle name="Total 2 2 2 3 3 5" xfId="33107" xr:uid="{0DF60DD3-3C67-447F-90EC-149269CF472D}"/>
    <cellStyle name="Total 2 2 2 3 3 6" xfId="34323" xr:uid="{C61B1930-DFE4-4350-953F-432928D8C00F}"/>
    <cellStyle name="Total 2 2 2 3 3 7" xfId="31486" xr:uid="{2CE85081-B1F6-461F-B536-1F78BF42D4F4}"/>
    <cellStyle name="Total 2 2 2 3 4" xfId="24360" xr:uid="{385E98AE-1382-41F2-8019-8D1FF5EF197B}"/>
    <cellStyle name="Total 2 2 2 3 4 2" xfId="27008" xr:uid="{B3DC16B3-E208-44D4-AB72-437F2026F1C2}"/>
    <cellStyle name="Total 2 2 2 3 4 3" xfId="28646" xr:uid="{9F581717-CF24-479B-8A9C-A5E2C0A9F4AB}"/>
    <cellStyle name="Total 2 2 2 3 4 4" xfId="29838" xr:uid="{AC467D9E-7187-40A1-A0B3-12F1FDC21DD6}"/>
    <cellStyle name="Total 2 2 2 3 4 5" xfId="30721" xr:uid="{4402297E-658E-49DC-9C0D-0F87D35D8F86}"/>
    <cellStyle name="Total 2 2 2 3 4 6" xfId="34716" xr:uid="{62E902D2-561A-455B-87F2-0CE528642633}"/>
    <cellStyle name="Total 2 2 2 3 4 7" xfId="35844" xr:uid="{6E2C6B8F-2F19-44DC-B248-0AAF621CEA52}"/>
    <cellStyle name="Total 2 2 2 3 4 8" xfId="36677" xr:uid="{70F4EAB5-322E-4B19-8AEC-41B524625A85}"/>
    <cellStyle name="Total 2 2 2 3 4 9" xfId="37596" xr:uid="{3633F64D-3A08-4BD3-8D9E-394315D2AC9F}"/>
    <cellStyle name="Total 2 2 2 3 5" xfId="24530" xr:uid="{A38AEA59-BF66-4C55-A34E-EC6390551A18}"/>
    <cellStyle name="Total 2 2 2 3 5 2" xfId="27178" xr:uid="{BFC8187C-420B-4BB7-8FF8-6A521C7B329F}"/>
    <cellStyle name="Total 2 2 2 3 5 3" xfId="28816" xr:uid="{86F3C9CD-BF56-4893-8020-CFF727F51C51}"/>
    <cellStyle name="Total 2 2 2 3 5 4" xfId="30008" xr:uid="{AC139A53-B407-4170-93FC-78BD1B80455F}"/>
    <cellStyle name="Total 2 2 2 3 5 5" xfId="30891" xr:uid="{800BD9D0-9E48-4E30-9F45-5DF3073CEAD4}"/>
    <cellStyle name="Total 2 2 2 3 5 6" xfId="34886" xr:uid="{1BCB25C1-8798-43FF-9DF9-7DEF3BD3940F}"/>
    <cellStyle name="Total 2 2 2 3 5 7" xfId="36014" xr:uid="{2FFDCE74-E773-44D6-AD6E-43A970BCF064}"/>
    <cellStyle name="Total 2 2 2 3 5 8" xfId="36847" xr:uid="{B456A6BA-95E8-40C9-A807-688256E6F7DE}"/>
    <cellStyle name="Total 2 2 2 3 5 9" xfId="37766" xr:uid="{C603EBBA-3016-4B09-81D6-E1E332E90C20}"/>
    <cellStyle name="Total 2 2 2 3 6" xfId="22271" xr:uid="{ED3D0F20-75AD-4D2F-B77B-A499C3C62DBF}"/>
    <cellStyle name="Total 2 2 2 3 7" xfId="24920" xr:uid="{522CFCBE-8726-4B4B-BDD7-4B2583C033F6}"/>
    <cellStyle name="Total 2 2 2 4" xfId="20850" xr:uid="{00000000-0005-0000-0000-000079510000}"/>
    <cellStyle name="Total 2 2 2 4 2" xfId="22420" xr:uid="{4F86954E-E476-4AC3-AD21-FFE1AE229078}"/>
    <cellStyle name="Total 2 2 2 4 2 2" xfId="23320" xr:uid="{06D89430-E2DB-4B29-8C9A-116EA0CE1184}"/>
    <cellStyle name="Total 2 2 2 4 2 2 2" xfId="25972" xr:uid="{45D4571A-AC81-40BC-A7B4-E649070D8E62}"/>
    <cellStyle name="Total 2 2 2 4 2 2 3" xfId="27499" xr:uid="{3EA88AD2-A2CC-4DDF-A0FA-8874E6979591}"/>
    <cellStyle name="Total 2 2 2 4 2 2 4" xfId="27821" xr:uid="{FA8068C2-E8ED-4C07-BFC9-A6C0E9E5DE91}"/>
    <cellStyle name="Total 2 2 2 4 2 2 5" xfId="33223" xr:uid="{5D62EE86-4F3A-47E2-93A7-EBA756C77D8C}"/>
    <cellStyle name="Total 2 2 2 4 2 2 6" xfId="34528" xr:uid="{D16BE0F8-66D3-4121-B498-BCA164D37C77}"/>
    <cellStyle name="Total 2 2 2 4 2 2 7" xfId="31401" xr:uid="{6A50FE2D-7211-4AB8-870B-6FE634C9C163}"/>
    <cellStyle name="Total 2 2 2 4 2 3" xfId="25074" xr:uid="{2CE692B5-1AF9-4141-826E-C1978B2C40AC}"/>
    <cellStyle name="Total 2 2 2 4 2 4" xfId="32333" xr:uid="{8AD5BBE4-D740-461D-AEDC-A087A4296A63}"/>
    <cellStyle name="Total 2 2 2 4 3" xfId="23205" xr:uid="{FEC822C1-FFEB-4DB5-BFC3-F17542136D2D}"/>
    <cellStyle name="Total 2 2 2 4 3 2" xfId="25857" xr:uid="{207F2579-9C70-4230-95C9-0C0A117C5BCF}"/>
    <cellStyle name="Total 2 2 2 4 3 3" xfId="28537" xr:uid="{0930D1F5-3B1D-47B4-AAA6-5DF8BEBA47BD}"/>
    <cellStyle name="Total 2 2 2 4 3 4" xfId="28223" xr:uid="{0540DB5F-D883-42B6-8331-B1B387FEB954}"/>
    <cellStyle name="Total 2 2 2 4 3 5" xfId="33108" xr:uid="{5A00B043-920A-49A5-8B11-B384737CFCA8}"/>
    <cellStyle name="Total 2 2 2 4 3 6" xfId="31235" xr:uid="{23F89D1C-E3EB-40D4-9F59-682240C77268}"/>
    <cellStyle name="Total 2 2 2 4 3 7" xfId="31728" xr:uid="{DA387248-6110-4513-8E5F-62F61FE48587}"/>
    <cellStyle name="Total 2 2 2 4 4" xfId="24361" xr:uid="{4310CB77-0A3D-4FD4-BAE7-9070CC4699CC}"/>
    <cellStyle name="Total 2 2 2 4 4 2" xfId="27009" xr:uid="{2CCA47C1-1F0D-4DD2-99F1-312D5A225E6C}"/>
    <cellStyle name="Total 2 2 2 4 4 3" xfId="28647" xr:uid="{FCD9D61A-0B0E-45D1-8A1C-3FD40F199FD4}"/>
    <cellStyle name="Total 2 2 2 4 4 4" xfId="29839" xr:uid="{F6C62428-4F68-4889-8658-D0F31B8F86FC}"/>
    <cellStyle name="Total 2 2 2 4 4 5" xfId="30722" xr:uid="{32BBE97D-6617-408A-AF2E-A94899788D26}"/>
    <cellStyle name="Total 2 2 2 4 4 6" xfId="34717" xr:uid="{19FE2C96-D43D-4679-A7F4-8385BA4767FD}"/>
    <cellStyle name="Total 2 2 2 4 4 7" xfId="35845" xr:uid="{6236FAB6-E584-4DFE-867F-4F632862F815}"/>
    <cellStyle name="Total 2 2 2 4 4 8" xfId="36678" xr:uid="{B70ECDB3-4B99-4478-8947-37F9B10F5997}"/>
    <cellStyle name="Total 2 2 2 4 4 9" xfId="37597" xr:uid="{DCCAF899-5149-43CA-A774-FDECD75DD54A}"/>
    <cellStyle name="Total 2 2 2 4 5" xfId="24531" xr:uid="{B6332B90-C0A8-4A68-AFDD-391A2E2E8AB5}"/>
    <cellStyle name="Total 2 2 2 4 5 2" xfId="27179" xr:uid="{40351BB4-666C-4F4F-BF6E-B251A5C4705F}"/>
    <cellStyle name="Total 2 2 2 4 5 3" xfId="28817" xr:uid="{B91C4A0A-1E60-409F-A32E-0AF21EA131FE}"/>
    <cellStyle name="Total 2 2 2 4 5 4" xfId="30009" xr:uid="{A7EEDB86-E680-41BC-BD52-4A13871868CF}"/>
    <cellStyle name="Total 2 2 2 4 5 5" xfId="30892" xr:uid="{8978A3F4-C3EE-4F87-9264-E56C105BC2D2}"/>
    <cellStyle name="Total 2 2 2 4 5 6" xfId="34887" xr:uid="{F2ECA6E5-714F-4C32-91EB-7430A5C224BB}"/>
    <cellStyle name="Total 2 2 2 4 5 7" xfId="36015" xr:uid="{EAEEB47E-12A7-4C0B-9BA3-B80793E01263}"/>
    <cellStyle name="Total 2 2 2 4 5 8" xfId="36848" xr:uid="{BFAC6E8B-E924-4DC0-BB09-4DDECB1C5384}"/>
    <cellStyle name="Total 2 2 2 4 5 9" xfId="37767" xr:uid="{31903F92-F66A-4412-8510-AA859E5400A7}"/>
    <cellStyle name="Total 2 2 2 4 6" xfId="22272" xr:uid="{161DD0AE-994D-47C9-9CEB-D1D469BB9C67}"/>
    <cellStyle name="Total 2 2 2 4 7" xfId="24921" xr:uid="{6FDBDF64-9870-4342-87FF-55A309F8E3F6}"/>
    <cellStyle name="Total 2 2 2 5" xfId="22423" xr:uid="{3C8B98EA-8761-463B-84D0-F1B59B2967A0}"/>
    <cellStyle name="Total 2 2 2 5 2" xfId="23323" xr:uid="{EC6C3EBD-CB1A-4E55-808E-47C7AB407C24}"/>
    <cellStyle name="Total 2 2 2 5 2 2" xfId="25975" xr:uid="{1CF6EA51-8478-4C45-BC0F-49290A1FC36C}"/>
    <cellStyle name="Total 2 2 2 5 2 3" xfId="27952" xr:uid="{03F52EB9-CDD8-4A06-AC03-96E4A3D70B2C}"/>
    <cellStyle name="Total 2 2 2 5 2 4" xfId="22238" xr:uid="{34FAA9E1-9062-4DE6-8993-E32145586576}"/>
    <cellStyle name="Total 2 2 2 5 2 5" xfId="33226" xr:uid="{5646FAB9-70F8-4EF9-829B-B4B5B17E0BB6}"/>
    <cellStyle name="Total 2 2 2 5 2 6" xfId="34342" xr:uid="{4A45FC80-6973-4817-A0CA-C9FAC62F410C}"/>
    <cellStyle name="Total 2 2 2 5 2 7" xfId="35007" xr:uid="{2AA2527D-7C62-4FDA-B68B-94796DC8072B}"/>
    <cellStyle name="Total 2 2 2 5 3" xfId="25077" xr:uid="{6A0EE788-D01B-4A74-8088-D539E333CCFF}"/>
    <cellStyle name="Total 2 2 2 5 4" xfId="32336" xr:uid="{834C7866-9CFE-4DCC-9CB3-4F09C4A81D63}"/>
    <cellStyle name="Total 2 2 2 6" xfId="23202" xr:uid="{A79AB23C-4692-4FB7-9C62-762D26C5D723}"/>
    <cellStyle name="Total 2 2 2 6 2" xfId="25854" xr:uid="{2319F01B-C2E4-4D08-B85A-977182399A73}"/>
    <cellStyle name="Total 2 2 2 6 3" xfId="28097" xr:uid="{184049E7-C170-45D6-89D1-DBC32A59F606}"/>
    <cellStyle name="Total 2 2 2 6 4" xfId="22197" xr:uid="{D9FE5E03-C3D0-4CF2-915A-B43FE5F7642B}"/>
    <cellStyle name="Total 2 2 2 6 5" xfId="33105" xr:uid="{602E3BF3-D27A-4924-A377-D3D14A9CF94F}"/>
    <cellStyle name="Total 2 2 2 6 6" xfId="34450" xr:uid="{DA620755-4850-418A-BF08-EF035E8962FB}"/>
    <cellStyle name="Total 2 2 2 6 7" xfId="31487" xr:uid="{C6DEF19E-F802-4DC3-94FB-6F41E4F3E5E7}"/>
    <cellStyle name="Total 2 2 2 7" xfId="24358" xr:uid="{6AE4A026-FCF7-408C-9F13-E521CAED4661}"/>
    <cellStyle name="Total 2 2 2 7 2" xfId="27006" xr:uid="{744C960E-05FF-4114-B292-020C882736BA}"/>
    <cellStyle name="Total 2 2 2 7 3" xfId="28644" xr:uid="{0407CB2C-5B14-42B1-AB78-3A48D31D3D0D}"/>
    <cellStyle name="Total 2 2 2 7 4" xfId="29836" xr:uid="{C2E8D341-3D64-497D-8968-A609527506FD}"/>
    <cellStyle name="Total 2 2 2 7 5" xfId="30719" xr:uid="{EAD74C4D-39B6-4694-8088-8A32E8628FA4}"/>
    <cellStyle name="Total 2 2 2 7 6" xfId="34714" xr:uid="{BC63AF8D-CF12-41C3-8698-B1AB0F72D14D}"/>
    <cellStyle name="Total 2 2 2 7 7" xfId="35842" xr:uid="{DB326706-448D-4722-A0E1-9D0304B11142}"/>
    <cellStyle name="Total 2 2 2 7 8" xfId="36675" xr:uid="{E0B1690B-4BA1-49EC-B8A4-EDAF88EAF7FE}"/>
    <cellStyle name="Total 2 2 2 7 9" xfId="37594" xr:uid="{9BB30E82-F473-4990-8669-F9F39C17A5FE}"/>
    <cellStyle name="Total 2 2 2 8" xfId="24528" xr:uid="{B0C2F383-57BC-4532-BDAA-F647470B1F86}"/>
    <cellStyle name="Total 2 2 2 8 2" xfId="27176" xr:uid="{A9E4EDB7-3094-4815-B641-BC0A6BB4BC75}"/>
    <cellStyle name="Total 2 2 2 8 3" xfId="28814" xr:uid="{618090F8-1DE6-4F24-B45E-32F32C5FF5BC}"/>
    <cellStyle name="Total 2 2 2 8 4" xfId="30006" xr:uid="{18CE7854-F85B-4C93-A02B-934530AF81BE}"/>
    <cellStyle name="Total 2 2 2 8 5" xfId="30889" xr:uid="{5FC5086C-80B6-4570-A7F8-BC8A082A8345}"/>
    <cellStyle name="Total 2 2 2 8 6" xfId="34884" xr:uid="{76AE6B61-7EDC-4274-B61D-82042A539449}"/>
    <cellStyle name="Total 2 2 2 8 7" xfId="36012" xr:uid="{C959915D-BD2A-4A7F-85D2-412A737E6E6D}"/>
    <cellStyle name="Total 2 2 2 8 8" xfId="36845" xr:uid="{B447179F-28DC-47EE-8CB0-3E68952D350B}"/>
    <cellStyle name="Total 2 2 2 8 9" xfId="37764" xr:uid="{B41F50C6-C9D7-4576-AD9C-0C8D28545597}"/>
    <cellStyle name="Total 2 2 2 9" xfId="22269" xr:uid="{345A9CC8-5A61-433D-84E9-2FF3576CA626}"/>
    <cellStyle name="Total 2 2 3" xfId="20851" xr:uid="{00000000-0005-0000-0000-00007A510000}"/>
    <cellStyle name="Total 2 2 3 10" xfId="24922" xr:uid="{B4261168-DC66-4E49-AF2C-FB5BDE93A2A7}"/>
    <cellStyle name="Total 2 2 3 2" xfId="20852" xr:uid="{00000000-0005-0000-0000-00007B510000}"/>
    <cellStyle name="Total 2 2 3 2 2" xfId="22418" xr:uid="{099F256A-19EB-412F-BD69-6641B9DB8367}"/>
    <cellStyle name="Total 2 2 3 2 2 2" xfId="23318" xr:uid="{C261D1A6-998B-4FF8-8F14-0399D0B3C26F}"/>
    <cellStyle name="Total 2 2 3 2 2 2 2" xfId="25970" xr:uid="{9FA63828-DF81-49D9-94ED-834895A426C5}"/>
    <cellStyle name="Total 2 2 3 2 2 2 3" xfId="28442" xr:uid="{9E8EF44A-D54D-4C77-AB7B-998F15367242}"/>
    <cellStyle name="Total 2 2 3 2 2 2 4" xfId="27705" xr:uid="{5DC9C279-1968-4B64-B539-9285B3FF0DDA}"/>
    <cellStyle name="Total 2 2 3 2 2 2 5" xfId="33221" xr:uid="{369E7EA1-EDD2-4420-956D-54C5BFDE68B5}"/>
    <cellStyle name="Total 2 2 3 2 2 2 6" xfId="31217" xr:uid="{2A4AC938-E911-429F-8929-A292496B9D08}"/>
    <cellStyle name="Total 2 2 3 2 2 2 7" xfId="35149" xr:uid="{BD8F05BE-BC6B-43A9-A3DE-A43CB661CBEB}"/>
    <cellStyle name="Total 2 2 3 2 2 3" xfId="25072" xr:uid="{CD1FFF92-4F03-4FA8-BBA1-6BF6A17E4567}"/>
    <cellStyle name="Total 2 2 3 2 2 4" xfId="32331" xr:uid="{7CF3CE10-6D8E-42A9-9669-BFFC1B6DCCEF}"/>
    <cellStyle name="Total 2 2 3 2 3" xfId="23207" xr:uid="{8F94A5F6-D249-4ADF-9112-98D390BDABB8}"/>
    <cellStyle name="Total 2 2 3 2 3 2" xfId="25859" xr:uid="{EC0B4426-4AA9-4FC3-9DDC-8569B99836D6}"/>
    <cellStyle name="Total 2 2 3 2 3 3" xfId="27651" xr:uid="{602A9326-4E76-4D1C-BBBB-5D1C8D84D78C}"/>
    <cellStyle name="Total 2 2 3 2 3 4" xfId="28353" xr:uid="{B2162DA9-0DBD-43E8-9938-3A0A60C6B07D}"/>
    <cellStyle name="Total 2 2 3 2 3 5" xfId="33110" xr:uid="{05409A13-D46D-45DD-8557-A8E13C770698}"/>
    <cellStyle name="Total 2 2 3 2 3 6" xfId="34510" xr:uid="{DFF714C7-2B88-437E-964C-1F8B8243874C}"/>
    <cellStyle name="Total 2 2 3 2 3 7" xfId="31484" xr:uid="{45ED5BF9-E8BC-44C9-BDB2-7A73FB03D4AC}"/>
    <cellStyle name="Total 2 2 3 2 4" xfId="24363" xr:uid="{9E773C6E-EBFD-40A7-B8E3-E8E97D8DA909}"/>
    <cellStyle name="Total 2 2 3 2 4 2" xfId="27011" xr:uid="{E279BF01-AAD7-4C67-BEF7-58319E448674}"/>
    <cellStyle name="Total 2 2 3 2 4 3" xfId="28649" xr:uid="{47E90382-0C8C-44F3-85FE-49543FE97FDB}"/>
    <cellStyle name="Total 2 2 3 2 4 4" xfId="29841" xr:uid="{939CF7F6-DA7C-4441-9C55-AA393587E59F}"/>
    <cellStyle name="Total 2 2 3 2 4 5" xfId="30724" xr:uid="{11C74D2E-F8AF-47C2-8ACD-635798221831}"/>
    <cellStyle name="Total 2 2 3 2 4 6" xfId="34719" xr:uid="{6F28F381-C3B2-470B-A8EF-1345C8EA497E}"/>
    <cellStyle name="Total 2 2 3 2 4 7" xfId="35847" xr:uid="{094B1AA8-E6F7-427C-8AE3-5B04A5DAE9DE}"/>
    <cellStyle name="Total 2 2 3 2 4 8" xfId="36680" xr:uid="{EBFEAE18-BD6F-459E-ABAD-4A14E15A0A4E}"/>
    <cellStyle name="Total 2 2 3 2 4 9" xfId="37599" xr:uid="{4B73C3A9-2715-48B4-9BED-68C8EED33884}"/>
    <cellStyle name="Total 2 2 3 2 5" xfId="24533" xr:uid="{E65C56FE-EC6D-4A60-804F-C98DC85E9975}"/>
    <cellStyle name="Total 2 2 3 2 5 2" xfId="27181" xr:uid="{FE899D4C-FC87-4195-BF31-27848086EACB}"/>
    <cellStyle name="Total 2 2 3 2 5 3" xfId="28819" xr:uid="{CE4B536C-4C06-4FDE-ACE8-FEEA01C6D127}"/>
    <cellStyle name="Total 2 2 3 2 5 4" xfId="30011" xr:uid="{EBF879FF-E6F4-4CF3-AAD5-8FBD7031C165}"/>
    <cellStyle name="Total 2 2 3 2 5 5" xfId="30894" xr:uid="{8D4B4023-532B-4376-B807-ED945EAA2224}"/>
    <cellStyle name="Total 2 2 3 2 5 6" xfId="34889" xr:uid="{EEF58ECF-CBBB-4979-896C-E69453AE0A26}"/>
    <cellStyle name="Total 2 2 3 2 5 7" xfId="36017" xr:uid="{E49804DF-AA2B-458D-B2C6-9A596852B90F}"/>
    <cellStyle name="Total 2 2 3 2 5 8" xfId="36850" xr:uid="{19148425-E31A-4987-838F-A461029A9665}"/>
    <cellStyle name="Total 2 2 3 2 5 9" xfId="37769" xr:uid="{126119F3-0C0A-44C7-AD50-4EE6B17D5E7F}"/>
    <cellStyle name="Total 2 2 3 2 6" xfId="22274" xr:uid="{B9437871-CADF-4C9C-B5F4-0A825F4AA70E}"/>
    <cellStyle name="Total 2 2 3 2 7" xfId="24923" xr:uid="{B9A62805-6C3C-42A1-A8BD-E16DDC832021}"/>
    <cellStyle name="Total 2 2 3 3" xfId="20853" xr:uid="{00000000-0005-0000-0000-00007C510000}"/>
    <cellStyle name="Total 2 2 3 3 2" xfId="22417" xr:uid="{BDEE43CA-2FF8-439A-AE1F-E57FE872350B}"/>
    <cellStyle name="Total 2 2 3 3 2 2" xfId="23317" xr:uid="{133977C4-6C29-4A46-A842-519D2CE9509A}"/>
    <cellStyle name="Total 2 2 3 3 2 2 2" xfId="25969" xr:uid="{018576E2-15BB-49D5-9AC7-5E5047BBD290}"/>
    <cellStyle name="Total 2 2 3 3 2 2 3" xfId="27951" xr:uid="{8CF9F85E-677A-44E1-8CD3-2F32FCF94D7A}"/>
    <cellStyle name="Total 2 2 3 3 2 2 4" xfId="22237" xr:uid="{D20A763F-8640-41A8-8C35-1BE1F197F210}"/>
    <cellStyle name="Total 2 2 3 3 2 2 5" xfId="33220" xr:uid="{39DF24C0-0123-436C-8A22-034A8EAF069F}"/>
    <cellStyle name="Total 2 2 3 3 2 2 6" xfId="34341" xr:uid="{1DEA35DE-732F-4B18-A534-2304A174BBD7}"/>
    <cellStyle name="Total 2 2 3 3 2 2 7" xfId="33696" xr:uid="{4FC57AD8-2940-4062-8B19-A77DE9DDB5F5}"/>
    <cellStyle name="Total 2 2 3 3 2 3" xfId="25071" xr:uid="{1CD2D55E-9B18-474F-B87B-B7D7D9AAA0CB}"/>
    <cellStyle name="Total 2 2 3 3 2 4" xfId="32330" xr:uid="{57A8EBC1-32F1-49C7-969A-0006285379F5}"/>
    <cellStyle name="Total 2 2 3 3 3" xfId="23208" xr:uid="{75C9CA3B-507B-466A-91D6-A03D5A932D65}"/>
    <cellStyle name="Total 2 2 3 3 3 2" xfId="25860" xr:uid="{4ACC3D1D-74CC-481C-BA17-64AC03B39CDC}"/>
    <cellStyle name="Total 2 2 3 3 3 3" xfId="28096" xr:uid="{EA436573-57CE-405E-87F2-FD02B67957D5}"/>
    <cellStyle name="Total 2 2 3 3 3 4" xfId="28296" xr:uid="{5675089E-00A8-47D6-8029-5CA004BA3D3B}"/>
    <cellStyle name="Total 2 2 3 3 3 5" xfId="33111" xr:uid="{05B026B7-F28E-47F6-B88B-7B5C1EFF4D30}"/>
    <cellStyle name="Total 2 2 3 3 3 6" xfId="34449" xr:uid="{72D7A5E2-9AC2-40C6-8489-05614D37069D}"/>
    <cellStyle name="Total 2 2 3 3 3 7" xfId="32915" xr:uid="{2DFC5CB8-622A-4312-A573-8FA4546E924B}"/>
    <cellStyle name="Total 2 2 3 3 4" xfId="24364" xr:uid="{5FC75A0C-6BAA-4427-9245-91057D9038A5}"/>
    <cellStyle name="Total 2 2 3 3 4 2" xfId="27012" xr:uid="{0ADFCD86-F8F2-4C99-B65E-CEC0F3B01DE0}"/>
    <cellStyle name="Total 2 2 3 3 4 3" xfId="28650" xr:uid="{85CD4D02-A86D-41EA-B79C-12A5D0A62BFC}"/>
    <cellStyle name="Total 2 2 3 3 4 4" xfId="29842" xr:uid="{1EF373A8-5266-4BC1-B0D8-8B24D9B0CE32}"/>
    <cellStyle name="Total 2 2 3 3 4 5" xfId="30725" xr:uid="{C0CD8EED-DC0A-4001-B1AC-6B127BF5C81E}"/>
    <cellStyle name="Total 2 2 3 3 4 6" xfId="34720" xr:uid="{32DE118B-934F-42DA-9E8E-03F858AEC718}"/>
    <cellStyle name="Total 2 2 3 3 4 7" xfId="35848" xr:uid="{91061901-371A-4A99-9159-C7F256A0C515}"/>
    <cellStyle name="Total 2 2 3 3 4 8" xfId="36681" xr:uid="{1B6BDCDE-069B-4CB1-A9DE-EF816AD1CD95}"/>
    <cellStyle name="Total 2 2 3 3 4 9" xfId="37600" xr:uid="{E547E63B-297A-4F13-8F1C-2C1C23163492}"/>
    <cellStyle name="Total 2 2 3 3 5" xfId="24534" xr:uid="{8E2956B0-8C8E-46DE-8105-90D5F8CF9BF4}"/>
    <cellStyle name="Total 2 2 3 3 5 2" xfId="27182" xr:uid="{77BE5683-B458-4A53-833B-30224835C981}"/>
    <cellStyle name="Total 2 2 3 3 5 3" xfId="28820" xr:uid="{03D5D617-0A54-4385-BCD7-428F4A9327BD}"/>
    <cellStyle name="Total 2 2 3 3 5 4" xfId="30012" xr:uid="{1934DBD8-86F1-441A-9157-2EDF6F4A959E}"/>
    <cellStyle name="Total 2 2 3 3 5 5" xfId="30895" xr:uid="{35E81B0C-C214-4B62-BDC9-AF2C8F513392}"/>
    <cellStyle name="Total 2 2 3 3 5 6" xfId="34890" xr:uid="{573F6ACF-5380-4B67-9C3B-F15BB9F094C8}"/>
    <cellStyle name="Total 2 2 3 3 5 7" xfId="36018" xr:uid="{961FC276-F858-494C-93F6-D33C52D6FA6F}"/>
    <cellStyle name="Total 2 2 3 3 5 8" xfId="36851" xr:uid="{BFFA0356-39B0-47D1-A9A0-D45435C15F03}"/>
    <cellStyle name="Total 2 2 3 3 5 9" xfId="37770" xr:uid="{8B4826DC-0921-44DD-98E6-9EBBB94B8AE0}"/>
    <cellStyle name="Total 2 2 3 3 6" xfId="22275" xr:uid="{DE63003A-72E3-460C-A5DF-DB20E7CFE2FF}"/>
    <cellStyle name="Total 2 2 3 3 7" xfId="24924" xr:uid="{9BE845A8-B664-4E6D-B48B-68EAC5D6DF5C}"/>
    <cellStyle name="Total 2 2 3 4" xfId="20854" xr:uid="{00000000-0005-0000-0000-00007D510000}"/>
    <cellStyle name="Total 2 2 3 4 2" xfId="22416" xr:uid="{529FF8FB-C2CA-4769-B382-09E84FDB5001}"/>
    <cellStyle name="Total 2 2 3 4 2 2" xfId="23316" xr:uid="{A0144B32-CEE9-4FD6-B90D-9DD204029290}"/>
    <cellStyle name="Total 2 2 3 4 2 2 2" xfId="25968" xr:uid="{961E4F30-A7AE-46EA-AD90-9F4A896B6E14}"/>
    <cellStyle name="Total 2 2 3 4 2 2 3" xfId="28078" xr:uid="{B7CC5AC0-4916-4212-B055-7DC66E44D26F}"/>
    <cellStyle name="Total 2 2 3 4 2 2 4" xfId="22236" xr:uid="{E683F3DD-90D3-4DD1-984A-4202AAA07488}"/>
    <cellStyle name="Total 2 2 3 4 2 2 5" xfId="33219" xr:uid="{14D41BF9-D0B3-4955-8F42-F849BBC287F5}"/>
    <cellStyle name="Total 2 2 3 4 2 2 6" xfId="31123" xr:uid="{EDAA360B-8DD5-4B9E-97FE-AC3A88DA8C59}"/>
    <cellStyle name="Total 2 2 3 4 2 2 7" xfId="31402" xr:uid="{19D2D3CD-A00F-497A-9DDE-D1A359210258}"/>
    <cellStyle name="Total 2 2 3 4 2 3" xfId="25070" xr:uid="{C9C04E95-4FAE-474A-91A4-C3195B07AD8D}"/>
    <cellStyle name="Total 2 2 3 4 2 4" xfId="32329" xr:uid="{14DC6A74-F9C2-43E5-9079-59B76F0C406F}"/>
    <cellStyle name="Total 2 2 3 4 3" xfId="23209" xr:uid="{5F60A115-9E4F-46F9-90C1-45026E6A2A34}"/>
    <cellStyle name="Total 2 2 3 4 3 2" xfId="25861" xr:uid="{DDAA6BD0-16ED-4104-94CF-17118C5ACAD1}"/>
    <cellStyle name="Total 2 2 3 4 3 3" xfId="27933" xr:uid="{393020BC-9636-42B3-A859-2DCE4031906C}"/>
    <cellStyle name="Total 2 2 3 4 3 4" xfId="22199" xr:uid="{440200D1-25E4-441C-A38E-640A6F0E6E84}"/>
    <cellStyle name="Total 2 2 3 4 3 5" xfId="33112" xr:uid="{E4301700-F39E-4565-81CA-DB313F0CC2B6}"/>
    <cellStyle name="Total 2 2 3 4 3 6" xfId="31106" xr:uid="{7906C54B-DDE9-4B6E-9A53-166ABAC10CB9}"/>
    <cellStyle name="Total 2 2 3 4 3 7" xfId="31483" xr:uid="{405D5411-03D3-4E52-BA2B-BFD44616836D}"/>
    <cellStyle name="Total 2 2 3 4 4" xfId="24365" xr:uid="{403C3920-61A9-4278-9737-1C176B7ABF78}"/>
    <cellStyle name="Total 2 2 3 4 4 2" xfId="27013" xr:uid="{23E9748D-7DBF-41DF-A05D-ADD04415A98D}"/>
    <cellStyle name="Total 2 2 3 4 4 3" xfId="28651" xr:uid="{27CE69DB-8501-4E15-8CEB-9301D4EA8B20}"/>
    <cellStyle name="Total 2 2 3 4 4 4" xfId="29843" xr:uid="{A94E7AE8-5A4B-45CE-98B5-7A125F97C1B5}"/>
    <cellStyle name="Total 2 2 3 4 4 5" xfId="30726" xr:uid="{B3035E8E-14BC-4FA0-AA56-0781769B145F}"/>
    <cellStyle name="Total 2 2 3 4 4 6" xfId="34721" xr:uid="{CD9B7B94-C948-4059-AB37-546A99DDBEBD}"/>
    <cellStyle name="Total 2 2 3 4 4 7" xfId="35849" xr:uid="{23A8CE8D-AB00-4C12-BE19-FCC439683369}"/>
    <cellStyle name="Total 2 2 3 4 4 8" xfId="36682" xr:uid="{09DB979A-2B3D-48D8-8342-18AB2C017954}"/>
    <cellStyle name="Total 2 2 3 4 4 9" xfId="37601" xr:uid="{6856339D-EDDA-4A01-8904-9243B01D813A}"/>
    <cellStyle name="Total 2 2 3 4 5" xfId="24535" xr:uid="{38C66DE8-A70C-41E9-9D85-128760D31D6E}"/>
    <cellStyle name="Total 2 2 3 4 5 2" xfId="27183" xr:uid="{CEDC61C8-CE86-4E6F-8029-142DD8461B69}"/>
    <cellStyle name="Total 2 2 3 4 5 3" xfId="28821" xr:uid="{A11C7D70-8D88-415B-85B3-E0CD6E16A529}"/>
    <cellStyle name="Total 2 2 3 4 5 4" xfId="30013" xr:uid="{C5AE48EC-5D58-435D-9EE0-3EE7E3565CD1}"/>
    <cellStyle name="Total 2 2 3 4 5 5" xfId="30896" xr:uid="{0C5B1DF2-B366-4600-898B-EFA8E6B8275B}"/>
    <cellStyle name="Total 2 2 3 4 5 6" xfId="34891" xr:uid="{C7DB27C2-C3A6-49C3-93E3-C4844F5D832C}"/>
    <cellStyle name="Total 2 2 3 4 5 7" xfId="36019" xr:uid="{BD38B447-5F66-4BB7-996B-9D9218626AEF}"/>
    <cellStyle name="Total 2 2 3 4 5 8" xfId="36852" xr:uid="{BDFFDDD4-872E-4239-B23C-B502F312EFF5}"/>
    <cellStyle name="Total 2 2 3 4 5 9" xfId="37771" xr:uid="{8BDA45BB-DD9B-420D-97B7-AA26AA2765FB}"/>
    <cellStyle name="Total 2 2 3 4 6" xfId="22276" xr:uid="{526D0EE3-DE9F-426E-8BC7-0C7FED21B399}"/>
    <cellStyle name="Total 2 2 3 4 7" xfId="24925" xr:uid="{35B8B2FE-3FB5-44A0-BB80-4F9EC4D854D3}"/>
    <cellStyle name="Total 2 2 3 5" xfId="22419" xr:uid="{A2C0CA61-FF0B-4933-B89C-ECB9E9442EA1}"/>
    <cellStyle name="Total 2 2 3 5 2" xfId="23319" xr:uid="{21FB4CCE-2D08-4B3B-8202-95CFBA8116AA}"/>
    <cellStyle name="Total 2 2 3 5 2 2" xfId="25971" xr:uid="{C8CDF951-D342-48C6-8D9F-7BE9F6E29E65}"/>
    <cellStyle name="Total 2 2 3 5 2 3" xfId="28556" xr:uid="{80BA76E0-211D-46DC-A1E0-E324D1E7B361}"/>
    <cellStyle name="Total 2 2 3 5 2 4" xfId="28208" xr:uid="{2F4B142A-C720-4012-93F7-D469D6F07072}"/>
    <cellStyle name="Total 2 2 3 5 2 5" xfId="33222" xr:uid="{84F26FBF-ED5B-4890-86BC-744A511FB5FA}"/>
    <cellStyle name="Total 2 2 3 5 2 6" xfId="33806" xr:uid="{C6672AB8-220F-4497-9076-88767472274A}"/>
    <cellStyle name="Total 2 2 3 5 2 7" xfId="35006" xr:uid="{38045760-9E64-4FF7-945A-0B04D0FBB969}"/>
    <cellStyle name="Total 2 2 3 5 3" xfId="25073" xr:uid="{2BABCD89-89E5-4ED6-B1C1-DB9C0F9EDB4D}"/>
    <cellStyle name="Total 2 2 3 5 4" xfId="32332" xr:uid="{FDCACC79-3975-4358-A3AF-7A051302051F}"/>
    <cellStyle name="Total 2 2 3 6" xfId="23206" xr:uid="{79E3AE7C-8CE1-44E6-8CEB-B3DB00929C98}"/>
    <cellStyle name="Total 2 2 3 6 2" xfId="25858" xr:uid="{69777614-D5BE-4CD6-9168-E3CFD28D6B27}"/>
    <cellStyle name="Total 2 2 3 6 3" xfId="27480" xr:uid="{B3E29036-5A4C-48B7-BCB6-8A8AAF6961AB}"/>
    <cellStyle name="Total 2 2 3 6 4" xfId="27806" xr:uid="{C7D92735-DAD9-46D9-976D-C665EBDD5494}"/>
    <cellStyle name="Total 2 2 3 6 5" xfId="33109" xr:uid="{1D619C50-2F4A-4BE5-9E0D-35D734AAA1FA}"/>
    <cellStyle name="Total 2 2 3 6 6" xfId="31798" xr:uid="{4E14FA98-0581-4E2B-86D0-F5B8EEBD6C71}"/>
    <cellStyle name="Total 2 2 3 6 7" xfId="31485" xr:uid="{57518306-D829-456C-98A8-3FE0CD9AD21A}"/>
    <cellStyle name="Total 2 2 3 7" xfId="24362" xr:uid="{67674925-8F90-4F10-95C4-6407B5F22B8B}"/>
    <cellStyle name="Total 2 2 3 7 2" xfId="27010" xr:uid="{6651FC7B-339E-4FF5-8BF4-FBB32ED7BEE3}"/>
    <cellStyle name="Total 2 2 3 7 3" xfId="28648" xr:uid="{495FCA40-1EB8-439D-AAB7-42246AB478C8}"/>
    <cellStyle name="Total 2 2 3 7 4" xfId="29840" xr:uid="{38F671BD-EAC5-425F-8CC3-25E92E0DE570}"/>
    <cellStyle name="Total 2 2 3 7 5" xfId="30723" xr:uid="{F168E8D7-652C-4BDC-9DF6-A3729651E060}"/>
    <cellStyle name="Total 2 2 3 7 6" xfId="34718" xr:uid="{E764A501-6869-4E98-AC7E-24567BCCCB1F}"/>
    <cellStyle name="Total 2 2 3 7 7" xfId="35846" xr:uid="{C2A3D768-09E0-4583-98C9-469E00623EDC}"/>
    <cellStyle name="Total 2 2 3 7 8" xfId="36679" xr:uid="{9B007870-22AB-4A19-A491-D2D353427B34}"/>
    <cellStyle name="Total 2 2 3 7 9" xfId="37598" xr:uid="{244F1E20-60E1-4D72-BC7B-EAC64BC75FDD}"/>
    <cellStyle name="Total 2 2 3 8" xfId="24532" xr:uid="{04C6AE87-E57E-4AFC-863B-87113C3230BC}"/>
    <cellStyle name="Total 2 2 3 8 2" xfId="27180" xr:uid="{CE9483E6-A861-4AC3-9DBE-FE5E3974D0A3}"/>
    <cellStyle name="Total 2 2 3 8 3" xfId="28818" xr:uid="{1D8F9A13-F1F0-4337-B876-323545B72507}"/>
    <cellStyle name="Total 2 2 3 8 4" xfId="30010" xr:uid="{D0658D70-3CE3-465A-AE30-8C4D9BFCC207}"/>
    <cellStyle name="Total 2 2 3 8 5" xfId="30893" xr:uid="{480479A8-23A5-46FC-A2E4-7D8AFEE8E925}"/>
    <cellStyle name="Total 2 2 3 8 6" xfId="34888" xr:uid="{7368D07B-DB15-49B6-BD48-0DAD22D22088}"/>
    <cellStyle name="Total 2 2 3 8 7" xfId="36016" xr:uid="{4C3BB2C3-ED00-4D73-BF73-5614ED5F194B}"/>
    <cellStyle name="Total 2 2 3 8 8" xfId="36849" xr:uid="{453EA5DA-A1EB-4C45-AC1B-58AE2FE01AE4}"/>
    <cellStyle name="Total 2 2 3 8 9" xfId="37768" xr:uid="{EDCCBB2F-CF14-4C65-914C-1E075F039700}"/>
    <cellStyle name="Total 2 2 3 9" xfId="22273" xr:uid="{86ABDF5A-022F-41C8-8055-8663B9BA4A3E}"/>
    <cellStyle name="Total 2 2 4" xfId="20855" xr:uid="{00000000-0005-0000-0000-00007E510000}"/>
    <cellStyle name="Total 2 2 4 10" xfId="24926" xr:uid="{306FD57E-E6C6-4C77-BB02-DDE156A92017}"/>
    <cellStyle name="Total 2 2 4 2" xfId="20856" xr:uid="{00000000-0005-0000-0000-00007F510000}"/>
    <cellStyle name="Total 2 2 4 2 2" xfId="22414" xr:uid="{2B100A05-BF6A-481A-9C99-2C6546D6FB8C}"/>
    <cellStyle name="Total 2 2 4 2 2 2" xfId="23314" xr:uid="{36F256E4-30AC-4C56-AE07-44421BA4481B}"/>
    <cellStyle name="Total 2 2 4 2 2 2 2" xfId="25966" xr:uid="{152CB3F7-4E9A-44FE-B895-753732C68F5F}"/>
    <cellStyle name="Total 2 2 4 2 2 2 3" xfId="27498" xr:uid="{4DFAFE56-E4B4-4245-851D-5BE2F8555B79}"/>
    <cellStyle name="Total 2 2 4 2 2 2 4" xfId="28282" xr:uid="{CDD6DEC9-3AAA-43F3-9C30-B0056C61788C}"/>
    <cellStyle name="Total 2 2 4 2 2 2 5" xfId="33217" xr:uid="{B3F29EE2-6024-4B42-A3E5-79CB8AB9C1EB}"/>
    <cellStyle name="Total 2 2 4 2 2 2 6" xfId="34527" xr:uid="{FBF59376-635D-4B73-B59A-EFF5D100D6E5}"/>
    <cellStyle name="Total 2 2 4 2 2 2 7" xfId="35004" xr:uid="{EC2CB262-9FF0-4C96-9F69-1BBBF3536A59}"/>
    <cellStyle name="Total 2 2 4 2 2 3" xfId="25068" xr:uid="{B02B6393-463B-475F-B337-59E5115DE220}"/>
    <cellStyle name="Total 2 2 4 2 2 4" xfId="32327" xr:uid="{E4E9F607-AD0E-45A3-9320-D212F2B4C107}"/>
    <cellStyle name="Total 2 2 4 2 3" xfId="23211" xr:uid="{0F88042A-CAFB-4CCA-B295-101DCA521D95}"/>
    <cellStyle name="Total 2 2 4 2 3 2" xfId="25863" xr:uid="{6611D0D5-4304-4164-911C-6292206B7038}"/>
    <cellStyle name="Total 2 2 4 2 3 3" xfId="28538" xr:uid="{D34FC770-E1F6-4953-A5D6-1A98C2F494DF}"/>
    <cellStyle name="Total 2 2 4 2 3 4" xfId="27718" xr:uid="{C82BB290-1455-4CE0-8918-7FC3C6C58040}"/>
    <cellStyle name="Total 2 2 4 2 3 5" xfId="33114" xr:uid="{05D7BDA4-C887-43C0-BD39-0FA25CBC3503}"/>
    <cellStyle name="Total 2 2 4 2 3 6" xfId="31234" xr:uid="{65C1332C-E78D-4658-9D9A-1BA0B0EE7313}"/>
    <cellStyle name="Total 2 2 4 2 3 7" xfId="32725" xr:uid="{510CB1CC-FF3C-4ED7-84FE-B39C237D85BD}"/>
    <cellStyle name="Total 2 2 4 2 4" xfId="24367" xr:uid="{DF2F0329-8FF5-4E51-B122-27D4EF8851D4}"/>
    <cellStyle name="Total 2 2 4 2 4 2" xfId="27015" xr:uid="{02836B3B-46D2-4F65-83DA-831C39A96BFA}"/>
    <cellStyle name="Total 2 2 4 2 4 3" xfId="28653" xr:uid="{E44B5214-D334-49BB-AF4B-3F28C51EFACD}"/>
    <cellStyle name="Total 2 2 4 2 4 4" xfId="29845" xr:uid="{8F7C4686-F683-4B83-97E0-1B39F8740166}"/>
    <cellStyle name="Total 2 2 4 2 4 5" xfId="30728" xr:uid="{8A701A91-BE42-4ACD-B419-ED8CE11140F7}"/>
    <cellStyle name="Total 2 2 4 2 4 6" xfId="34723" xr:uid="{4D947CDF-F76B-49A3-A312-3A07E03C7E02}"/>
    <cellStyle name="Total 2 2 4 2 4 7" xfId="35851" xr:uid="{DB7C5BAC-5DC8-40E0-A816-4FF467B4C287}"/>
    <cellStyle name="Total 2 2 4 2 4 8" xfId="36684" xr:uid="{AA386DA8-E5EF-4355-A4B2-07A4A0E2F9E8}"/>
    <cellStyle name="Total 2 2 4 2 4 9" xfId="37603" xr:uid="{E4A3A24F-F7A8-420B-A9FD-A7F7FBECF298}"/>
    <cellStyle name="Total 2 2 4 2 5" xfId="24537" xr:uid="{4C7177EF-B9CB-4818-B9BD-45E844BD3291}"/>
    <cellStyle name="Total 2 2 4 2 5 2" xfId="27185" xr:uid="{317ABCAC-B043-4113-ACC9-9E0E80FC3B2F}"/>
    <cellStyle name="Total 2 2 4 2 5 3" xfId="28823" xr:uid="{AAD06C22-4B23-43D1-A398-2572A64B027B}"/>
    <cellStyle name="Total 2 2 4 2 5 4" xfId="30015" xr:uid="{F066073A-E4C8-4D6A-897B-DBD17AD84A3E}"/>
    <cellStyle name="Total 2 2 4 2 5 5" xfId="30898" xr:uid="{76914875-EBA4-4AA3-B0A4-6706B80A4A74}"/>
    <cellStyle name="Total 2 2 4 2 5 6" xfId="34893" xr:uid="{59B36B29-E10D-4CDD-A6D2-11ED6827EE19}"/>
    <cellStyle name="Total 2 2 4 2 5 7" xfId="36021" xr:uid="{7740AA33-53D5-47AB-8752-4E3866A396EE}"/>
    <cellStyle name="Total 2 2 4 2 5 8" xfId="36854" xr:uid="{D4AAED1C-D41E-471E-98FA-83ACEDC1EE80}"/>
    <cellStyle name="Total 2 2 4 2 5 9" xfId="37773" xr:uid="{AD15D23C-65CD-4254-ACCA-623879041D4F}"/>
    <cellStyle name="Total 2 2 4 2 6" xfId="22278" xr:uid="{1B6A6DA0-1EB4-4417-AFBD-0177493D2AD5}"/>
    <cellStyle name="Total 2 2 4 2 7" xfId="24927" xr:uid="{B82FE973-CFB7-4358-A9B8-974D4C68E5FC}"/>
    <cellStyle name="Total 2 2 4 3" xfId="20857" xr:uid="{00000000-0005-0000-0000-000080510000}"/>
    <cellStyle name="Total 2 2 4 3 2" xfId="22413" xr:uid="{E0DF2B3A-29D1-401A-B4D0-BAC049846259}"/>
    <cellStyle name="Total 2 2 4 3 2 2" xfId="23313" xr:uid="{A7092E3F-E311-4C53-8E50-E6169C9DCD9D}"/>
    <cellStyle name="Total 2 2 4 3 2 2 2" xfId="25965" xr:uid="{784D4AFF-D555-4D14-B72D-F7BB99E88462}"/>
    <cellStyle name="Total 2 2 4 3 2 2 3" xfId="28555" xr:uid="{5D3F241B-F19D-4B53-AADE-0DD1B22EDC83}"/>
    <cellStyle name="Total 2 2 4 3 2 2 4" xfId="28367" xr:uid="{D4877561-15E9-4122-8AA7-4C3CBBFAADD0}"/>
    <cellStyle name="Total 2 2 4 3 2 2 5" xfId="33216" xr:uid="{DB55EF19-A030-42AC-A81D-1CE3F69BE32A}"/>
    <cellStyle name="Total 2 2 4 3 2 2 6" xfId="32969" xr:uid="{E8B1C026-1584-433E-872C-83CEEC1E0685}"/>
    <cellStyle name="Total 2 2 4 3 2 2 7" xfId="35151" xr:uid="{25447BA3-1938-4ADD-8BA6-8A931E1194D8}"/>
    <cellStyle name="Total 2 2 4 3 2 3" xfId="25067" xr:uid="{0267E129-D078-4379-8C41-22BBC350DC9E}"/>
    <cellStyle name="Total 2 2 4 3 2 4" xfId="32326" xr:uid="{08E21F9E-00FA-46D3-8F77-204FC91DFE31}"/>
    <cellStyle name="Total 2 2 4 3 3" xfId="23212" xr:uid="{EF931437-147B-4DAE-A52E-1178ADDDE0C7}"/>
    <cellStyle name="Total 2 2 4 3 3 2" xfId="25864" xr:uid="{3FD61881-BCC9-410A-84EB-044173603663}"/>
    <cellStyle name="Total 2 2 4 3 3 3" xfId="27481" xr:uid="{93520EAB-AA8D-486F-932C-E61123AB5F9E}"/>
    <cellStyle name="Total 2 2 4 3 3 4" xfId="28222" xr:uid="{91077D65-A61B-4951-B6DD-CBFF1B20CE16}"/>
    <cellStyle name="Total 2 2 4 3 3 5" xfId="33115" xr:uid="{1E4D2CBF-2F2F-4C7A-B28F-603567C9B290}"/>
    <cellStyle name="Total 2 2 4 3 3 6" xfId="33366" xr:uid="{824DE253-A532-4F6C-BDF6-E149CD5B2C1C}"/>
    <cellStyle name="Total 2 2 4 3 3 7" xfId="33685" xr:uid="{36BFC024-E62E-4D11-8D27-40C68748C2EF}"/>
    <cellStyle name="Total 2 2 4 3 4" xfId="24368" xr:uid="{647819CE-4850-4F94-8A32-517196AF26A7}"/>
    <cellStyle name="Total 2 2 4 3 4 2" xfId="27016" xr:uid="{EA9039AE-2AF1-45F0-9F92-24E56DA0BFE5}"/>
    <cellStyle name="Total 2 2 4 3 4 3" xfId="28654" xr:uid="{93210736-3F5B-47AB-95FF-851CE88EA880}"/>
    <cellStyle name="Total 2 2 4 3 4 4" xfId="29846" xr:uid="{AC5EEA49-5B2D-43BD-B690-8BC568CC0EB9}"/>
    <cellStyle name="Total 2 2 4 3 4 5" xfId="30729" xr:uid="{6D697E19-FE4A-4277-B846-764ADB3C813F}"/>
    <cellStyle name="Total 2 2 4 3 4 6" xfId="34724" xr:uid="{299C2213-CBAD-4C7C-9FCA-6363C44468F5}"/>
    <cellStyle name="Total 2 2 4 3 4 7" xfId="35852" xr:uid="{D92AC922-CD97-486A-94F3-72B27C44D02D}"/>
    <cellStyle name="Total 2 2 4 3 4 8" xfId="36685" xr:uid="{1FD09497-369C-4950-A440-14E50059E6EA}"/>
    <cellStyle name="Total 2 2 4 3 4 9" xfId="37604" xr:uid="{911CFB4A-183C-47F8-96E2-6F03D8E5031A}"/>
    <cellStyle name="Total 2 2 4 3 5" xfId="24538" xr:uid="{EDD1D172-76BE-41EF-9889-9836E34492E5}"/>
    <cellStyle name="Total 2 2 4 3 5 2" xfId="27186" xr:uid="{8F786338-5B6F-44D0-A5AF-C0761059FEBC}"/>
    <cellStyle name="Total 2 2 4 3 5 3" xfId="28824" xr:uid="{AF5C5636-C0DA-4D05-B540-9BFD9AF45F61}"/>
    <cellStyle name="Total 2 2 4 3 5 4" xfId="30016" xr:uid="{EA075197-4063-41E0-81D6-07422F9DABA1}"/>
    <cellStyle name="Total 2 2 4 3 5 5" xfId="30899" xr:uid="{F91019B4-3AA9-42CE-B8A9-F2E6D88B799A}"/>
    <cellStyle name="Total 2 2 4 3 5 6" xfId="34894" xr:uid="{C056CE28-4485-40BA-9FFD-85AFE76A3278}"/>
    <cellStyle name="Total 2 2 4 3 5 7" xfId="36022" xr:uid="{9B08EDB2-692E-43AD-8895-5E4B3D36E190}"/>
    <cellStyle name="Total 2 2 4 3 5 8" xfId="36855" xr:uid="{3E4D5D5F-A7E8-4FE6-9330-501F0DAC254F}"/>
    <cellStyle name="Total 2 2 4 3 5 9" xfId="37774" xr:uid="{6B70F473-BFE0-4936-ABB5-584BD73C7ED9}"/>
    <cellStyle name="Total 2 2 4 3 6" xfId="22279" xr:uid="{00D25624-9E36-4A9E-BDC2-F86E8462BEB8}"/>
    <cellStyle name="Total 2 2 4 3 7" xfId="24928" xr:uid="{4968E761-6785-4738-862B-D32F0FAF8915}"/>
    <cellStyle name="Total 2 2 4 4" xfId="20858" xr:uid="{00000000-0005-0000-0000-000081510000}"/>
    <cellStyle name="Total 2 2 4 4 2" xfId="22412" xr:uid="{32744F36-A90A-44FF-9940-9B8044C875D3}"/>
    <cellStyle name="Total 2 2 4 4 2 2" xfId="23312" xr:uid="{005A20E6-C10D-4FDC-9825-147D8050BF7A}"/>
    <cellStyle name="Total 2 2 4 4 2 2 2" xfId="25964" xr:uid="{13837700-FAE9-4FF6-AA43-8FC418A7FD47}"/>
    <cellStyle name="Total 2 2 4 4 2 2 3" xfId="28441" xr:uid="{D0C3EA51-EE78-46C3-8356-ACAFE45D2317}"/>
    <cellStyle name="Total 2 2 4 4 2 2 4" xfId="27820" xr:uid="{422F9FA4-6769-4E00-BEC6-63A11244DF8D}"/>
    <cellStyle name="Total 2 2 4 4 2 2 5" xfId="33215" xr:uid="{A1816984-F3B4-4A10-814B-24A61672171C}"/>
    <cellStyle name="Total 2 2 4 4 2 2 6" xfId="33363" xr:uid="{972098C2-716F-4055-8EE2-614260A2F414}"/>
    <cellStyle name="Total 2 2 4 4 2 2 7" xfId="30963" xr:uid="{E8C1EFD1-C4A6-44CC-B515-DF17222029EE}"/>
    <cellStyle name="Total 2 2 4 4 2 3" xfId="25066" xr:uid="{1EDBD7D8-A567-4512-8C0C-A0F117B81FB9}"/>
    <cellStyle name="Total 2 2 4 4 2 4" xfId="32325" xr:uid="{ED57DFB7-C55C-469F-8FC3-D3DAB52FBF05}"/>
    <cellStyle name="Total 2 2 4 4 3" xfId="23213" xr:uid="{0014D7E3-25DC-4FA5-82DA-7C8959281094}"/>
    <cellStyle name="Total 2 2 4 4 3 2" xfId="25865" xr:uid="{6602FB22-681D-4D54-9E18-C7D54D03E7C0}"/>
    <cellStyle name="Total 2 2 4 4 3 3" xfId="27650" xr:uid="{8B137D57-895C-4AD4-8949-0D0BDEFDEB24}"/>
    <cellStyle name="Total 2 2 4 4 3 4" xfId="27807" xr:uid="{9723902C-17C7-4504-9394-2453A7B3BAE4}"/>
    <cellStyle name="Total 2 2 4 4 3 5" xfId="33116" xr:uid="{670B3EA5-A261-41DE-85DD-5E4130D48EC7}"/>
    <cellStyle name="Total 2 2 4 4 3 6" xfId="32966" xr:uid="{FF977133-1031-47BD-822C-DDA4553C66CB}"/>
    <cellStyle name="Total 2 2 4 4 3 7" xfId="31482" xr:uid="{63944413-FB4F-4E15-89FF-50EB8A014E29}"/>
    <cellStyle name="Total 2 2 4 4 4" xfId="24369" xr:uid="{BE651595-2FAE-4500-AC24-60FD458F24FC}"/>
    <cellStyle name="Total 2 2 4 4 4 2" xfId="27017" xr:uid="{F16F652B-51E8-4562-BCC3-3B3B39422F55}"/>
    <cellStyle name="Total 2 2 4 4 4 3" xfId="28655" xr:uid="{44B3B205-C080-4E83-A959-BED2B2157C70}"/>
    <cellStyle name="Total 2 2 4 4 4 4" xfId="29847" xr:uid="{F50D596F-73D2-456F-AA78-6F19E6BAD93E}"/>
    <cellStyle name="Total 2 2 4 4 4 5" xfId="30730" xr:uid="{CC9D4368-2537-4228-8CBD-1D0B86ED9354}"/>
    <cellStyle name="Total 2 2 4 4 4 6" xfId="34725" xr:uid="{3E452DA0-F048-4F7D-8C3B-F0B7DA234150}"/>
    <cellStyle name="Total 2 2 4 4 4 7" xfId="35853" xr:uid="{727315DB-38E5-432A-B74F-F0367258DD34}"/>
    <cellStyle name="Total 2 2 4 4 4 8" xfId="36686" xr:uid="{79B30ECD-8E0C-4DFB-9150-5519610952BB}"/>
    <cellStyle name="Total 2 2 4 4 4 9" xfId="37605" xr:uid="{57A7B8E2-A921-40CF-819B-030445F3901C}"/>
    <cellStyle name="Total 2 2 4 4 5" xfId="24539" xr:uid="{3893CA62-DB12-4196-B049-122B517FB3D6}"/>
    <cellStyle name="Total 2 2 4 4 5 2" xfId="27187" xr:uid="{A91C3590-77EE-499B-85B4-9FE727910DDB}"/>
    <cellStyle name="Total 2 2 4 4 5 3" xfId="28825" xr:uid="{34D4D21F-1F07-4B65-BC91-72D1A4AB5367}"/>
    <cellStyle name="Total 2 2 4 4 5 4" xfId="30017" xr:uid="{956D7D78-3EC9-413E-B907-5F9DBF787A32}"/>
    <cellStyle name="Total 2 2 4 4 5 5" xfId="30900" xr:uid="{DEFFCA2D-377A-4D13-81B5-12F18E1B062A}"/>
    <cellStyle name="Total 2 2 4 4 5 6" xfId="34895" xr:uid="{C37C1F22-FAF3-47C9-B5CE-87C3E9148651}"/>
    <cellStyle name="Total 2 2 4 4 5 7" xfId="36023" xr:uid="{1FE79F16-EC90-4E13-B426-28EEA63BAFAC}"/>
    <cellStyle name="Total 2 2 4 4 5 8" xfId="36856" xr:uid="{1B0D4B99-C7C7-4300-B7A8-88AAFCEFB32F}"/>
    <cellStyle name="Total 2 2 4 4 5 9" xfId="37775" xr:uid="{2BF3D0FD-34D5-4060-A8CB-A601E1EEEA4B}"/>
    <cellStyle name="Total 2 2 4 4 6" xfId="22280" xr:uid="{18AC1337-0488-4C92-AA51-E8AF30D274CE}"/>
    <cellStyle name="Total 2 2 4 4 7" xfId="24929" xr:uid="{201E4D7C-3B5D-4A75-8714-92F755EDCBEC}"/>
    <cellStyle name="Total 2 2 4 5" xfId="22415" xr:uid="{3C3ABAEC-9773-46BD-9103-D1AAC687B710}"/>
    <cellStyle name="Total 2 2 4 5 2" xfId="23315" xr:uid="{E2B97824-30D3-4F33-9118-2C7820F9834C}"/>
    <cellStyle name="Total 2 2 4 5 2 2" xfId="25967" xr:uid="{CACE85DF-0BF8-4449-B1FF-3764563E52DA}"/>
    <cellStyle name="Total 2 2 4 5 2 3" xfId="27633" xr:uid="{B60E8144-3A5A-4B6B-9631-5BE98A69CD6B}"/>
    <cellStyle name="Total 2 2 4 5 2 4" xfId="22235" xr:uid="{02939870-8142-4D18-9364-8093DA6DD460}"/>
    <cellStyle name="Total 2 2 4 5 2 5" xfId="33218" xr:uid="{3F559152-5979-4B6F-AB51-6F3206F57F76}"/>
    <cellStyle name="Total 2 2 4 5 2 6" xfId="34432" xr:uid="{9E7CFDB4-1E8B-4046-B0B9-C4FBD9268D2F}"/>
    <cellStyle name="Total 2 2 4 5 2 7" xfId="31403" xr:uid="{A5E2AB0A-86B6-439A-90FD-501BC9BABF99}"/>
    <cellStyle name="Total 2 2 4 5 3" xfId="25069" xr:uid="{81413AC7-6537-4B26-B806-549FA75DA279}"/>
    <cellStyle name="Total 2 2 4 5 4" xfId="32328" xr:uid="{DA9747ED-25FA-4753-A8A2-3DDADC3C42E9}"/>
    <cellStyle name="Total 2 2 4 6" xfId="23210" xr:uid="{5ACCCBED-1B8F-4D81-923B-EBF99E49EE2A}"/>
    <cellStyle name="Total 2 2 4 6 2" xfId="25862" xr:uid="{1D9F71FA-012C-4004-8CC5-4A3693A3D981}"/>
    <cellStyle name="Total 2 2 4 6 3" xfId="28424" xr:uid="{618EB93D-EAFC-4106-91EC-A42D2A7A8886}"/>
    <cellStyle name="Total 2 2 4 6 4" xfId="22200" xr:uid="{5D5B7F07-ED51-4FE3-9C23-536C736D8D15}"/>
    <cellStyle name="Total 2 2 4 6 5" xfId="33113" xr:uid="{E4266B6A-B7A5-4506-A36B-5883CF1571F4}"/>
    <cellStyle name="Total 2 2 4 6 6" xfId="34324" xr:uid="{589AE901-0342-4601-B3F8-11BDCDD8C3F8}"/>
    <cellStyle name="Total 2 2 4 6 7" xfId="33753" xr:uid="{79192C3C-D429-4BAD-89AE-E8FDEA026203}"/>
    <cellStyle name="Total 2 2 4 7" xfId="24366" xr:uid="{713FF3A3-ED58-4ACE-822B-C7A4B0EEA37E}"/>
    <cellStyle name="Total 2 2 4 7 2" xfId="27014" xr:uid="{55FCA583-D3BF-4CA0-83D4-28F4187D1E57}"/>
    <cellStyle name="Total 2 2 4 7 3" xfId="28652" xr:uid="{60AF0597-D7DC-4285-A773-E14CABBC67C0}"/>
    <cellStyle name="Total 2 2 4 7 4" xfId="29844" xr:uid="{7293AC6F-36D8-4FE8-9B02-7609108B57C6}"/>
    <cellStyle name="Total 2 2 4 7 5" xfId="30727" xr:uid="{4B11877A-D986-44C3-BDEC-804F064E2107}"/>
    <cellStyle name="Total 2 2 4 7 6" xfId="34722" xr:uid="{B74A82E8-F03B-4CC0-8D50-0607E8004D97}"/>
    <cellStyle name="Total 2 2 4 7 7" xfId="35850" xr:uid="{4D3139CE-240F-4229-A3ED-6CDA229BD51D}"/>
    <cellStyle name="Total 2 2 4 7 8" xfId="36683" xr:uid="{F2B396EE-F1BD-4B5C-BAE0-9E542788D5FD}"/>
    <cellStyle name="Total 2 2 4 7 9" xfId="37602" xr:uid="{50551DC3-E234-4606-B60D-2F447E65B96A}"/>
    <cellStyle name="Total 2 2 4 8" xfId="24536" xr:uid="{07F68EDA-1980-40F2-8D5A-70839F64AE79}"/>
    <cellStyle name="Total 2 2 4 8 2" xfId="27184" xr:uid="{BD056484-D8D0-40E9-82D2-C8657346E5EF}"/>
    <cellStyle name="Total 2 2 4 8 3" xfId="28822" xr:uid="{8AECD4B3-DDE8-4159-ADF6-7A5FE7216197}"/>
    <cellStyle name="Total 2 2 4 8 4" xfId="30014" xr:uid="{F4C15668-68B6-4C99-B0F7-5E35ADCE2851}"/>
    <cellStyle name="Total 2 2 4 8 5" xfId="30897" xr:uid="{0279C497-CC46-4429-AFA3-7EC6D4F87DE2}"/>
    <cellStyle name="Total 2 2 4 8 6" xfId="34892" xr:uid="{3B521423-EE39-4112-8F40-E61B57AB124A}"/>
    <cellStyle name="Total 2 2 4 8 7" xfId="36020" xr:uid="{1B3F54AA-ED1E-4384-93AB-FFD4FA7E9369}"/>
    <cellStyle name="Total 2 2 4 8 8" xfId="36853" xr:uid="{163FA0C9-2614-430F-A367-D6DA399A321B}"/>
    <cellStyle name="Total 2 2 4 8 9" xfId="37772" xr:uid="{F4E14B02-55FF-42E9-89A5-4984ABA65826}"/>
    <cellStyle name="Total 2 2 4 9" xfId="22277" xr:uid="{980F80E1-F4F0-4E13-B11F-772C81E329B0}"/>
    <cellStyle name="Total 2 2 5" xfId="20859" xr:uid="{00000000-0005-0000-0000-000082510000}"/>
    <cellStyle name="Total 2 2 5 10" xfId="24930" xr:uid="{DCB7DEC5-F310-46E4-BB9E-4851400813EC}"/>
    <cellStyle name="Total 2 2 5 2" xfId="20860" xr:uid="{00000000-0005-0000-0000-000083510000}"/>
    <cellStyle name="Total 2 2 5 2 2" xfId="22410" xr:uid="{B675B18A-6C32-4EEC-B0B7-A224C33C65EB}"/>
    <cellStyle name="Total 2 2 5 2 2 2" xfId="23310" xr:uid="{E8005A6D-12A7-4087-B536-275F540AE263}"/>
    <cellStyle name="Total 2 2 5 2 2 2 2" xfId="25962" xr:uid="{6DA6E2D5-8CE3-46AE-9055-7EACB89E16B8}"/>
    <cellStyle name="Total 2 2 5 2 2 2 3" xfId="28079" xr:uid="{11E57F26-4189-426C-8DC0-08D9781299B4}"/>
    <cellStyle name="Total 2 2 5 2 2 2 4" xfId="27706" xr:uid="{3FC2DCE9-6E3A-4605-8EC3-8CE6D4D3A787}"/>
    <cellStyle name="Total 2 2 5 2 2 2 5" xfId="33213" xr:uid="{A2CE1C87-6158-4868-8E5F-04E4DF92339E}"/>
    <cellStyle name="Total 2 2 5 2 2 2 6" xfId="34340" xr:uid="{3D85EDC5-5BE5-4441-B584-B7608DF42FCD}"/>
    <cellStyle name="Total 2 2 5 2 2 2 7" xfId="35003" xr:uid="{BDE39468-D282-43DF-B3F7-D4A5E5B15AC4}"/>
    <cellStyle name="Total 2 2 5 2 2 3" xfId="25064" xr:uid="{7A351FEA-071A-48BE-BC45-A5853ED992BA}"/>
    <cellStyle name="Total 2 2 5 2 2 4" xfId="32323" xr:uid="{ACFD3A10-87E3-4717-8A5E-E71E7C973547}"/>
    <cellStyle name="Total 2 2 5 2 3" xfId="23215" xr:uid="{62FD655A-DB4B-44C4-B416-B96193FC5593}"/>
    <cellStyle name="Total 2 2 5 2 3 2" xfId="25867" xr:uid="{5EAF1854-1D83-4ECE-A850-B7C5115D8BDD}"/>
    <cellStyle name="Total 2 2 5 2 3 3" xfId="27934" xr:uid="{9ABE0C5A-288A-40C1-8045-49CEDAE62186}"/>
    <cellStyle name="Total 2 2 5 2 3 4" xfId="28295" xr:uid="{336C068C-7DF9-4289-B5B0-F3F576666E29}"/>
    <cellStyle name="Total 2 2 5 2 3 5" xfId="33118" xr:uid="{4D14D34D-874D-4D37-B00D-14AF42244EC1}"/>
    <cellStyle name="Total 2 2 5 2 3 6" xfId="34448" xr:uid="{8635313B-2D78-443A-AF1A-A41999563F42}"/>
    <cellStyle name="Total 2 2 5 2 3 7" xfId="31481" xr:uid="{7E557E99-8093-4206-9D2E-F8A4BD720010}"/>
    <cellStyle name="Total 2 2 5 2 4" xfId="24371" xr:uid="{B72A4EF5-9CEF-4BD8-A444-92818EC29789}"/>
    <cellStyle name="Total 2 2 5 2 4 2" xfId="27019" xr:uid="{4CF102E5-1EB4-4D61-A820-B89419D86FA6}"/>
    <cellStyle name="Total 2 2 5 2 4 3" xfId="28657" xr:uid="{78CDC8A3-1327-4E12-AD8D-A8874EEB0151}"/>
    <cellStyle name="Total 2 2 5 2 4 4" xfId="29849" xr:uid="{9361A14F-9B8E-4812-BE22-6FD0F12CA7CA}"/>
    <cellStyle name="Total 2 2 5 2 4 5" xfId="30732" xr:uid="{0DBB4882-F5C7-468D-A04F-CF162807EC0E}"/>
    <cellStyle name="Total 2 2 5 2 4 6" xfId="34727" xr:uid="{BC3B160E-8142-46B0-A30F-5551869F392B}"/>
    <cellStyle name="Total 2 2 5 2 4 7" xfId="35855" xr:uid="{B5D65AE7-7798-47EA-8955-236C1F8C006E}"/>
    <cellStyle name="Total 2 2 5 2 4 8" xfId="36688" xr:uid="{BB79B6D9-BEDA-4167-A099-F8C8D6B4E70A}"/>
    <cellStyle name="Total 2 2 5 2 4 9" xfId="37607" xr:uid="{D3940274-C120-4A41-85A7-B65F307072C3}"/>
    <cellStyle name="Total 2 2 5 2 5" xfId="24541" xr:uid="{48070845-8178-4B80-A500-CB601C910BB8}"/>
    <cellStyle name="Total 2 2 5 2 5 2" xfId="27189" xr:uid="{07C6EBBB-AAD6-4F68-9A92-587612F1BD8D}"/>
    <cellStyle name="Total 2 2 5 2 5 3" xfId="28827" xr:uid="{BFB32FE8-AFFD-4E85-A206-844C62FA8714}"/>
    <cellStyle name="Total 2 2 5 2 5 4" xfId="30019" xr:uid="{A0621DF6-182D-473B-8DDE-9A3BCFC0C80C}"/>
    <cellStyle name="Total 2 2 5 2 5 5" xfId="30902" xr:uid="{19A6ACAF-5DB3-43A6-9AE4-73C4E4F5E1A8}"/>
    <cellStyle name="Total 2 2 5 2 5 6" xfId="34897" xr:uid="{70C68F66-1C01-48F3-A023-1D5CAE7713BB}"/>
    <cellStyle name="Total 2 2 5 2 5 7" xfId="36025" xr:uid="{35653BA9-7714-4256-8D7B-249C2C3D42DA}"/>
    <cellStyle name="Total 2 2 5 2 5 8" xfId="36858" xr:uid="{34CBC0E5-D077-4FE0-BF1C-FD8C6933C21C}"/>
    <cellStyle name="Total 2 2 5 2 5 9" xfId="37777" xr:uid="{6932D9F0-47BC-4A4E-97DA-2D1CE5DFF37E}"/>
    <cellStyle name="Total 2 2 5 2 6" xfId="22282" xr:uid="{B29ADC01-B3C4-45F0-86E8-E9663629B783}"/>
    <cellStyle name="Total 2 2 5 2 7" xfId="24931" xr:uid="{6F26EF07-B639-4897-988C-412DD5987542}"/>
    <cellStyle name="Total 2 2 5 3" xfId="20861" xr:uid="{00000000-0005-0000-0000-000084510000}"/>
    <cellStyle name="Total 2 2 5 3 2" xfId="22409" xr:uid="{DB0C36E9-E879-49E3-8DB2-C0B72E38A6AE}"/>
    <cellStyle name="Total 2 2 5 3 2 2" xfId="23309" xr:uid="{506A27AE-955B-4B2C-9467-D13497214020}"/>
    <cellStyle name="Total 2 2 5 3 2 2 2" xfId="25961" xr:uid="{AB9134E4-5E7A-4F8E-99AF-E81E63FDC10E}"/>
    <cellStyle name="Total 2 2 5 3 2 2 3" xfId="27634" xr:uid="{38B955B0-6F9B-4682-A9E5-B04A76334913}"/>
    <cellStyle name="Total 2 2 5 3 2 2 4" xfId="22234" xr:uid="{16D5DD92-5CC6-4F58-9F3D-5441541EE84A}"/>
    <cellStyle name="Total 2 2 5 3 2 2 5" xfId="33212" xr:uid="{931069C7-5928-45E5-97A6-82AD06A07A23}"/>
    <cellStyle name="Total 2 2 5 3 2 2 6" xfId="31122" xr:uid="{381E7FC0-0156-4AD3-93BD-923A1414E43F}"/>
    <cellStyle name="Total 2 2 5 3 2 2 7" xfId="35152" xr:uid="{9F77A970-BEB7-49A8-89BE-17E0732BC617}"/>
    <cellStyle name="Total 2 2 5 3 2 3" xfId="25063" xr:uid="{05CF7B25-A64B-4AF8-B957-569F2230E087}"/>
    <cellStyle name="Total 2 2 5 3 2 4" xfId="32322" xr:uid="{04B228A4-7997-48D9-8D32-F0839736E084}"/>
    <cellStyle name="Total 2 2 5 3 3" xfId="23216" xr:uid="{D22A15EF-38D7-409B-8E82-6FB3B271C6E9}"/>
    <cellStyle name="Total 2 2 5 3 3 2" xfId="25868" xr:uid="{E393FD2D-596F-4C03-B80E-BA629D08C10C}"/>
    <cellStyle name="Total 2 2 5 3 3 3" xfId="28425" xr:uid="{8C07D568-4E6D-4C73-A6B7-1ACEB2F10AE6}"/>
    <cellStyle name="Total 2 2 5 3 3 4" xfId="22201" xr:uid="{2985323E-D06C-44A6-A0B7-6D8A070DF9E3}"/>
    <cellStyle name="Total 2 2 5 3 3 5" xfId="33119" xr:uid="{80202195-84C3-48CF-A972-1AA6F0336665}"/>
    <cellStyle name="Total 2 2 5 3 3 6" xfId="31107" xr:uid="{B233397E-CA81-4C41-84CB-412E01594CF3}"/>
    <cellStyle name="Total 2 2 5 3 3 7" xfId="31480" xr:uid="{B3F7730F-E9E1-4BBE-B89A-B124B130FFDF}"/>
    <cellStyle name="Total 2 2 5 3 4" xfId="24372" xr:uid="{AFD80BEA-A694-456F-9B3C-A8D582482EA9}"/>
    <cellStyle name="Total 2 2 5 3 4 2" xfId="27020" xr:uid="{6288EB6A-56E4-4BF2-96F9-0221E2A77CA4}"/>
    <cellStyle name="Total 2 2 5 3 4 3" xfId="28658" xr:uid="{F46A3E88-3AAF-445B-987D-313E90914D27}"/>
    <cellStyle name="Total 2 2 5 3 4 4" xfId="29850" xr:uid="{9D8B8A9F-B01A-4DBD-BFA5-80474461C9F3}"/>
    <cellStyle name="Total 2 2 5 3 4 5" xfId="30733" xr:uid="{50AC0F0F-009F-4DE4-A4B0-45C6FBE6FB65}"/>
    <cellStyle name="Total 2 2 5 3 4 6" xfId="34728" xr:uid="{E57B7005-6200-496A-8E2F-FADD4DE45A79}"/>
    <cellStyle name="Total 2 2 5 3 4 7" xfId="35856" xr:uid="{B85585AD-B24D-42D1-9B2D-B988774A4371}"/>
    <cellStyle name="Total 2 2 5 3 4 8" xfId="36689" xr:uid="{8953E74F-37A8-4E83-A120-B44E3A07D789}"/>
    <cellStyle name="Total 2 2 5 3 4 9" xfId="37608" xr:uid="{5BC667EF-D4E2-49F6-A790-38CF01806D17}"/>
    <cellStyle name="Total 2 2 5 3 5" xfId="24542" xr:uid="{C4BC4C02-7A05-441E-975F-3003214DC34F}"/>
    <cellStyle name="Total 2 2 5 3 5 2" xfId="27190" xr:uid="{872964B9-8065-46A7-8419-A85059760837}"/>
    <cellStyle name="Total 2 2 5 3 5 3" xfId="28828" xr:uid="{8E6F132A-CA90-4383-9D09-03080033150D}"/>
    <cellStyle name="Total 2 2 5 3 5 4" xfId="30020" xr:uid="{74B074A9-35A8-402D-98BC-9650CDB3D066}"/>
    <cellStyle name="Total 2 2 5 3 5 5" xfId="30903" xr:uid="{A1D10D5A-5427-4BA6-862F-60F8643389E6}"/>
    <cellStyle name="Total 2 2 5 3 5 6" xfId="34898" xr:uid="{27084B19-CC61-4718-A5CE-D4C9C9B48A05}"/>
    <cellStyle name="Total 2 2 5 3 5 7" xfId="36026" xr:uid="{94ABF1BE-A32C-4BBD-8476-4AA1318844BB}"/>
    <cellStyle name="Total 2 2 5 3 5 8" xfId="36859" xr:uid="{D964571F-A227-4269-925C-DD0EE38E0EAD}"/>
    <cellStyle name="Total 2 2 5 3 5 9" xfId="37778" xr:uid="{1C324A82-6B9E-4AE0-A3AC-4C3471DD4069}"/>
    <cellStyle name="Total 2 2 5 3 6" xfId="22283" xr:uid="{0AAF29F5-35A7-45F3-8FF8-36B4C4A5748B}"/>
    <cellStyle name="Total 2 2 5 3 7" xfId="24932" xr:uid="{7D672602-2D29-40BC-9AFE-F199BFF0A682}"/>
    <cellStyle name="Total 2 2 5 4" xfId="20862" xr:uid="{00000000-0005-0000-0000-000085510000}"/>
    <cellStyle name="Total 2 2 5 4 2" xfId="22408" xr:uid="{63433D44-4847-4EAD-AE10-128AB0F7106A}"/>
    <cellStyle name="Total 2 2 5 4 2 2" xfId="23308" xr:uid="{3256E289-2F89-46FB-95F4-745D6165992D}"/>
    <cellStyle name="Total 2 2 5 4 2 2 2" xfId="25960" xr:uid="{2F571EF2-2384-4745-9465-E2BEF13B051A}"/>
    <cellStyle name="Total 2 2 5 4 2 2 3" xfId="27497" xr:uid="{C69A2232-ACD6-45B8-84F6-0C7BAF7E066D}"/>
    <cellStyle name="Total 2 2 5 4 2 2 4" xfId="22233" xr:uid="{53792CE4-C6B4-4C5F-BAD3-0138BD6C50E8}"/>
    <cellStyle name="Total 2 2 5 4 2 2 5" xfId="33211" xr:uid="{16D249A4-2D04-475C-BCBB-B7D30FEB7A2A}"/>
    <cellStyle name="Total 2 2 5 4 2 2 6" xfId="34433" xr:uid="{10362FE8-526F-45E8-8D44-FD1AA9AB6497}"/>
    <cellStyle name="Total 2 2 5 4 2 2 7" xfId="34606" xr:uid="{FC5756A3-3D99-4DCF-A8E4-23B43B38B08F}"/>
    <cellStyle name="Total 2 2 5 4 2 3" xfId="25062" xr:uid="{8AAC8A3D-8F00-408B-A291-1FDD747A8A54}"/>
    <cellStyle name="Total 2 2 5 4 2 4" xfId="32321" xr:uid="{412865C2-6C7D-4C33-8123-56CC4A41B03D}"/>
    <cellStyle name="Total 2 2 5 4 3" xfId="23217" xr:uid="{80E43AFD-322B-4D25-B035-CF35FF6D0DC1}"/>
    <cellStyle name="Total 2 2 5 4 3 2" xfId="25869" xr:uid="{4C081D5E-18DA-4099-A8CF-A0FE6C368FA2}"/>
    <cellStyle name="Total 2 2 5 4 3 3" xfId="28539" xr:uid="{26A1700E-B9D7-47AD-847B-A1272DFE12F3}"/>
    <cellStyle name="Total 2 2 5 4 3 4" xfId="22202" xr:uid="{2718494E-B03D-45B2-826A-F02FFC142BB5}"/>
    <cellStyle name="Total 2 2 5 4 3 5" xfId="33120" xr:uid="{B0DD98D9-1CBB-4C49-B6DA-995C69CA6211}"/>
    <cellStyle name="Total 2 2 5 4 3 6" xfId="34325" xr:uid="{159F83FD-EE45-40BA-AF5E-1901D9D3F390}"/>
    <cellStyle name="Total 2 2 5 4 3 7" xfId="31479" xr:uid="{B2E27075-EDF9-4235-AAA3-489B5E8E0B47}"/>
    <cellStyle name="Total 2 2 5 4 4" xfId="24373" xr:uid="{D53F09DD-F419-4774-AD9D-21E482D3F9FA}"/>
    <cellStyle name="Total 2 2 5 4 4 2" xfId="27021" xr:uid="{F4B0D91F-3881-44A0-812A-266D1D96C0D9}"/>
    <cellStyle name="Total 2 2 5 4 4 3" xfId="28659" xr:uid="{406611C4-BF6D-401B-83B9-D42A833688BE}"/>
    <cellStyle name="Total 2 2 5 4 4 4" xfId="29851" xr:uid="{DDE00E4C-F417-44FC-9510-7C434624F0E3}"/>
    <cellStyle name="Total 2 2 5 4 4 5" xfId="30734" xr:uid="{CA462AD9-5EBB-4C23-B415-FA495EBA5043}"/>
    <cellStyle name="Total 2 2 5 4 4 6" xfId="34729" xr:uid="{6CD21F9D-7EE2-4158-81DE-532F6046B017}"/>
    <cellStyle name="Total 2 2 5 4 4 7" xfId="35857" xr:uid="{B689EB20-49A5-488F-B83F-04F844296176}"/>
    <cellStyle name="Total 2 2 5 4 4 8" xfId="36690" xr:uid="{86C5A9F7-271C-40C2-A8F4-C6110B19B10C}"/>
    <cellStyle name="Total 2 2 5 4 4 9" xfId="37609" xr:uid="{7CEC9987-4C4A-4D6C-8FD0-EF0FCE38EFB5}"/>
    <cellStyle name="Total 2 2 5 4 5" xfId="24543" xr:uid="{C9E13879-E419-4E37-903B-FE8C38365BC3}"/>
    <cellStyle name="Total 2 2 5 4 5 2" xfId="27191" xr:uid="{837CF4BD-1FE7-44A3-B51C-B98CCE801FDE}"/>
    <cellStyle name="Total 2 2 5 4 5 3" xfId="28829" xr:uid="{001E41AA-1370-4D1A-B25F-A1738F94B9AB}"/>
    <cellStyle name="Total 2 2 5 4 5 4" xfId="30021" xr:uid="{CEB72152-75AC-44CB-ADA5-8A17E072EE56}"/>
    <cellStyle name="Total 2 2 5 4 5 5" xfId="30904" xr:uid="{F335B606-EA5F-4DC5-8F34-CD18BA770948}"/>
    <cellStyle name="Total 2 2 5 4 5 6" xfId="34899" xr:uid="{CA47BD5D-5BFD-477E-982D-53C5E994B553}"/>
    <cellStyle name="Total 2 2 5 4 5 7" xfId="36027" xr:uid="{6C256981-4A44-4E50-A445-F1843D661C17}"/>
    <cellStyle name="Total 2 2 5 4 5 8" xfId="36860" xr:uid="{B7F3E7B1-94F9-4AB3-B982-7A3E9D9ADBDE}"/>
    <cellStyle name="Total 2 2 5 4 5 9" xfId="37779" xr:uid="{38B9A7E9-0B9E-4746-83F4-0F149870D90E}"/>
    <cellStyle name="Total 2 2 5 4 6" xfId="22284" xr:uid="{3F7D9BD7-6E19-4F72-894C-7EFD2B942B3F}"/>
    <cellStyle name="Total 2 2 5 4 7" xfId="24933" xr:uid="{B2709F05-1B41-4C8C-B319-B4DF530F0A87}"/>
    <cellStyle name="Total 2 2 5 5" xfId="22411" xr:uid="{88DB8821-77CA-434D-BE22-C2EE7E1CDF7F}"/>
    <cellStyle name="Total 2 2 5 5 2" xfId="23311" xr:uid="{4B14CF62-3146-4383-85FE-7FCBC8E72CB0}"/>
    <cellStyle name="Total 2 2 5 5 2 2" xfId="25963" xr:uid="{CA52E355-8471-4825-A252-34A73BD65A98}"/>
    <cellStyle name="Total 2 2 5 5 2 3" xfId="27950" xr:uid="{3ACF8A48-CD00-4F1B-A1EF-CCB729570E76}"/>
    <cellStyle name="Total 2 2 5 5 2 4" xfId="28209" xr:uid="{B0E2419D-66BE-4721-B410-78B79C6DA94D}"/>
    <cellStyle name="Total 2 2 5 5 2 5" xfId="33214" xr:uid="{351B9656-F004-470C-9B46-8E75A9B5C283}"/>
    <cellStyle name="Total 2 2 5 5 2 6" xfId="31218" xr:uid="{488B3CCB-3F4A-431A-8BF2-B1AC64E28AF6}"/>
    <cellStyle name="Total 2 2 5 5 2 7" xfId="31404" xr:uid="{2E466A00-E4B4-401E-A011-9E9F3655E60C}"/>
    <cellStyle name="Total 2 2 5 5 3" xfId="25065" xr:uid="{B30D2D36-96F4-4324-B704-4153DE073DB7}"/>
    <cellStyle name="Total 2 2 5 5 4" xfId="32324" xr:uid="{42E33662-8F2B-4BCB-9850-48920D000929}"/>
    <cellStyle name="Total 2 2 5 6" xfId="23214" xr:uid="{E20DAADF-F66F-42D2-89FB-A689D5AC0F01}"/>
    <cellStyle name="Total 2 2 5 6 2" xfId="25866" xr:uid="{9C80B276-7B1E-4577-9A2A-1113F033D31A}"/>
    <cellStyle name="Total 2 2 5 6 3" xfId="28095" xr:uid="{B2958F47-88BC-427C-968B-115403D01207}"/>
    <cellStyle name="Total 2 2 5 6 4" xfId="28354" xr:uid="{1775BC6E-925B-4F4E-B2CE-67B5728A704B}"/>
    <cellStyle name="Total 2 2 5 6 5" xfId="33117" xr:uid="{D35AFAD3-AC70-4CB1-BC10-BF5C5014C580}"/>
    <cellStyle name="Total 2 2 5 6 6" xfId="34511" xr:uid="{68D4437B-A50E-4460-A739-77BB89848272}"/>
    <cellStyle name="Total 2 2 5 6 7" xfId="31729" xr:uid="{34C80869-02DD-47D0-AC2E-1F597BCC35AD}"/>
    <cellStyle name="Total 2 2 5 7" xfId="24370" xr:uid="{5BF34484-3754-4337-9BF9-291CFE89A7EB}"/>
    <cellStyle name="Total 2 2 5 7 2" xfId="27018" xr:uid="{B9A93097-E1DA-43EC-8BAB-5F1F6F0A747A}"/>
    <cellStyle name="Total 2 2 5 7 3" xfId="28656" xr:uid="{8725E1C0-18D1-403F-9923-688B8C53A447}"/>
    <cellStyle name="Total 2 2 5 7 4" xfId="29848" xr:uid="{F33DDB4A-455E-45FC-9841-7285119DAB45}"/>
    <cellStyle name="Total 2 2 5 7 5" xfId="30731" xr:uid="{5CA5DF72-ACBB-4F1C-B54E-7BC2EB2E93BA}"/>
    <cellStyle name="Total 2 2 5 7 6" xfId="34726" xr:uid="{EA09863D-14CA-41CC-B8A9-8E9E4EE114F1}"/>
    <cellStyle name="Total 2 2 5 7 7" xfId="35854" xr:uid="{B6D6CBB1-302D-499D-B414-F533D2380211}"/>
    <cellStyle name="Total 2 2 5 7 8" xfId="36687" xr:uid="{D8368202-EF90-4E6E-8D45-D613909A2F63}"/>
    <cellStyle name="Total 2 2 5 7 9" xfId="37606" xr:uid="{16580CAD-A341-4818-9815-73EE6CCB3253}"/>
    <cellStyle name="Total 2 2 5 8" xfId="24540" xr:uid="{FD62F2BA-6601-46F6-B173-70931C166CA4}"/>
    <cellStyle name="Total 2 2 5 8 2" xfId="27188" xr:uid="{0DCDB67B-2AC9-4DA1-8F3C-30AD1E0C8A51}"/>
    <cellStyle name="Total 2 2 5 8 3" xfId="28826" xr:uid="{48AB2ACC-7BAB-47A1-A35C-DFEDDC239D49}"/>
    <cellStyle name="Total 2 2 5 8 4" xfId="30018" xr:uid="{FE30E071-F57A-45C4-9621-91C43DBEE53E}"/>
    <cellStyle name="Total 2 2 5 8 5" xfId="30901" xr:uid="{D8E9E289-6F1D-4372-AB0F-04A2BE8F7B2E}"/>
    <cellStyle name="Total 2 2 5 8 6" xfId="34896" xr:uid="{DB0C43FA-593E-4E76-9D83-DA4619F76754}"/>
    <cellStyle name="Total 2 2 5 8 7" xfId="36024" xr:uid="{A98BCD65-E1C8-489B-8129-7595DE6043A4}"/>
    <cellStyle name="Total 2 2 5 8 8" xfId="36857" xr:uid="{58E7F3A1-FB53-4C9E-80BE-CA5E7DCD575C}"/>
    <cellStyle name="Total 2 2 5 8 9" xfId="37776" xr:uid="{390AB73D-0EB1-4249-816F-D7B89F90012E}"/>
    <cellStyle name="Total 2 2 5 9" xfId="22281" xr:uid="{44962BF0-5C9B-4B0B-8895-32996F26B94C}"/>
    <cellStyle name="Total 2 2 6" xfId="20863" xr:uid="{00000000-0005-0000-0000-000086510000}"/>
    <cellStyle name="Total 2 2 6 2" xfId="22407" xr:uid="{3A55B846-A982-474F-A6A0-4E6CAF30E826}"/>
    <cellStyle name="Total 2 2 6 2 2" xfId="23307" xr:uid="{AB812D38-6694-4E71-933A-D86C81E0507C}"/>
    <cellStyle name="Total 2 2 6 2 2 2" xfId="25959" xr:uid="{CC7E15BF-B2AC-49EE-8E82-F076C66D93FE}"/>
    <cellStyle name="Total 2 2 6 2 2 3" xfId="28551" xr:uid="{921842BA-A376-4CFF-B2CA-3F6BEE16EA72}"/>
    <cellStyle name="Total 2 2 6 2 2 4" xfId="28283" xr:uid="{E4A798B5-34AC-4E18-8D45-5DBE86539A42}"/>
    <cellStyle name="Total 2 2 6 2 2 5" xfId="33210" xr:uid="{B3EB2724-62D2-4B65-94FD-C9E855A2D4E0}"/>
    <cellStyle name="Total 2 2 6 2 2 6" xfId="34526" xr:uid="{5DE84F13-2EF7-42F8-90F3-DDB06B922262}"/>
    <cellStyle name="Total 2 2 6 2 2 7" xfId="31405" xr:uid="{1B9B6B54-4A9B-4726-975E-C728E153EFBB}"/>
    <cellStyle name="Total 2 2 6 2 3" xfId="25061" xr:uid="{0DED3DF0-62C6-4743-8CDB-962B6FC744D5}"/>
    <cellStyle name="Total 2 2 6 2 4" xfId="32320" xr:uid="{7BF99514-6ADE-43C9-A643-15212A70AADE}"/>
    <cellStyle name="Total 2 2 6 3" xfId="23218" xr:uid="{F0672D93-1A0E-4372-8F6D-64B1124ADD01}"/>
    <cellStyle name="Total 2 2 6 3 2" xfId="25870" xr:uid="{536BC029-4A2E-4E78-970E-24FEA82F9453}"/>
    <cellStyle name="Total 2 2 6 3 3" xfId="27482" xr:uid="{ECE2E4BB-EA36-4005-8AFF-EBE03A27D8F2}"/>
    <cellStyle name="Total 2 2 6 3 4" xfId="27717" xr:uid="{458F0031-D93C-4312-A070-7C286AF18284}"/>
    <cellStyle name="Total 2 2 6 3 5" xfId="33121" xr:uid="{329B487B-1511-4355-B6FA-B33C236549BF}"/>
    <cellStyle name="Total 2 2 6 3 6" xfId="31233" xr:uid="{C50B2294-26E2-4AA3-A3F4-5D9EBE8DCD0C}"/>
    <cellStyle name="Total 2 2 6 3 7" xfId="31478" xr:uid="{105C27DA-6907-4D7D-8E15-7B310A725900}"/>
    <cellStyle name="Total 2 2 6 4" xfId="24374" xr:uid="{8724B836-B00D-4A2A-A7A3-03052E131A00}"/>
    <cellStyle name="Total 2 2 6 4 2" xfId="27022" xr:uid="{8944E43C-1684-4527-81D8-14989D822E7F}"/>
    <cellStyle name="Total 2 2 6 4 3" xfId="28660" xr:uid="{33669341-7AEE-4820-9F35-586A7710EC21}"/>
    <cellStyle name="Total 2 2 6 4 4" xfId="29852" xr:uid="{AEA59E53-CB26-474B-9F55-C5DE1AFACF95}"/>
    <cellStyle name="Total 2 2 6 4 5" xfId="30735" xr:uid="{0702C8FB-E8AA-484D-A087-CFF5138AB07A}"/>
    <cellStyle name="Total 2 2 6 4 6" xfId="34730" xr:uid="{6153EC79-436B-4EB5-8F1E-865AE2F78BFC}"/>
    <cellStyle name="Total 2 2 6 4 7" xfId="35858" xr:uid="{5462943C-BCFE-4ECE-951F-C8D5AE40A3C4}"/>
    <cellStyle name="Total 2 2 6 4 8" xfId="36691" xr:uid="{CA71B708-81E8-49E1-96CF-2D143C265A2D}"/>
    <cellStyle name="Total 2 2 6 4 9" xfId="37610" xr:uid="{BC189960-D6D5-4ECF-A1CF-38235F3B016B}"/>
    <cellStyle name="Total 2 2 6 5" xfId="24544" xr:uid="{7FE34B51-F121-4631-B0B9-9CEA8FAE3BD3}"/>
    <cellStyle name="Total 2 2 6 5 2" xfId="27192" xr:uid="{9CBE5FF0-10EA-452C-A4B0-18ABA59DE940}"/>
    <cellStyle name="Total 2 2 6 5 3" xfId="28830" xr:uid="{E814D0FF-0C0C-49AF-AA2B-8C51DFE58B75}"/>
    <cellStyle name="Total 2 2 6 5 4" xfId="30022" xr:uid="{6651AF0A-E417-4164-98FE-5DE0CAFEACBE}"/>
    <cellStyle name="Total 2 2 6 5 5" xfId="30905" xr:uid="{6C269541-890F-46B0-9327-5B63B3F8D19C}"/>
    <cellStyle name="Total 2 2 6 5 6" xfId="34900" xr:uid="{BA022EF4-EE6A-498A-9434-72770DB264FB}"/>
    <cellStyle name="Total 2 2 6 5 7" xfId="36028" xr:uid="{89CD05C2-20B6-462F-B215-4B3019CD583A}"/>
    <cellStyle name="Total 2 2 6 5 8" xfId="36861" xr:uid="{CF60ABA9-C32D-4006-A511-0A3CE364BAE9}"/>
    <cellStyle name="Total 2 2 6 5 9" xfId="37780" xr:uid="{EA008462-8A5B-4CFC-B2AE-79761DF8FBF9}"/>
    <cellStyle name="Total 2 2 6 6" xfId="22285" xr:uid="{7909EBD2-6A15-4D4C-AEED-5ABBFBB726D3}"/>
    <cellStyle name="Total 2 2 6 7" xfId="24934" xr:uid="{76989EF3-DC0E-43E0-BC58-BA095D00DC59}"/>
    <cellStyle name="Total 2 2 7" xfId="20864" xr:uid="{00000000-0005-0000-0000-000087510000}"/>
    <cellStyle name="Total 2 2 7 2" xfId="22406" xr:uid="{B9699544-1932-462D-8320-07771E587738}"/>
    <cellStyle name="Total 2 2 7 2 2" xfId="23306" xr:uid="{60240679-AD48-40BC-8808-8A0DF2CA5D0C}"/>
    <cellStyle name="Total 2 2 7 2 2 2" xfId="25958" xr:uid="{1391AD2D-3076-487F-B65B-6EEAB3923AD0}"/>
    <cellStyle name="Total 2 2 7 2 2 3" xfId="28437" xr:uid="{BBC6A11E-D202-4B52-A66A-F2C249A190C0}"/>
    <cellStyle name="Total 2 2 7 2 2 4" xfId="28366" xr:uid="{B8F2239D-BBD3-4882-A49B-ECDF782B392B}"/>
    <cellStyle name="Total 2 2 7 2 2 5" xfId="33209" xr:uid="{A610C331-5EBB-43C7-BA2B-CBA5D9AE1EBC}"/>
    <cellStyle name="Total 2 2 7 2 2 6" xfId="31806" xr:uid="{301D099D-CF83-4A64-9AEE-144272F49F10}"/>
    <cellStyle name="Total 2 2 7 2 2 7" xfId="35002" xr:uid="{E16E8D06-D969-48C8-8D3C-F44D86D6385D}"/>
    <cellStyle name="Total 2 2 7 2 3" xfId="25060" xr:uid="{B258D749-9347-4D23-8C12-EF98614F46C5}"/>
    <cellStyle name="Total 2 2 7 2 4" xfId="32319" xr:uid="{3814184C-21AA-42B6-A6FC-F57D31B838E1}"/>
    <cellStyle name="Total 2 2 7 3" xfId="23219" xr:uid="{9A37F406-3D28-46F7-B04C-0B3B6F2FCB82}"/>
    <cellStyle name="Total 2 2 7 3 2" xfId="25871" xr:uid="{5C75C838-8A34-4AF2-9B1A-EEAE91FBCBC8}"/>
    <cellStyle name="Total 2 2 7 3 3" xfId="27649" xr:uid="{85773140-B691-4989-B924-E48D66796B82}"/>
    <cellStyle name="Total 2 2 7 3 4" xfId="28221" xr:uid="{3C06B3C1-00D6-48C8-B2D2-D1946B4A61B4}"/>
    <cellStyle name="Total 2 2 7 3 5" xfId="33122" xr:uid="{0185494E-1A26-412F-B8CA-77EB7D76C744}"/>
    <cellStyle name="Total 2 2 7 3 6" xfId="33803" xr:uid="{383F8E84-9740-4D36-86A2-0C1603F685B8}"/>
    <cellStyle name="Total 2 2 7 3 7" xfId="31477" xr:uid="{AECDBCA7-7729-4A1D-AC9D-F43C2E794682}"/>
    <cellStyle name="Total 2 2 7 4" xfId="24375" xr:uid="{C390703D-8A0D-4313-9932-ED7C3422F8EC}"/>
    <cellStyle name="Total 2 2 7 4 2" xfId="27023" xr:uid="{EEA11D01-D7C5-4133-9F63-8453B4A101DA}"/>
    <cellStyle name="Total 2 2 7 4 3" xfId="28661" xr:uid="{6C802BD1-3FDC-4077-AD4B-86658A0F30B9}"/>
    <cellStyle name="Total 2 2 7 4 4" xfId="29853" xr:uid="{A6D1FD94-6316-4CEC-BDBB-1FF8F9D2B1E3}"/>
    <cellStyle name="Total 2 2 7 4 5" xfId="30736" xr:uid="{2D66FEC2-35CB-4512-9ED3-D75151176025}"/>
    <cellStyle name="Total 2 2 7 4 6" xfId="34731" xr:uid="{E09C79F6-56DD-4A3B-AF13-8383AEE58954}"/>
    <cellStyle name="Total 2 2 7 4 7" xfId="35859" xr:uid="{AE715008-4542-411E-9348-4D37ABB81107}"/>
    <cellStyle name="Total 2 2 7 4 8" xfId="36692" xr:uid="{DE80963D-3461-4DB6-ACCE-75EAA2D39919}"/>
    <cellStyle name="Total 2 2 7 4 9" xfId="37611" xr:uid="{561CBF5D-46BB-4AA6-A80E-F558F66177EF}"/>
    <cellStyle name="Total 2 2 7 5" xfId="24545" xr:uid="{DAB3B033-CA5A-4693-A42D-78048B2C8728}"/>
    <cellStyle name="Total 2 2 7 5 2" xfId="27193" xr:uid="{8673FC5A-C94E-4774-B9EC-5D952DA5C8C9}"/>
    <cellStyle name="Total 2 2 7 5 3" xfId="28831" xr:uid="{58F5DAC7-6C97-4D67-B361-57FAE17A3BD7}"/>
    <cellStyle name="Total 2 2 7 5 4" xfId="30023" xr:uid="{82651AB5-3152-402F-9400-87CBD65317B8}"/>
    <cellStyle name="Total 2 2 7 5 5" xfId="30906" xr:uid="{D4FDC1B8-9C13-4710-A8DA-DF06C2DFF195}"/>
    <cellStyle name="Total 2 2 7 5 6" xfId="34901" xr:uid="{8A865E06-7EE3-43ED-A1EF-1C1483890800}"/>
    <cellStyle name="Total 2 2 7 5 7" xfId="36029" xr:uid="{F30BC10E-12A8-4F5B-A4A5-88B95236EC4C}"/>
    <cellStyle name="Total 2 2 7 5 8" xfId="36862" xr:uid="{C576FD8E-2752-4AAE-8B48-E42903949FC3}"/>
    <cellStyle name="Total 2 2 7 5 9" xfId="37781" xr:uid="{2B6A69D4-5A31-45D4-9FB2-2A41411D0252}"/>
    <cellStyle name="Total 2 2 7 6" xfId="22286" xr:uid="{090FD905-DECE-4472-8099-873139D539FB}"/>
    <cellStyle name="Total 2 2 7 7" xfId="24935" xr:uid="{9AEC6030-489B-43B7-9768-4FB684A2661C}"/>
    <cellStyle name="Total 2 2 8" xfId="20865" xr:uid="{00000000-0005-0000-0000-000088510000}"/>
    <cellStyle name="Total 2 2 8 2" xfId="22405" xr:uid="{F699E29D-9099-46ED-8EB0-A868D07EF8E2}"/>
    <cellStyle name="Total 2 2 8 2 2" xfId="23305" xr:uid="{B86BBE66-E63D-4DEB-AC8E-C32537526FFD}"/>
    <cellStyle name="Total 2 2 8 2 2 2" xfId="25957" xr:uid="{0D43659A-51CB-45BC-B20D-414DF728622C}"/>
    <cellStyle name="Total 2 2 8 2 2 3" xfId="27946" xr:uid="{5D9078D9-8CE2-49CB-B5CD-E7DD99893EF6}"/>
    <cellStyle name="Total 2 2 8 2 2 4" xfId="27819" xr:uid="{7C715735-9B50-4891-8E1F-945683C69B70}"/>
    <cellStyle name="Total 2 2 8 2 2 5" xfId="33208" xr:uid="{5CC77845-A297-4439-9642-A794C9883DB6}"/>
    <cellStyle name="Total 2 2 8 2 2 6" xfId="31219" xr:uid="{F15CD2B7-86ED-4728-BD1E-F69EE1C2B9BC}"/>
    <cellStyle name="Total 2 2 8 2 2 7" xfId="35153" xr:uid="{C5ED081E-CF1A-4FD1-880C-78D56F3EE687}"/>
    <cellStyle name="Total 2 2 8 2 3" xfId="25059" xr:uid="{CCD32EAE-5225-4930-B9FD-386F2FAF9EBF}"/>
    <cellStyle name="Total 2 2 8 2 4" xfId="32318" xr:uid="{3EF28207-0D05-4E8B-A0A5-1C25F4D51253}"/>
    <cellStyle name="Total 2 2 8 3" xfId="23220" xr:uid="{28DA393A-DE76-4AD5-ABEB-FE2C06B83BCA}"/>
    <cellStyle name="Total 2 2 8 3 2" xfId="25872" xr:uid="{90822C5F-3A44-46CE-A151-5DE0925BD6EA}"/>
    <cellStyle name="Total 2 2 8 3 3" xfId="28094" xr:uid="{9C54B56C-6637-4738-BD82-082FE8DDA6D8}"/>
    <cellStyle name="Total 2 2 8 3 4" xfId="27808" xr:uid="{C32969F4-6AAB-48D6-B0EF-34038A3AC76C}"/>
    <cellStyle name="Total 2 2 8 3 5" xfId="33123" xr:uid="{5EBD25BC-879D-4CFF-BE98-A3EF52DA7D1A}"/>
    <cellStyle name="Total 2 2 8 3 6" xfId="34512" xr:uid="{69D2C404-E158-4280-BFF1-F542230B0D02}"/>
    <cellStyle name="Total 2 2 8 3 7" xfId="31476" xr:uid="{87A0387A-6D63-450E-B4B6-098CF11766DB}"/>
    <cellStyle name="Total 2 2 8 4" xfId="24376" xr:uid="{3C14C8B5-AD36-483D-8935-B59EEE1B5B5C}"/>
    <cellStyle name="Total 2 2 8 4 2" xfId="27024" xr:uid="{C79D98DF-8F89-4348-A882-6F6BE7728CD1}"/>
    <cellStyle name="Total 2 2 8 4 3" xfId="28662" xr:uid="{FAD41B3E-D320-4895-9833-656D512C18F1}"/>
    <cellStyle name="Total 2 2 8 4 4" xfId="29854" xr:uid="{9EC29E2F-20A5-4468-8464-2A539F9805E7}"/>
    <cellStyle name="Total 2 2 8 4 5" xfId="30737" xr:uid="{0F2CAD4B-747D-4866-A532-31F9ADE3AFFB}"/>
    <cellStyle name="Total 2 2 8 4 6" xfId="34732" xr:uid="{5D5D39D8-6362-4579-8464-81977D35B732}"/>
    <cellStyle name="Total 2 2 8 4 7" xfId="35860" xr:uid="{EDDF1CD1-1D57-43AF-BD16-B59160B1C378}"/>
    <cellStyle name="Total 2 2 8 4 8" xfId="36693" xr:uid="{F495630A-370D-46A3-8BB6-77AD2B942579}"/>
    <cellStyle name="Total 2 2 8 4 9" xfId="37612" xr:uid="{97C54F09-ACDB-42B1-9734-986CC54B7D8D}"/>
    <cellStyle name="Total 2 2 8 5" xfId="24546" xr:uid="{256E35D3-E7C1-4400-A35A-E887165E467A}"/>
    <cellStyle name="Total 2 2 8 5 2" xfId="27194" xr:uid="{A05E2DFF-7931-480D-8D70-9D68614E0C3E}"/>
    <cellStyle name="Total 2 2 8 5 3" xfId="28832" xr:uid="{3F506B28-C47E-4D47-B983-D51BA0FD5FFF}"/>
    <cellStyle name="Total 2 2 8 5 4" xfId="30024" xr:uid="{571064F2-3E46-4A2A-9C2A-D38DA1CB3F61}"/>
    <cellStyle name="Total 2 2 8 5 5" xfId="30907" xr:uid="{A9F0E60A-09E6-48C5-A297-03752688B29E}"/>
    <cellStyle name="Total 2 2 8 5 6" xfId="34902" xr:uid="{12D3E031-AF43-4F14-BD4F-94B2E91BC22A}"/>
    <cellStyle name="Total 2 2 8 5 7" xfId="36030" xr:uid="{BED47C21-E39A-40A3-B641-10D6F8361996}"/>
    <cellStyle name="Total 2 2 8 5 8" xfId="36863" xr:uid="{B016892B-65DD-456C-B119-ECBE92BA5E82}"/>
    <cellStyle name="Total 2 2 8 5 9" xfId="37782" xr:uid="{3087FCB8-5058-4953-94D1-80921C25980D}"/>
    <cellStyle name="Total 2 2 8 6" xfId="22287" xr:uid="{07477CBA-501C-4E95-B75A-7FB8A8CAA81F}"/>
    <cellStyle name="Total 2 2 8 7" xfId="24936" xr:uid="{1B87508D-9DEF-4D76-8158-E1EFDBA44A15}"/>
    <cellStyle name="Total 2 2 9" xfId="20866" xr:uid="{00000000-0005-0000-0000-000089510000}"/>
    <cellStyle name="Total 2 2 9 2" xfId="22404" xr:uid="{D2BA7515-C17E-4125-9DD6-1B67963FD52C}"/>
    <cellStyle name="Total 2 2 9 2 2" xfId="23304" xr:uid="{73F535E1-59A7-43D1-B1E1-8B4C7FDC47F3}"/>
    <cellStyle name="Total 2 2 9 2 2 2" xfId="25956" xr:uid="{D5D7C2CF-A855-4955-911E-590069C19516}"/>
    <cellStyle name="Total 2 2 9 2 2 3" xfId="28083" xr:uid="{3420D49E-A881-4C85-AEDF-3473836EB44D}"/>
    <cellStyle name="Total 2 2 9 2 2 4" xfId="21650" xr:uid="{1F7DC471-741C-49FF-8A9E-F4BA81ACF74F}"/>
    <cellStyle name="Total 2 2 9 2 2 5" xfId="33207" xr:uid="{6692E070-119C-49D7-A640-E30DA2F2A3D7}"/>
    <cellStyle name="Total 2 2 9 2 2 6" xfId="34339" xr:uid="{447A3EA3-E9CD-4B5A-AA03-BC6652E40502}"/>
    <cellStyle name="Total 2 2 9 2 2 7" xfId="34647" xr:uid="{802BECC0-BF4F-4C68-8985-7EC4DD7B5B17}"/>
    <cellStyle name="Total 2 2 9 2 3" xfId="25058" xr:uid="{1CEC79CD-412E-40D7-9218-48621868CA51}"/>
    <cellStyle name="Total 2 2 9 2 4" xfId="32317" xr:uid="{8A96A947-372F-4C53-A667-B7F11C7B0C11}"/>
    <cellStyle name="Total 2 2 9 3" xfId="23221" xr:uid="{1A705AA4-59E2-495B-BCA8-8DBB86FDE9DF}"/>
    <cellStyle name="Total 2 2 9 3 2" xfId="25873" xr:uid="{5D78BA25-D9E3-4C75-A5D9-F191BA687B50}"/>
    <cellStyle name="Total 2 2 9 3 3" xfId="27935" xr:uid="{C4F99E6D-F222-455D-9867-5B78312F790B}"/>
    <cellStyle name="Total 2 2 9 3 4" xfId="28355" xr:uid="{0015B92A-40AA-4359-9F11-FDCD9F029B5D}"/>
    <cellStyle name="Total 2 2 9 3 5" xfId="33124" xr:uid="{A05574DC-C277-482B-8C4E-8774F11E11ED}"/>
    <cellStyle name="Total 2 2 9 3 6" xfId="34447" xr:uid="{F0E58046-9344-4A3B-9D14-DCB25985BF85}"/>
    <cellStyle name="Total 2 2 9 3 7" xfId="31475" xr:uid="{F9D4A56D-1918-40A0-9203-1A0013F18A47}"/>
    <cellStyle name="Total 2 2 9 4" xfId="24377" xr:uid="{E5D27540-900A-4898-B08E-A53E25B149DD}"/>
    <cellStyle name="Total 2 2 9 4 2" xfId="27025" xr:uid="{CF285623-35E1-449F-9FC0-B9D216FACFA6}"/>
    <cellStyle name="Total 2 2 9 4 3" xfId="28663" xr:uid="{C4BFFEC5-B2DD-46EC-A30B-35EE2176C8B8}"/>
    <cellStyle name="Total 2 2 9 4 4" xfId="29855" xr:uid="{99CEC38A-A0A5-4EE2-A5BF-660B37ADABC1}"/>
    <cellStyle name="Total 2 2 9 4 5" xfId="30738" xr:uid="{B5B87DD9-6BDA-4DE4-BA2A-13949C219391}"/>
    <cellStyle name="Total 2 2 9 4 6" xfId="34733" xr:uid="{9FBE4FF4-9923-4EF8-A0FE-CDB0FD75CC9B}"/>
    <cellStyle name="Total 2 2 9 4 7" xfId="35861" xr:uid="{B62EC789-2721-4E4B-A01F-FB08BCB075CE}"/>
    <cellStyle name="Total 2 2 9 4 8" xfId="36694" xr:uid="{1E1BC85A-E926-408B-AC16-211CDCB3D0CC}"/>
    <cellStyle name="Total 2 2 9 4 9" xfId="37613" xr:uid="{CFA7A36B-E85F-41CD-8738-2D4C5A5C0A5A}"/>
    <cellStyle name="Total 2 2 9 5" xfId="24547" xr:uid="{4A7B43E9-7528-4026-AB9E-A7A8749CAA81}"/>
    <cellStyle name="Total 2 2 9 5 2" xfId="27195" xr:uid="{C28CD3A6-E523-4106-A1BA-87AD64DB37CD}"/>
    <cellStyle name="Total 2 2 9 5 3" xfId="28833" xr:uid="{B0185796-F912-4862-80DA-ACF216DFE95B}"/>
    <cellStyle name="Total 2 2 9 5 4" xfId="30025" xr:uid="{CB6C7702-3177-4011-A618-D25539C99076}"/>
    <cellStyle name="Total 2 2 9 5 5" xfId="30908" xr:uid="{E83C6A67-FFD9-4BF2-80F7-9ACD086ECC08}"/>
    <cellStyle name="Total 2 2 9 5 6" xfId="34903" xr:uid="{F7C58BAD-6499-45AA-BAF1-C98112414C7A}"/>
    <cellStyle name="Total 2 2 9 5 7" xfId="36031" xr:uid="{5B66A09E-F384-4A10-AC48-208EE043D651}"/>
    <cellStyle name="Total 2 2 9 5 8" xfId="36864" xr:uid="{1107BC0D-C2F0-4FC4-B0FB-F7865358CCC7}"/>
    <cellStyle name="Total 2 2 9 5 9" xfId="37783" xr:uid="{CF15C1ED-75F4-4414-BD66-35DC632A6766}"/>
    <cellStyle name="Total 2 2 9 6" xfId="22288" xr:uid="{52F1733F-492B-45B8-B6B2-2D940124E1B4}"/>
    <cellStyle name="Total 2 2 9 7" xfId="24937" xr:uid="{692377FB-5A64-45F3-97A4-F56CA2BC96E1}"/>
    <cellStyle name="Total 2 20" xfId="24505" xr:uid="{23A93CFB-0051-49AC-845C-CCA13AAB3FF7}"/>
    <cellStyle name="Total 2 20 2" xfId="27153" xr:uid="{35A4AF75-37BA-44EA-9C73-2F3620C485CC}"/>
    <cellStyle name="Total 2 20 3" xfId="28791" xr:uid="{76E969E7-D49A-493D-B4FB-8D4904ADF046}"/>
    <cellStyle name="Total 2 20 4" xfId="29983" xr:uid="{06CC3DB0-87FE-44D4-A811-F7116F13B2C1}"/>
    <cellStyle name="Total 2 20 5" xfId="30866" xr:uid="{1A6014DA-B5BF-4422-8FD1-A1D4996B0DBF}"/>
    <cellStyle name="Total 2 20 6" xfId="34861" xr:uid="{FD0F9A68-093B-4510-9954-85E03B0370BE}"/>
    <cellStyle name="Total 2 20 7" xfId="35989" xr:uid="{B3BF256F-B58C-476E-AE72-89C0BD8C4D74}"/>
    <cellStyle name="Total 2 20 8" xfId="36822" xr:uid="{7DBDC29E-F845-45D5-AC2B-E5F14C0486A8}"/>
    <cellStyle name="Total 2 20 9" xfId="37741" xr:uid="{D1B80B2F-7EC7-4844-8E45-776BBB757E3C}"/>
    <cellStyle name="Total 2 21" xfId="22245" xr:uid="{43A20FF3-79DB-48BB-BF23-F66EA5FAC12F}"/>
    <cellStyle name="Total 2 22" xfId="24894" xr:uid="{AB84FBA3-9953-4D96-AB7B-D0A696A1BC74}"/>
    <cellStyle name="Total 2 3" xfId="20867" xr:uid="{00000000-0005-0000-0000-00008A510000}"/>
    <cellStyle name="Total 2 3 2" xfId="20868" xr:uid="{00000000-0005-0000-0000-00008B510000}"/>
    <cellStyle name="Total 2 3 2 2" xfId="22403" xr:uid="{F7EC60C7-5EB7-40EF-A794-F03FAF2FC315}"/>
    <cellStyle name="Total 2 3 2 2 2" xfId="23303" xr:uid="{3608F2B7-C55A-44BE-AFD5-D0A5220CA161}"/>
    <cellStyle name="Total 2 3 2 2 2 2" xfId="25955" xr:uid="{C5AC16FF-B66F-4D69-8CDD-387290867B9E}"/>
    <cellStyle name="Total 2 3 2 2 2 3" xfId="27638" xr:uid="{0B681ACD-4B12-4381-B8C8-B205AF7BDCFC}"/>
    <cellStyle name="Total 2 3 2 2 2 4" xfId="28210" xr:uid="{1B924EBD-3152-45F7-959B-9D79585568F3}"/>
    <cellStyle name="Total 2 3 2 2 2 5" xfId="33206" xr:uid="{46719C94-1F6F-4564-B17B-DF6106522F86}"/>
    <cellStyle name="Total 2 3 2 2 2 6" xfId="31121" xr:uid="{930A42EA-72AE-4750-A450-13DBC2084F09}"/>
    <cellStyle name="Total 2 3 2 2 2 7" xfId="31406" xr:uid="{6AEF50A3-5C16-411A-A548-288670A53C6D}"/>
    <cellStyle name="Total 2 3 2 2 3" xfId="25057" xr:uid="{4E926CD1-5D53-45DF-B90C-035B5206D36C}"/>
    <cellStyle name="Total 2 3 2 2 4" xfId="32316" xr:uid="{B80D1633-ACDB-4A7A-9E64-59193E19C78A}"/>
    <cellStyle name="Total 2 3 2 3" xfId="23222" xr:uid="{5EBCAB6C-2335-4291-8E78-934D358742E9}"/>
    <cellStyle name="Total 2 3 2 3 2" xfId="25874" xr:uid="{28202BEF-A50B-4048-B1D7-71DAA2E58FED}"/>
    <cellStyle name="Total 2 3 2 3 3" xfId="28426" xr:uid="{BB2234D5-638F-4524-9989-9534ABBBE0E9}"/>
    <cellStyle name="Total 2 3 2 3 4" xfId="28294" xr:uid="{5E7B0D63-0512-4538-84DD-AA5B71752858}"/>
    <cellStyle name="Total 2 3 2 3 5" xfId="33125" xr:uid="{12EBBC37-DA0F-462C-ABB5-3A2395303545}"/>
    <cellStyle name="Total 2 3 2 3 6" xfId="31108" xr:uid="{39EB4D3B-5D18-4295-B399-78D49709312D}"/>
    <cellStyle name="Total 2 3 2 3 7" xfId="31474" xr:uid="{10F7851E-9C74-4972-8F22-20322E3F40D1}"/>
    <cellStyle name="Total 2 3 2 4" xfId="24378" xr:uid="{C79F5F65-A411-4D9C-9763-398AEA437F2A}"/>
    <cellStyle name="Total 2 3 2 4 2" xfId="27026" xr:uid="{0DD064A0-1C9E-4E97-981F-4AFCD2050407}"/>
    <cellStyle name="Total 2 3 2 4 3" xfId="28664" xr:uid="{0559A16E-A297-44D5-A940-9E9E9DB8FF72}"/>
    <cellStyle name="Total 2 3 2 4 4" xfId="29856" xr:uid="{F8CCF99E-70B8-4316-BA42-C40909A7A3B9}"/>
    <cellStyle name="Total 2 3 2 4 5" xfId="30739" xr:uid="{D9D331B8-B896-43C7-A586-14429EA174E0}"/>
    <cellStyle name="Total 2 3 2 4 6" xfId="34734" xr:uid="{0339E515-0CAD-4CC4-A919-827AB57C4BA1}"/>
    <cellStyle name="Total 2 3 2 4 7" xfId="35862" xr:uid="{20E81838-78B3-49C2-96D7-B7A544BED63D}"/>
    <cellStyle name="Total 2 3 2 4 8" xfId="36695" xr:uid="{0FE776CD-8478-4652-A6F9-CAA1C818BB44}"/>
    <cellStyle name="Total 2 3 2 4 9" xfId="37614" xr:uid="{3425FD6B-CF0A-40CE-A176-43876D78B018}"/>
    <cellStyle name="Total 2 3 2 5" xfId="24548" xr:uid="{1386488C-556A-4C8C-8CE4-FEE05E5DA430}"/>
    <cellStyle name="Total 2 3 2 5 2" xfId="27196" xr:uid="{9F280C5C-17A5-48DE-90A8-E4B116B9B92D}"/>
    <cellStyle name="Total 2 3 2 5 3" xfId="28834" xr:uid="{8771DA00-B0D5-436B-8569-1C517C04AE81}"/>
    <cellStyle name="Total 2 3 2 5 4" xfId="30026" xr:uid="{A02FAB52-B13D-4F12-8314-8257EF00B02A}"/>
    <cellStyle name="Total 2 3 2 5 5" xfId="30909" xr:uid="{3E3855CF-B412-4CE1-AADB-EBBF390EB037}"/>
    <cellStyle name="Total 2 3 2 5 6" xfId="34904" xr:uid="{C0A04ACF-3E4B-4A04-8B2C-56BB10B9AA09}"/>
    <cellStyle name="Total 2 3 2 5 7" xfId="36032" xr:uid="{4DE8251A-DBF6-471A-964D-F22BD5D115B6}"/>
    <cellStyle name="Total 2 3 2 5 8" xfId="36865" xr:uid="{5540EC10-F5E1-4A83-82EB-77EF3469B802}"/>
    <cellStyle name="Total 2 3 2 5 9" xfId="37784" xr:uid="{6A01E672-6706-4A61-B255-8D59B9F01804}"/>
    <cellStyle name="Total 2 3 2 6" xfId="22290" xr:uid="{67423589-B7DF-437E-A377-D0FAE3E51085}"/>
    <cellStyle name="Total 2 3 2 7" xfId="24939" xr:uid="{5D9D09BB-9A4F-424A-89FD-FF43EA7C0F24}"/>
    <cellStyle name="Total 2 3 3" xfId="20869" xr:uid="{00000000-0005-0000-0000-00008C510000}"/>
    <cellStyle name="Total 2 3 3 2" xfId="22402" xr:uid="{4D603CCF-337C-4C6A-B787-9877E46BEBFE}"/>
    <cellStyle name="Total 2 3 3 2 2" xfId="23302" xr:uid="{261E450A-3094-4726-9706-86CF5446FAAE}"/>
    <cellStyle name="Total 2 3 3 2 2 2" xfId="25954" xr:uid="{A9CBCDDE-3896-465C-B099-DE28AED0444D}"/>
    <cellStyle name="Total 2 3 3 2 2 3" xfId="28554" xr:uid="{49C4366E-5A58-4CD5-AF32-1637A5C0428C}"/>
    <cellStyle name="Total 2 3 3 2 2 4" xfId="27707" xr:uid="{C46C1C4D-F913-4241-BC94-CBEDAB1F8618}"/>
    <cellStyle name="Total 2 3 3 2 2 5" xfId="33205" xr:uid="{12B92F59-0CC2-41C3-8AAF-425EAE4C5F69}"/>
    <cellStyle name="Total 2 3 3 2 2 6" xfId="34434" xr:uid="{F5FCB11B-F2D2-4491-84AB-AB8828D845B1}"/>
    <cellStyle name="Total 2 3 3 2 2 7" xfId="35001" xr:uid="{EFBD0318-DDD7-4F4F-B2FA-C19C806B2244}"/>
    <cellStyle name="Total 2 3 3 2 3" xfId="25056" xr:uid="{54AEDF44-5EC4-4E8A-B915-B5CE50483ADB}"/>
    <cellStyle name="Total 2 3 3 2 4" xfId="32315" xr:uid="{0F285C39-822B-46F1-90C6-7ADCEAB14111}"/>
    <cellStyle name="Total 2 3 3 3" xfId="23223" xr:uid="{E3EE5C53-66B0-45AE-BC68-160DC2EDB42B}"/>
    <cellStyle name="Total 2 3 3 3 2" xfId="25875" xr:uid="{C8949607-1BEA-4749-8736-B45E30B466BC}"/>
    <cellStyle name="Total 2 3 3 3 3" xfId="28540" xr:uid="{03884414-77D2-4D0B-860F-AF0403CBF958}"/>
    <cellStyle name="Total 2 3 3 3 4" xfId="22203" xr:uid="{4AC441DE-B989-41BF-821A-AE082242AD79}"/>
    <cellStyle name="Total 2 3 3 3 5" xfId="33126" xr:uid="{6F73E74F-4189-4744-978C-B7D40BF61AC5}"/>
    <cellStyle name="Total 2 3 3 3 6" xfId="34326" xr:uid="{A57DCDC7-2B9D-4DF4-BDB4-B2FCC6013B04}"/>
    <cellStyle name="Total 2 3 3 3 7" xfId="31473" xr:uid="{B441E53C-2A3B-4C29-A2BC-B3DCBF9C8298}"/>
    <cellStyle name="Total 2 3 3 4" xfId="24379" xr:uid="{AE5A5CE6-E3D2-480A-B13F-07DB41591BA5}"/>
    <cellStyle name="Total 2 3 3 4 2" xfId="27027" xr:uid="{A021B527-1315-48A0-B30C-E7CBF081EDDE}"/>
    <cellStyle name="Total 2 3 3 4 3" xfId="28665" xr:uid="{99969B4C-EB3C-45A1-AEB0-5090AB58EAFD}"/>
    <cellStyle name="Total 2 3 3 4 4" xfId="29857" xr:uid="{E183AF07-9DAE-4055-A8A5-1266B2756AFB}"/>
    <cellStyle name="Total 2 3 3 4 5" xfId="30740" xr:uid="{397F730F-9EF8-4790-A282-6454B526FB51}"/>
    <cellStyle name="Total 2 3 3 4 6" xfId="34735" xr:uid="{8372C8A9-26B1-41A6-8EA4-A814D208333D}"/>
    <cellStyle name="Total 2 3 3 4 7" xfId="35863" xr:uid="{7A1C470B-1169-47E2-B466-FFC47DE59283}"/>
    <cellStyle name="Total 2 3 3 4 8" xfId="36696" xr:uid="{1BE9895E-B56E-46FE-9E9A-E8745F23FE35}"/>
    <cellStyle name="Total 2 3 3 4 9" xfId="37615" xr:uid="{55F3258A-F824-474C-8D39-FCD0A3341D9F}"/>
    <cellStyle name="Total 2 3 3 5" xfId="24549" xr:uid="{FDA2964B-6FD3-4EEE-9617-134FF4D229F0}"/>
    <cellStyle name="Total 2 3 3 5 2" xfId="27197" xr:uid="{F646C4DC-6477-4003-86FD-6A1C33F88FA5}"/>
    <cellStyle name="Total 2 3 3 5 3" xfId="28835" xr:uid="{11BE19CE-E080-44DA-B4A4-FE9610E9C9E3}"/>
    <cellStyle name="Total 2 3 3 5 4" xfId="30027" xr:uid="{D0384A4D-DD55-4648-A249-A9683A2A0A88}"/>
    <cellStyle name="Total 2 3 3 5 5" xfId="30910" xr:uid="{43661CDD-5BAE-44C0-BBCA-A11ECDA331F3}"/>
    <cellStyle name="Total 2 3 3 5 6" xfId="34905" xr:uid="{C604378B-9EEA-4F00-95E8-AB7D5B84DF58}"/>
    <cellStyle name="Total 2 3 3 5 7" xfId="36033" xr:uid="{DC830DD4-704A-4D91-B994-293269A3D338}"/>
    <cellStyle name="Total 2 3 3 5 8" xfId="36866" xr:uid="{1C9F43F3-CFB9-4D28-AAA4-903AAEFAE5AB}"/>
    <cellStyle name="Total 2 3 3 5 9" xfId="37785" xr:uid="{0C1152E5-E3F2-4723-9485-72DDA9121019}"/>
    <cellStyle name="Total 2 3 3 6" xfId="22291" xr:uid="{ABF57B6B-0F9A-4E6B-8429-A5A9001C5ADE}"/>
    <cellStyle name="Total 2 3 3 7" xfId="24940" xr:uid="{67129F2F-9BCC-4DE8-A224-710EA59BA579}"/>
    <cellStyle name="Total 2 3 4" xfId="20870" xr:uid="{00000000-0005-0000-0000-00008D510000}"/>
    <cellStyle name="Total 2 3 4 2" xfId="22401" xr:uid="{DCE19626-E225-4533-9915-C4B25EE4EC1B}"/>
    <cellStyle name="Total 2 3 4 2 2" xfId="23301" xr:uid="{710D3492-962A-4804-B3E9-9B3E67B16E8A}"/>
    <cellStyle name="Total 2 3 4 2 2 2" xfId="25953" xr:uid="{C669F668-647A-486D-B196-3A3B98981457}"/>
    <cellStyle name="Total 2 3 4 2 2 3" xfId="28440" xr:uid="{C94A3AE4-77A1-48AA-A7F1-AEEA27C27BAF}"/>
    <cellStyle name="Total 2 3 4 2 2 4" xfId="22232" xr:uid="{7157C4E0-2C92-4945-8E1A-72FF6294BD86}"/>
    <cellStyle name="Total 2 3 4 2 2 5" xfId="33204" xr:uid="{502F6E09-DBF7-46B3-887C-F001AE137F7C}"/>
    <cellStyle name="Total 2 3 4 2 2 6" xfId="34525" xr:uid="{986428AD-39B9-4B07-B47A-9664283EA8EE}"/>
    <cellStyle name="Total 2 3 4 2 2 7" xfId="35154" xr:uid="{26939B69-7D47-4F8C-89BA-B3F1734047DF}"/>
    <cellStyle name="Total 2 3 4 2 3" xfId="25055" xr:uid="{7ED5692C-CA5F-48FD-BC7A-D0A2501E1495}"/>
    <cellStyle name="Total 2 3 4 2 4" xfId="32314" xr:uid="{C3CB4772-C37A-45DC-B4EE-149BA0209587}"/>
    <cellStyle name="Total 2 3 4 3" xfId="23224" xr:uid="{45374001-69B8-492B-A30D-9686B1853BEB}"/>
    <cellStyle name="Total 2 3 4 3 2" xfId="25876" xr:uid="{895CD76E-3C6B-48F4-8EF0-A401C5470A98}"/>
    <cellStyle name="Total 2 3 4 3 3" xfId="27483" xr:uid="{9470348B-39BD-49EF-BAFD-DA25A17979E8}"/>
    <cellStyle name="Total 2 3 4 3 4" xfId="22204" xr:uid="{FB8FE8DE-3FB9-40FB-8910-4A6A4942D6E5}"/>
    <cellStyle name="Total 2 3 4 3 5" xfId="33127" xr:uid="{7D3FABE2-3024-43C7-B754-B8BE5ACF3822}"/>
    <cellStyle name="Total 2 3 4 3 6" xfId="31232" xr:uid="{DA0B516F-D055-4D33-AE28-C6C75BE54A12}"/>
    <cellStyle name="Total 2 3 4 3 7" xfId="31472" xr:uid="{20F94725-118F-4F5B-81AE-869F237525C9}"/>
    <cellStyle name="Total 2 3 4 4" xfId="24380" xr:uid="{39D1380C-07FF-44CA-825F-0FD561B0A987}"/>
    <cellStyle name="Total 2 3 4 4 2" xfId="27028" xr:uid="{E8E4C73E-4B55-4E45-805A-16EDE6BEA426}"/>
    <cellStyle name="Total 2 3 4 4 3" xfId="28666" xr:uid="{C4F20644-B2AD-4BB1-A38E-1EB82AA3EBCC}"/>
    <cellStyle name="Total 2 3 4 4 4" xfId="29858" xr:uid="{5D2C4E37-E5E4-4744-B030-12713F5A43C6}"/>
    <cellStyle name="Total 2 3 4 4 5" xfId="30741" xr:uid="{F96B85EC-ED7A-4F13-871D-7F5741727A1E}"/>
    <cellStyle name="Total 2 3 4 4 6" xfId="34736" xr:uid="{32924EE2-46D3-4AEE-81C8-EBA8DA7F9BDC}"/>
    <cellStyle name="Total 2 3 4 4 7" xfId="35864" xr:uid="{7A8A4543-F522-4727-813D-284AF3FD87AA}"/>
    <cellStyle name="Total 2 3 4 4 8" xfId="36697" xr:uid="{751BDAEB-D245-450B-89F9-74FD89D8271C}"/>
    <cellStyle name="Total 2 3 4 4 9" xfId="37616" xr:uid="{1E683622-11EC-4C4C-98B3-44B5BC524D00}"/>
    <cellStyle name="Total 2 3 4 5" xfId="24550" xr:uid="{8E912438-080E-4791-86DA-E26C5FE9E5BD}"/>
    <cellStyle name="Total 2 3 4 5 2" xfId="27198" xr:uid="{F6CEE589-4130-4D0A-A8E8-C97018B50CEC}"/>
    <cellStyle name="Total 2 3 4 5 3" xfId="28836" xr:uid="{FEBC868F-365D-4113-8985-212F184B21A1}"/>
    <cellStyle name="Total 2 3 4 5 4" xfId="30028" xr:uid="{EC1640D1-847B-4A98-AF28-272008EA677C}"/>
    <cellStyle name="Total 2 3 4 5 5" xfId="30911" xr:uid="{09DBE967-3AD2-40DC-AD27-19B8BFBF4540}"/>
    <cellStyle name="Total 2 3 4 5 6" xfId="34906" xr:uid="{6F885B9F-CAA3-48FF-86FE-08E60466AE2B}"/>
    <cellStyle name="Total 2 3 4 5 7" xfId="36034" xr:uid="{8E1C16F2-DF63-46D6-AC16-C73B557491A6}"/>
    <cellStyle name="Total 2 3 4 5 8" xfId="36867" xr:uid="{44A04DF3-DC51-4117-ACA0-8C7F8C90D9A8}"/>
    <cellStyle name="Total 2 3 4 5 9" xfId="37786" xr:uid="{8F4AE2ED-1A61-4DE5-A7C5-C17995A38001}"/>
    <cellStyle name="Total 2 3 4 6" xfId="22292" xr:uid="{22198400-315F-4214-B192-870D464AE041}"/>
    <cellStyle name="Total 2 3 4 7" xfId="24941" xr:uid="{34343FA1-4DF6-4151-91D0-500CE8283A55}"/>
    <cellStyle name="Total 2 3 5" xfId="20871" xr:uid="{00000000-0005-0000-0000-00008E510000}"/>
    <cellStyle name="Total 2 3 5 2" xfId="22400" xr:uid="{F7F05E03-8B02-46FA-A238-EF3D725C7E58}"/>
    <cellStyle name="Total 2 3 5 2 2" xfId="23300" xr:uid="{34C2C94D-BD7D-4EAA-9331-E7DC012BBFE1}"/>
    <cellStyle name="Total 2 3 5 2 2 2" xfId="25952" xr:uid="{C1AF5F46-228D-4F33-BD8E-80B5AFDA0BD1}"/>
    <cellStyle name="Total 2 3 5 2 2 3" xfId="27949" xr:uid="{BB05FB08-3CB0-4C24-8EE5-DB7078CE0D07}"/>
    <cellStyle name="Total 2 3 5 2 2 4" xfId="22231" xr:uid="{4B3B469E-45D9-47F8-AF13-961E79194E9A}"/>
    <cellStyle name="Total 2 3 5 2 2 5" xfId="33203" xr:uid="{3B3BD6A8-2753-42B5-AC43-5BF7D99867F4}"/>
    <cellStyle name="Total 2 3 5 2 2 6" xfId="31805" xr:uid="{780BEBEC-1301-423F-A3F0-DBE007727159}"/>
    <cellStyle name="Total 2 3 5 2 2 7" xfId="33731" xr:uid="{D9EDD69A-E15E-44A0-8CA1-F8B56A87A61E}"/>
    <cellStyle name="Total 2 3 5 2 3" xfId="25054" xr:uid="{BE5E0439-8E52-4456-845E-71650752D115}"/>
    <cellStyle name="Total 2 3 5 2 4" xfId="32313" xr:uid="{DD41CF44-A4D1-4AA6-B90A-FAC9FC31EA52}"/>
    <cellStyle name="Total 2 3 5 3" xfId="23225" xr:uid="{924A00BA-7C5E-40B7-BDC6-1ADD001C32CB}"/>
    <cellStyle name="Total 2 3 5 3 2" xfId="25877" xr:uid="{B7EC4B59-D469-4255-9587-A8131D6E8915}"/>
    <cellStyle name="Total 2 3 5 3 3" xfId="27484" xr:uid="{431BEE46-84EB-4715-B7C4-C71511BCDB52}"/>
    <cellStyle name="Total 2 3 5 3 4" xfId="22205" xr:uid="{436A9EC5-659A-4130-85C7-5D8CEDD5ED1B}"/>
    <cellStyle name="Total 2 3 5 3 5" xfId="33128" xr:uid="{9CAE27FC-C8FC-42B5-B3B0-AEAB08A8B8C4}"/>
    <cellStyle name="Total 2 3 5 3 6" xfId="33634" xr:uid="{012CF7A2-DD41-4528-BCAC-591E8BC8AAAA}"/>
    <cellStyle name="Total 2 3 5 3 7" xfId="31471" xr:uid="{2B9B7F6A-FAC3-4C8B-9E5C-6A39E6A7A6FC}"/>
    <cellStyle name="Total 2 3 5 4" xfId="24381" xr:uid="{76AEB341-F076-4E63-B958-8A319C9FC143}"/>
    <cellStyle name="Total 2 3 5 4 2" xfId="27029" xr:uid="{9EFB9F59-795D-4F2F-A809-3D1FF3737DE4}"/>
    <cellStyle name="Total 2 3 5 4 3" xfId="28667" xr:uid="{5B1E5A59-3A07-4699-BD3D-317F4EBDE01D}"/>
    <cellStyle name="Total 2 3 5 4 4" xfId="29859" xr:uid="{1E093EB9-6598-49EB-A205-9D13D714ABAA}"/>
    <cellStyle name="Total 2 3 5 4 5" xfId="30742" xr:uid="{D821313C-4DBA-4081-A72A-B0E7258A864F}"/>
    <cellStyle name="Total 2 3 5 4 6" xfId="34737" xr:uid="{C0A48C2F-9F63-4C30-8FD3-17C01A459D42}"/>
    <cellStyle name="Total 2 3 5 4 7" xfId="35865" xr:uid="{A5BCA6F8-8EED-4C00-B35D-4EDBABFA0DAD}"/>
    <cellStyle name="Total 2 3 5 4 8" xfId="36698" xr:uid="{F5BE9285-1A23-4345-8B61-5BEB935AE088}"/>
    <cellStyle name="Total 2 3 5 4 9" xfId="37617" xr:uid="{1D2DA893-9334-4B3F-8BA0-13C93A6C2DEC}"/>
    <cellStyle name="Total 2 3 5 5" xfId="24551" xr:uid="{15B8DF54-8769-48AC-B563-485D6B2ED333}"/>
    <cellStyle name="Total 2 3 5 5 2" xfId="27199" xr:uid="{CFB9DB16-DDD5-498C-AB35-DA5FC3E6EFA7}"/>
    <cellStyle name="Total 2 3 5 5 3" xfId="28837" xr:uid="{DA90A4B8-9962-4D1B-AF0D-1C7B4612A7FC}"/>
    <cellStyle name="Total 2 3 5 5 4" xfId="30029" xr:uid="{E4BB3DD4-B916-4E92-B240-3CF5471E4D64}"/>
    <cellStyle name="Total 2 3 5 5 5" xfId="30912" xr:uid="{1DCA16B1-AA1C-406B-9131-B69C891DDA3F}"/>
    <cellStyle name="Total 2 3 5 5 6" xfId="34907" xr:uid="{CA59407E-DC5D-4535-B0A9-7EBAA6BB9EA9}"/>
    <cellStyle name="Total 2 3 5 5 7" xfId="36035" xr:uid="{03023F84-C045-42D2-86F0-34F7003075BA}"/>
    <cellStyle name="Total 2 3 5 5 8" xfId="36868" xr:uid="{FFA437E9-9509-4921-830B-DE0DDC1A4B66}"/>
    <cellStyle name="Total 2 3 5 5 9" xfId="37787" xr:uid="{54FFB2EE-BDA3-4C22-9256-62015E124058}"/>
    <cellStyle name="Total 2 3 5 6" xfId="22293" xr:uid="{F7ADDCCA-5201-4FFA-8217-216B9C9335BC}"/>
    <cellStyle name="Total 2 3 5 7" xfId="24942" xr:uid="{94A4046A-4633-4054-BAC4-D6467BAEACAA}"/>
    <cellStyle name="Total 2 4" xfId="20872" xr:uid="{00000000-0005-0000-0000-00008F510000}"/>
    <cellStyle name="Total 2 4 2" xfId="20873" xr:uid="{00000000-0005-0000-0000-000090510000}"/>
    <cellStyle name="Total 2 4 2 2" xfId="22399" xr:uid="{883B6228-C54C-46F0-9AEF-096D1FA93649}"/>
    <cellStyle name="Total 2 4 2 2 2" xfId="23299" xr:uid="{AEE89C37-D504-4B15-ABB3-710D646FCC7B}"/>
    <cellStyle name="Total 2 4 2 2 2 2" xfId="25951" xr:uid="{ECD221D6-AE59-4F93-867F-68509DCFEE15}"/>
    <cellStyle name="Total 2 4 2 2 2 3" xfId="28080" xr:uid="{7D1203F8-3BED-41F0-9480-CA9A7C104EBB}"/>
    <cellStyle name="Total 2 4 2 2 2 4" xfId="28284" xr:uid="{41A476AB-97B9-40C4-94CD-6D904C972F09}"/>
    <cellStyle name="Total 2 4 2 2 2 5" xfId="33202" xr:uid="{73046E70-0C6A-4006-92CB-1908B4775331}"/>
    <cellStyle name="Total 2 4 2 2 2 6" xfId="31220" xr:uid="{88D4FEEE-64D2-465C-9C91-9C08C76629C1}"/>
    <cellStyle name="Total 2 4 2 2 2 7" xfId="31407" xr:uid="{EE848209-4BE2-4318-85AF-53700812C140}"/>
    <cellStyle name="Total 2 4 2 2 3" xfId="25053" xr:uid="{5A32795C-0E39-4725-92DC-709D6B40BBEC}"/>
    <cellStyle name="Total 2 4 2 2 4" xfId="32312" xr:uid="{F9E2C86E-BE6C-40A0-A21E-81923626B76E}"/>
    <cellStyle name="Total 2 4 2 3" xfId="23226" xr:uid="{8FAD4B3B-D9FE-4E3C-B2DF-9C496167BBC0}"/>
    <cellStyle name="Total 2 4 2 3 2" xfId="25878" xr:uid="{7514A3BF-5011-4217-A2FA-80FAC3BD1436}"/>
    <cellStyle name="Total 2 4 2 3 3" xfId="27647" xr:uid="{4B76DA43-23C0-4703-8D67-7E11488B7409}"/>
    <cellStyle name="Total 2 4 2 3 4" xfId="27716" xr:uid="{2DF888DB-37E7-4EBD-AA2E-37649EE80043}"/>
    <cellStyle name="Total 2 4 2 3 5" xfId="33129" xr:uid="{2CB727BC-802B-4C93-B642-9FF683434FCC}"/>
    <cellStyle name="Total 2 4 2 3 6" xfId="34513" xr:uid="{BB205515-65C4-4ACE-BE12-09986A9EB0CE}"/>
    <cellStyle name="Total 2 4 2 3 7" xfId="31470" xr:uid="{5325A59C-B153-49F8-8B3E-4C3C46D0681A}"/>
    <cellStyle name="Total 2 4 2 4" xfId="24382" xr:uid="{41403FE2-BBE7-407E-A5F5-CE42833FB1DC}"/>
    <cellStyle name="Total 2 4 2 4 2" xfId="27030" xr:uid="{7E9FBF8C-4837-475B-8F88-6C8D2F4251DD}"/>
    <cellStyle name="Total 2 4 2 4 3" xfId="28668" xr:uid="{E0C99D3A-6CDF-4A13-8CF8-5B5183A72EE6}"/>
    <cellStyle name="Total 2 4 2 4 4" xfId="29860" xr:uid="{E3CEA126-B4BE-4A0C-AE32-347064A0AF72}"/>
    <cellStyle name="Total 2 4 2 4 5" xfId="30743" xr:uid="{113B1DFD-CC9C-4BB2-B49E-904CD287F560}"/>
    <cellStyle name="Total 2 4 2 4 6" xfId="34738" xr:uid="{5525F679-A679-426B-80A7-8C71803FD60F}"/>
    <cellStyle name="Total 2 4 2 4 7" xfId="35866" xr:uid="{575FDA72-FFD4-40B7-8271-8BD0ABE18831}"/>
    <cellStyle name="Total 2 4 2 4 8" xfId="36699" xr:uid="{BAEBCE1E-D043-4732-8C08-5C94ADC5E287}"/>
    <cellStyle name="Total 2 4 2 4 9" xfId="37618" xr:uid="{5BC88062-1C26-4C52-9988-5343BF5EF68D}"/>
    <cellStyle name="Total 2 4 2 5" xfId="24552" xr:uid="{17A118B5-97F0-4737-9D11-8AC935E172CA}"/>
    <cellStyle name="Total 2 4 2 5 2" xfId="27200" xr:uid="{F77ED932-23C0-49DA-AEB2-2B5A0104DD61}"/>
    <cellStyle name="Total 2 4 2 5 3" xfId="28838" xr:uid="{B006D833-3EA3-4C8B-968B-57B4491379F9}"/>
    <cellStyle name="Total 2 4 2 5 4" xfId="30030" xr:uid="{A8DC9B64-F014-434F-905D-2D07A0A1EDC9}"/>
    <cellStyle name="Total 2 4 2 5 5" xfId="30913" xr:uid="{6E02FF6E-53C5-48B6-81BC-7BC232D5F27F}"/>
    <cellStyle name="Total 2 4 2 5 6" xfId="34908" xr:uid="{46654866-5424-4690-8957-7157ACB20264}"/>
    <cellStyle name="Total 2 4 2 5 7" xfId="36036" xr:uid="{818D9D1E-AD2F-41A1-9930-D0CC4C23C061}"/>
    <cellStyle name="Total 2 4 2 5 8" xfId="36869" xr:uid="{25EBCFC2-DA6A-4DBD-AB23-AB80DA567666}"/>
    <cellStyle name="Total 2 4 2 5 9" xfId="37788" xr:uid="{E9482EF4-FF9F-42FF-9123-ECDE29863FBC}"/>
    <cellStyle name="Total 2 4 2 6" xfId="22295" xr:uid="{396357D7-0BDC-49A8-936A-08901CB0AB7E}"/>
    <cellStyle name="Total 2 4 2 7" xfId="24944" xr:uid="{D32F3551-DE4E-4A67-BCE7-31C251E2F7EA}"/>
    <cellStyle name="Total 2 4 3" xfId="20874" xr:uid="{00000000-0005-0000-0000-000091510000}"/>
    <cellStyle name="Total 2 4 3 2" xfId="22398" xr:uid="{9B0128BE-6ACC-4A09-A25A-D51DFFBA6F5D}"/>
    <cellStyle name="Total 2 4 3 2 2" xfId="23298" xr:uid="{C84E0080-D36B-4BD4-8C21-F58910BAFE4F}"/>
    <cellStyle name="Total 2 4 3 2 2 2" xfId="25950" xr:uid="{8DDB5CDA-EE83-4FC4-9DF5-43996EC0BD2C}"/>
    <cellStyle name="Total 2 4 3 2 2 3" xfId="27635" xr:uid="{E02D918C-A91E-4CCB-B8C0-406FA77F0DCB}"/>
    <cellStyle name="Total 2 4 3 2 2 4" xfId="28365" xr:uid="{B495E054-5AC0-4D88-A8E4-D4AF265D82EB}"/>
    <cellStyle name="Total 2 4 3 2 2 5" xfId="33201" xr:uid="{9BF39E92-8203-4ACA-911D-7A6E7F7F5257}"/>
    <cellStyle name="Total 2 4 3 2 2 6" xfId="34338" xr:uid="{E24474C0-E9C3-4C31-93A8-B34AE148A1F9}"/>
    <cellStyle name="Total 2 4 3 2 2 7" xfId="31408" xr:uid="{0581719B-10D5-4FEC-8899-2552B0D382B3}"/>
    <cellStyle name="Total 2 4 3 2 3" xfId="25052" xr:uid="{560A300E-9C66-4197-9F18-5AC41C3E07BA}"/>
    <cellStyle name="Total 2 4 3 2 4" xfId="32311" xr:uid="{D9BDA9AD-6016-4CE3-92CB-27C4B85D7F0F}"/>
    <cellStyle name="Total 2 4 3 3" xfId="23227" xr:uid="{7B324BF6-6B2B-44F9-AA03-7938CCB9D5AA}"/>
    <cellStyle name="Total 2 4 3 3 2" xfId="25879" xr:uid="{7349AD14-698E-4689-9E0E-271B1C853025}"/>
    <cellStyle name="Total 2 4 3 3 3" xfId="28092" xr:uid="{516D1CD6-BD1D-4960-A0ED-2F6A6737F2B3}"/>
    <cellStyle name="Total 2 4 3 3 4" xfId="28220" xr:uid="{FFB593A1-76FC-4F0B-A15E-6F0412F72236}"/>
    <cellStyle name="Total 2 4 3 3 5" xfId="33130" xr:uid="{81506A4E-1624-4083-9A01-5902148C0AF4}"/>
    <cellStyle name="Total 2 4 3 3 6" xfId="34446" xr:uid="{E93315DE-D2BF-4B6F-8435-BA4633186E43}"/>
    <cellStyle name="Total 2 4 3 3 7" xfId="31469" xr:uid="{5FF5DDE3-ECD6-46B1-A59B-7B11E8F15D9B}"/>
    <cellStyle name="Total 2 4 3 4" xfId="24383" xr:uid="{60E10332-4011-4DD9-B141-295DD47659FE}"/>
    <cellStyle name="Total 2 4 3 4 2" xfId="27031" xr:uid="{AE5085E5-474D-45E4-9956-B0E6EA614019}"/>
    <cellStyle name="Total 2 4 3 4 3" xfId="28669" xr:uid="{AFE2927F-881E-41A6-82D7-588951B9D36C}"/>
    <cellStyle name="Total 2 4 3 4 4" xfId="29861" xr:uid="{90F40D3A-FE56-44DF-A78B-640C9FDE90B6}"/>
    <cellStyle name="Total 2 4 3 4 5" xfId="30744" xr:uid="{AD8D8C38-AFB6-42E3-B3DA-941BF24058AA}"/>
    <cellStyle name="Total 2 4 3 4 6" xfId="34739" xr:uid="{4DA6D0F7-4011-4E53-9075-911AE8CE459D}"/>
    <cellStyle name="Total 2 4 3 4 7" xfId="35867" xr:uid="{443AD0D4-2F8D-4F4D-BD7D-CB89A6DB747B}"/>
    <cellStyle name="Total 2 4 3 4 8" xfId="36700" xr:uid="{F46545CE-3AD8-4391-8314-E7B0020AF6D1}"/>
    <cellStyle name="Total 2 4 3 4 9" xfId="37619" xr:uid="{EDADB5A2-AFA3-42F7-94E1-446CBCD4AB29}"/>
    <cellStyle name="Total 2 4 3 5" xfId="24553" xr:uid="{5962E86F-79C8-4084-8A7F-521F6DC4B06E}"/>
    <cellStyle name="Total 2 4 3 5 2" xfId="27201" xr:uid="{1597B1B3-9E99-4656-AA7F-4C76D2544803}"/>
    <cellStyle name="Total 2 4 3 5 3" xfId="28839" xr:uid="{1E382900-63E5-46BD-9A7D-EE853D9D8789}"/>
    <cellStyle name="Total 2 4 3 5 4" xfId="30031" xr:uid="{2C50B543-447B-4DE2-AF5B-5F475F8E4033}"/>
    <cellStyle name="Total 2 4 3 5 5" xfId="30914" xr:uid="{0F0D2331-BEF9-4BA4-A8B1-2AC3A2D532BB}"/>
    <cellStyle name="Total 2 4 3 5 6" xfId="34909" xr:uid="{554A93FC-4A4B-46FF-A680-0AF90916D11E}"/>
    <cellStyle name="Total 2 4 3 5 7" xfId="36037" xr:uid="{6438F88B-3899-4E3A-B220-4C11DD60BFBF}"/>
    <cellStyle name="Total 2 4 3 5 8" xfId="36870" xr:uid="{59F8A810-0F56-44F5-B44E-71411AD7BBE7}"/>
    <cellStyle name="Total 2 4 3 5 9" xfId="37789" xr:uid="{364CE672-1672-4129-8171-33C1C28FA221}"/>
    <cellStyle name="Total 2 4 3 6" xfId="22296" xr:uid="{FB009DBF-2B68-457A-B93B-43B36D30F4CC}"/>
    <cellStyle name="Total 2 4 3 7" xfId="24945" xr:uid="{BBB1094B-3A09-4A93-9388-368FEE1092C1}"/>
    <cellStyle name="Total 2 4 4" xfId="20875" xr:uid="{00000000-0005-0000-0000-000092510000}"/>
    <cellStyle name="Total 2 4 4 2" xfId="22397" xr:uid="{489D8092-A469-4FF1-BE2A-A2AD237EF94A}"/>
    <cellStyle name="Total 2 4 4 2 2" xfId="23297" xr:uid="{48A872C2-CC05-4E57-A5A6-52939E0C5453}"/>
    <cellStyle name="Total 2 4 4 2 2 2" xfId="25949" xr:uid="{E430DE29-8448-4961-8FFD-227EBB5817C4}"/>
    <cellStyle name="Total 2 4 4 2 2 3" xfId="27496" xr:uid="{2C9166DE-FF10-46CA-8CEF-45456B3C32AD}"/>
    <cellStyle name="Total 2 4 4 2 2 4" xfId="27818" xr:uid="{DCCE534D-46A5-469E-A059-2F7BCF45EAE4}"/>
    <cellStyle name="Total 2 4 4 2 2 5" xfId="33200" xr:uid="{3BE4BDE8-537A-48A0-86E1-546F4390179F}"/>
    <cellStyle name="Total 2 4 4 2 2 6" xfId="31120" xr:uid="{4B05CCA0-B4F8-4604-A827-BD3F7C3F2E52}"/>
    <cellStyle name="Total 2 4 4 2 2 7" xfId="31409" xr:uid="{FF5C3D8B-C337-46AD-9B0C-81995E5D1C70}"/>
    <cellStyle name="Total 2 4 4 2 3" xfId="25051" xr:uid="{BFB6F97A-D10A-4D18-BD6B-FB12CD7A6DE2}"/>
    <cellStyle name="Total 2 4 4 2 4" xfId="32310" xr:uid="{08D6F0E1-58AB-4336-BF19-4B9D4131C2F8}"/>
    <cellStyle name="Total 2 4 4 3" xfId="23228" xr:uid="{14C4EBDC-184D-425E-B497-B7F8E24D56C2}"/>
    <cellStyle name="Total 2 4 4 3 2" xfId="25880" xr:uid="{5E86C36B-FC2D-4A18-AA41-F756C9F61CFF}"/>
    <cellStyle name="Total 2 4 4 3 3" xfId="27937" xr:uid="{49B83DFA-C15C-4E29-B376-F9A84F316346}"/>
    <cellStyle name="Total 2 4 4 3 4" xfId="27809" xr:uid="{268600E1-03F1-4DC2-8AF3-24819E18A40F}"/>
    <cellStyle name="Total 2 4 4 3 5" xfId="33131" xr:uid="{CC3EE5B8-31B5-4BA7-8BAE-AE5EBBCF8763}"/>
    <cellStyle name="Total 2 4 4 3 6" xfId="31109" xr:uid="{0DB867D9-CFE1-458C-AE93-43D8DB5C7DCE}"/>
    <cellStyle name="Total 2 4 4 3 7" xfId="31468" xr:uid="{4F1FAE0E-B86F-43FD-8DAA-23BAA11FEBD4}"/>
    <cellStyle name="Total 2 4 4 4" xfId="24384" xr:uid="{B346926A-DA23-48B7-A6A6-05BB63258723}"/>
    <cellStyle name="Total 2 4 4 4 2" xfId="27032" xr:uid="{08234DDB-CA05-4139-B046-D18702960A4C}"/>
    <cellStyle name="Total 2 4 4 4 3" xfId="28670" xr:uid="{F20A0D3D-1417-4EFE-80BA-0EECBB63B9D5}"/>
    <cellStyle name="Total 2 4 4 4 4" xfId="29862" xr:uid="{159C3980-24C6-499F-981B-AEC689EAA433}"/>
    <cellStyle name="Total 2 4 4 4 5" xfId="30745" xr:uid="{8834305C-E064-48F5-B23A-46CD266A82B5}"/>
    <cellStyle name="Total 2 4 4 4 6" xfId="34740" xr:uid="{1E177861-4982-4523-B2DE-B495BD83C271}"/>
    <cellStyle name="Total 2 4 4 4 7" xfId="35868" xr:uid="{B849F49E-D2BF-4316-B92A-515F9921CE3D}"/>
    <cellStyle name="Total 2 4 4 4 8" xfId="36701" xr:uid="{7753873E-295D-45F9-A551-AF6E4770D6B2}"/>
    <cellStyle name="Total 2 4 4 4 9" xfId="37620" xr:uid="{34665308-DE84-4316-ADA0-8444B4D37543}"/>
    <cellStyle name="Total 2 4 4 5" xfId="24554" xr:uid="{74732245-68DB-460D-A404-E1C53F958D27}"/>
    <cellStyle name="Total 2 4 4 5 2" xfId="27202" xr:uid="{123F7DD9-05D9-4ABE-922A-FBE80AEBE5CE}"/>
    <cellStyle name="Total 2 4 4 5 3" xfId="28840" xr:uid="{B4822471-3D6B-4266-BDEC-DE521CE25A70}"/>
    <cellStyle name="Total 2 4 4 5 4" xfId="30032" xr:uid="{2F1F448A-1105-4DCE-85CB-79C5638E6341}"/>
    <cellStyle name="Total 2 4 4 5 5" xfId="30915" xr:uid="{CE919449-06A5-4F42-8063-7FD51F1F0A2D}"/>
    <cellStyle name="Total 2 4 4 5 6" xfId="34910" xr:uid="{40EA9DAF-A625-4958-9F6C-6D52D5C0F7CF}"/>
    <cellStyle name="Total 2 4 4 5 7" xfId="36038" xr:uid="{567599C7-11C5-4403-B959-40563BB22E4C}"/>
    <cellStyle name="Total 2 4 4 5 8" xfId="36871" xr:uid="{8E777688-4367-4235-9FD7-716F1483126C}"/>
    <cellStyle name="Total 2 4 4 5 9" xfId="37790" xr:uid="{DEF88E3F-5ADD-474F-981B-BA82EF8C805E}"/>
    <cellStyle name="Total 2 4 4 6" xfId="22297" xr:uid="{D44B3F64-EBCC-4A81-AA78-3C657511D1A1}"/>
    <cellStyle name="Total 2 4 4 7" xfId="24946" xr:uid="{05D7E0BE-FF39-49F5-AE19-1774837BB434}"/>
    <cellStyle name="Total 2 4 5" xfId="20876" xr:uid="{00000000-0005-0000-0000-000093510000}"/>
    <cellStyle name="Total 2 4 5 2" xfId="22396" xr:uid="{4A604BE2-7E12-477E-9656-21E0E46DF8D3}"/>
    <cellStyle name="Total 2 4 5 2 2" xfId="23296" xr:uid="{D927C9E6-A73E-4BDD-BA95-C49BCA1D79AF}"/>
    <cellStyle name="Total 2 4 5 2 2 2" xfId="25948" xr:uid="{36563EEA-9A5F-4560-A741-BB6F1A402982}"/>
    <cellStyle name="Total 2 4 5 2 2 3" xfId="28553" xr:uid="{19051333-E7F3-4A3F-9ECA-CCDC14DEA89A}"/>
    <cellStyle name="Total 2 4 5 2 2 4" xfId="28211" xr:uid="{EA0810CC-7F74-49A8-AC38-8E9F62CC4E45}"/>
    <cellStyle name="Total 2 4 5 2 2 5" xfId="33199" xr:uid="{06EB111B-EB11-4717-BD8A-6384EE08AD0B}"/>
    <cellStyle name="Total 2 4 5 2 2 6" xfId="34435" xr:uid="{14E66314-3CA5-4F11-998F-6615109508F4}"/>
    <cellStyle name="Total 2 4 5 2 2 7" xfId="31410" xr:uid="{46A67508-04D2-492F-A24F-184AC4D8D93F}"/>
    <cellStyle name="Total 2 4 5 2 3" xfId="25050" xr:uid="{BF1772DC-C7DC-4BBC-8771-1CE4022511CE}"/>
    <cellStyle name="Total 2 4 5 2 4" xfId="32309" xr:uid="{9A6B519A-16A1-45EE-B259-B579FEDE6D7B}"/>
    <cellStyle name="Total 2 4 5 3" xfId="23229" xr:uid="{13DFC85E-D773-41E4-B710-1D1EECDC1086}"/>
    <cellStyle name="Total 2 4 5 3 2" xfId="25881" xr:uid="{6E02F47B-5B41-41EF-AE03-2451A4744A9E}"/>
    <cellStyle name="Total 2 4 5 3 3" xfId="28428" xr:uid="{ED1D1418-C9E8-4A41-A856-08F4209E82C8}"/>
    <cellStyle name="Total 2 4 5 3 4" xfId="28356" xr:uid="{1A5BF946-2AEE-4908-B9CD-56D9B8F4E4A7}"/>
    <cellStyle name="Total 2 4 5 3 5" xfId="33132" xr:uid="{97F5EF04-28D9-4DFD-960B-974FE98C780F}"/>
    <cellStyle name="Total 2 4 5 3 6" xfId="34327" xr:uid="{CB99474F-E358-4D61-8BEA-93A8B1210973}"/>
    <cellStyle name="Total 2 4 5 3 7" xfId="31467" xr:uid="{CDC05637-A715-416D-9DF5-C12885DDBF5A}"/>
    <cellStyle name="Total 2 4 5 4" xfId="24385" xr:uid="{97C8DD70-755F-4BE8-8527-10109E4BFA55}"/>
    <cellStyle name="Total 2 4 5 4 2" xfId="27033" xr:uid="{E7D9A8DB-48E5-43CC-9301-83F3F8FAD2D5}"/>
    <cellStyle name="Total 2 4 5 4 3" xfId="28671" xr:uid="{E63432C9-59CF-4194-AA82-4A1937848B6D}"/>
    <cellStyle name="Total 2 4 5 4 4" xfId="29863" xr:uid="{3DBF1F35-D11F-4CA9-A29C-1ECE93445D9D}"/>
    <cellStyle name="Total 2 4 5 4 5" xfId="30746" xr:uid="{4459D909-F755-4E86-BD8F-0A55E2EFF357}"/>
    <cellStyle name="Total 2 4 5 4 6" xfId="34741" xr:uid="{71DB22B7-1F19-43A9-9ABF-379DCA73893F}"/>
    <cellStyle name="Total 2 4 5 4 7" xfId="35869" xr:uid="{1E3D34BC-4B9C-470D-A677-DBA3469518A7}"/>
    <cellStyle name="Total 2 4 5 4 8" xfId="36702" xr:uid="{29A84136-869A-47E5-A3CA-DE1B30E603AE}"/>
    <cellStyle name="Total 2 4 5 4 9" xfId="37621" xr:uid="{7BDC8C4E-DC2E-410D-9AFD-12214F7F07A8}"/>
    <cellStyle name="Total 2 4 5 5" xfId="24555" xr:uid="{395EA2CD-9C50-4E51-934F-ECA2B7B9CB4E}"/>
    <cellStyle name="Total 2 4 5 5 2" xfId="27203" xr:uid="{D0D6CFD4-04D9-468F-81A5-0D099387E031}"/>
    <cellStyle name="Total 2 4 5 5 3" xfId="28841" xr:uid="{07204811-5B95-46DD-92AA-E1F721F1E02F}"/>
    <cellStyle name="Total 2 4 5 5 4" xfId="30033" xr:uid="{E68CA7F8-4D36-442F-A0A1-C5DB36997CAA}"/>
    <cellStyle name="Total 2 4 5 5 5" xfId="30916" xr:uid="{78162ABD-8F40-4F03-A6E1-D6C214ADB3B3}"/>
    <cellStyle name="Total 2 4 5 5 6" xfId="34911" xr:uid="{8B045CD9-8BAB-45FD-8A65-47488547F1A6}"/>
    <cellStyle name="Total 2 4 5 5 7" xfId="36039" xr:uid="{638052A2-8510-41C4-BE67-97D45BB52681}"/>
    <cellStyle name="Total 2 4 5 5 8" xfId="36872" xr:uid="{7ED24435-C49A-471C-8E92-8F362E022313}"/>
    <cellStyle name="Total 2 4 5 5 9" xfId="37791" xr:uid="{CF0F0CFA-FBBE-4DDD-9EFC-83EC2479E021}"/>
    <cellStyle name="Total 2 4 5 6" xfId="22298" xr:uid="{709F985D-8929-4669-B3D6-D16F4D86CFA8}"/>
    <cellStyle name="Total 2 4 5 7" xfId="24947" xr:uid="{27103C3A-50C7-44FB-9A2D-3A18C9A380BE}"/>
    <cellStyle name="Total 2 5" xfId="20877" xr:uid="{00000000-0005-0000-0000-000094510000}"/>
    <cellStyle name="Total 2 5 2" xfId="20878" xr:uid="{00000000-0005-0000-0000-000095510000}"/>
    <cellStyle name="Total 2 5 2 2" xfId="22395" xr:uid="{63C10A11-43C5-4222-B06F-AE8B66C1A5A1}"/>
    <cellStyle name="Total 2 5 2 2 2" xfId="23295" xr:uid="{2A1E8005-FDF5-409D-A682-1051401E6B14}"/>
    <cellStyle name="Total 2 5 2 2 2 2" xfId="25947" xr:uid="{1E467762-D96A-48CD-B80F-8285F9CD7C18}"/>
    <cellStyle name="Total 2 5 2 2 2 3" xfId="28439" xr:uid="{A3787DA1-B53D-443C-B564-A39EB5E985D1}"/>
    <cellStyle name="Total 2 5 2 2 2 4" xfId="27708" xr:uid="{3E73E091-25C6-4F41-A04D-080448A04AA9}"/>
    <cellStyle name="Total 2 5 2 2 2 5" xfId="33198" xr:uid="{D194A7CC-80A3-477D-B8E3-2E9EE0E86168}"/>
    <cellStyle name="Total 2 5 2 2 2 6" xfId="34524" xr:uid="{8F68A5A4-26FB-461B-B13A-732F4B752B18}"/>
    <cellStyle name="Total 2 5 2 2 2 7" xfId="31411" xr:uid="{1498A4C9-47DC-4117-8241-5F40C8D6D5E5}"/>
    <cellStyle name="Total 2 5 2 2 3" xfId="25049" xr:uid="{47D82D50-B35C-4DB6-B6D1-07D4AC51AD3C}"/>
    <cellStyle name="Total 2 5 2 2 4" xfId="32308" xr:uid="{EE8F1477-6A71-4C9F-9D5E-B9507026A6C1}"/>
    <cellStyle name="Total 2 5 2 3" xfId="23230" xr:uid="{D2859664-A0F4-4802-A21F-5134AF3E4C22}"/>
    <cellStyle name="Total 2 5 2 3 2" xfId="25882" xr:uid="{A9FBFBEF-9EE8-47D3-822A-0EA4954906F7}"/>
    <cellStyle name="Total 2 5 2 3 3" xfId="28542" xr:uid="{FFE4AB4A-B567-4DAF-951E-CC495DEF603C}"/>
    <cellStyle name="Total 2 5 2 3 4" xfId="28293" xr:uid="{8A036BA7-816D-42CB-8A1C-8DEFCA162759}"/>
    <cellStyle name="Total 2 5 2 3 5" xfId="33133" xr:uid="{7A7D6061-B0BF-4380-A165-B37CEB495723}"/>
    <cellStyle name="Total 2 5 2 3 6" xfId="31231" xr:uid="{EDB4B3FC-C43C-430D-9CA1-8E2537C4E5B9}"/>
    <cellStyle name="Total 2 5 2 3 7" xfId="31466" xr:uid="{C89E21A7-D7A8-454D-B49A-4E43CFAC6F62}"/>
    <cellStyle name="Total 2 5 2 4" xfId="24386" xr:uid="{A1297EC5-119A-4553-AA82-430C771D4543}"/>
    <cellStyle name="Total 2 5 2 4 2" xfId="27034" xr:uid="{AC0F4E4C-C1F9-422D-8D7C-ACDD6A1D16ED}"/>
    <cellStyle name="Total 2 5 2 4 3" xfId="28672" xr:uid="{180842AE-75DE-4435-9AC2-D2BE58D53D04}"/>
    <cellStyle name="Total 2 5 2 4 4" xfId="29864" xr:uid="{24EA6CCD-A98A-4ECE-8AE7-FE88534F732D}"/>
    <cellStyle name="Total 2 5 2 4 5" xfId="30747" xr:uid="{F8B1E941-EC62-4013-A9BA-51E49B3D5729}"/>
    <cellStyle name="Total 2 5 2 4 6" xfId="34742" xr:uid="{4644D389-531F-4E36-B35A-750A3DC7EECB}"/>
    <cellStyle name="Total 2 5 2 4 7" xfId="35870" xr:uid="{24E0216F-EB85-454A-A5AA-A440CD8F8C10}"/>
    <cellStyle name="Total 2 5 2 4 8" xfId="36703" xr:uid="{F90F6EFC-9F21-4DDD-BC47-782A6C3BCA1F}"/>
    <cellStyle name="Total 2 5 2 4 9" xfId="37622" xr:uid="{C6FCAED0-81AF-42CD-A0BF-07CCDFB5C6AE}"/>
    <cellStyle name="Total 2 5 2 5" xfId="24556" xr:uid="{D182D01F-14BF-4230-B099-46E91E01759C}"/>
    <cellStyle name="Total 2 5 2 5 2" xfId="27204" xr:uid="{2DEE62DC-72C8-4257-B764-BE2E4C56CCB9}"/>
    <cellStyle name="Total 2 5 2 5 3" xfId="28842" xr:uid="{A25C8AFA-6D4F-4860-983E-BB03CC9E50BF}"/>
    <cellStyle name="Total 2 5 2 5 4" xfId="30034" xr:uid="{2DD303AC-5514-43CD-98F8-5166E501E142}"/>
    <cellStyle name="Total 2 5 2 5 5" xfId="30917" xr:uid="{E58CEFC9-5D47-40C1-B7A6-17AAFE065386}"/>
    <cellStyle name="Total 2 5 2 5 6" xfId="34912" xr:uid="{C922C99E-D61E-45B6-955C-1258F9CF61E7}"/>
    <cellStyle name="Total 2 5 2 5 7" xfId="36040" xr:uid="{82DC4950-541B-4D4F-A2BA-92A0C80B8EDC}"/>
    <cellStyle name="Total 2 5 2 5 8" xfId="36873" xr:uid="{53D0C532-7394-48DC-91F7-6334D90959C3}"/>
    <cellStyle name="Total 2 5 2 5 9" xfId="37792" xr:uid="{BB1139E1-6791-4F76-9FAC-577CF27E1D08}"/>
    <cellStyle name="Total 2 5 2 6" xfId="22300" xr:uid="{0B559497-9B6D-47CB-95E4-5D40D2D0DDAD}"/>
    <cellStyle name="Total 2 5 2 7" xfId="24949" xr:uid="{5E488565-36F5-4C63-B6D4-B14A5C09E442}"/>
    <cellStyle name="Total 2 5 3" xfId="20879" xr:uid="{00000000-0005-0000-0000-000096510000}"/>
    <cellStyle name="Total 2 5 3 2" xfId="22394" xr:uid="{91DE601A-A5E9-482A-A931-8BCB1A4E8E98}"/>
    <cellStyle name="Total 2 5 3 2 2" xfId="23294" xr:uid="{22608667-5EFB-4103-A9E7-915B30277F61}"/>
    <cellStyle name="Total 2 5 3 2 2 2" xfId="25946" xr:uid="{03E212C0-0A3E-4CDD-B94A-3CD4C8FC4269}"/>
    <cellStyle name="Total 2 5 3 2 2 3" xfId="27948" xr:uid="{3BD52812-433A-4711-8E52-357317AE5986}"/>
    <cellStyle name="Total 2 5 3 2 2 4" xfId="22230" xr:uid="{1457E857-CAA1-43A4-98D4-B8C248CFD697}"/>
    <cellStyle name="Total 2 5 3 2 2 5" xfId="33197" xr:uid="{AAF7165F-42DF-412A-B11C-64BB6E7DE059}"/>
    <cellStyle name="Total 2 5 3 2 2 6" xfId="31804" xr:uid="{08ECC141-B675-4418-81DF-12DD07E20A8E}"/>
    <cellStyle name="Total 2 5 3 2 2 7" xfId="31412" xr:uid="{69D42053-CE41-4D8E-A0AC-46725355F2A4}"/>
    <cellStyle name="Total 2 5 3 2 3" xfId="25048" xr:uid="{7924CC5F-7330-40C9-B533-B4F543EACC70}"/>
    <cellStyle name="Total 2 5 3 2 4" xfId="32307" xr:uid="{1AD5291D-13EF-4E73-A00D-946E974052ED}"/>
    <cellStyle name="Total 2 5 3 3" xfId="23231" xr:uid="{D8FCA877-A64D-46A7-AD5A-FF1BD7D22805}"/>
    <cellStyle name="Total 2 5 3 3 2" xfId="25883" xr:uid="{C8A95670-1342-41F5-9EAE-0F4897F8F5CD}"/>
    <cellStyle name="Total 2 5 3 3 3" xfId="27485" xr:uid="{60DA2D85-9A73-47B5-B6E6-0A47DD55C12B}"/>
    <cellStyle name="Total 2 5 3 3 4" xfId="22206" xr:uid="{CBE9FB21-2F77-4D13-AD96-78BCC91CA963}"/>
    <cellStyle name="Total 2 5 3 3 5" xfId="33134" xr:uid="{1FF28DAC-0059-4CAF-B213-5B32A0B3396E}"/>
    <cellStyle name="Total 2 5 3 3 6" xfId="31799" xr:uid="{C0FB0579-4687-42A4-978C-B957C1BFEC3A}"/>
    <cellStyle name="Total 2 5 3 3 7" xfId="31465" xr:uid="{B35BE456-FED9-4EB2-A28D-08D878043492}"/>
    <cellStyle name="Total 2 5 3 4" xfId="24387" xr:uid="{2E8B8FAF-899C-415E-8786-3F059035CDA1}"/>
    <cellStyle name="Total 2 5 3 4 2" xfId="27035" xr:uid="{A63937B4-DE83-4ADD-BB3C-D0216F8EC36A}"/>
    <cellStyle name="Total 2 5 3 4 3" xfId="28673" xr:uid="{4071D33C-70C1-494B-9D20-24DADDC08ABD}"/>
    <cellStyle name="Total 2 5 3 4 4" xfId="29865" xr:uid="{8FDB6FA3-CA3B-4330-AEB7-D56BE5BBBB2D}"/>
    <cellStyle name="Total 2 5 3 4 5" xfId="30748" xr:uid="{8001E2B7-E854-49FC-BF16-A8637D043951}"/>
    <cellStyle name="Total 2 5 3 4 6" xfId="34743" xr:uid="{085F8CDF-5FF5-4BED-898D-49D14F912559}"/>
    <cellStyle name="Total 2 5 3 4 7" xfId="35871" xr:uid="{01BDA700-B177-40A4-BA36-EF09FEC2067B}"/>
    <cellStyle name="Total 2 5 3 4 8" xfId="36704" xr:uid="{A2078B51-ABE8-4041-B13C-56F76DFEF79A}"/>
    <cellStyle name="Total 2 5 3 4 9" xfId="37623" xr:uid="{086F186A-5618-4B1C-B8A1-E741A3EF7716}"/>
    <cellStyle name="Total 2 5 3 5" xfId="24557" xr:uid="{375AB165-63B0-4577-9A43-009BC16764F7}"/>
    <cellStyle name="Total 2 5 3 5 2" xfId="27205" xr:uid="{699D6C8D-89E9-42C5-BFCF-B3DF6D171B69}"/>
    <cellStyle name="Total 2 5 3 5 3" xfId="28843" xr:uid="{E7BE946A-C663-415F-9FBB-C4F18045B43F}"/>
    <cellStyle name="Total 2 5 3 5 4" xfId="30035" xr:uid="{27A23BF5-8E40-4689-9502-394107668D31}"/>
    <cellStyle name="Total 2 5 3 5 5" xfId="30918" xr:uid="{2B6282B0-9BAC-4F56-B73A-A970A8C030FE}"/>
    <cellStyle name="Total 2 5 3 5 6" xfId="34913" xr:uid="{255148A9-EFEA-4BE5-AF6A-455C5FF3B5C7}"/>
    <cellStyle name="Total 2 5 3 5 7" xfId="36041" xr:uid="{93F100D6-0F87-415F-AB2F-A8B8AA4E6407}"/>
    <cellStyle name="Total 2 5 3 5 8" xfId="36874" xr:uid="{6998AC13-8F24-48AB-AF8A-482F1E00B8EF}"/>
    <cellStyle name="Total 2 5 3 5 9" xfId="37793" xr:uid="{1349D347-1BDA-4FD1-AF75-4EA09C006D7B}"/>
    <cellStyle name="Total 2 5 3 6" xfId="22301" xr:uid="{767AC5B9-79B3-4C43-8CF7-0AF171471498}"/>
    <cellStyle name="Total 2 5 3 7" xfId="24950" xr:uid="{FC8E363E-BB46-45F4-807C-12E24F83C1EE}"/>
    <cellStyle name="Total 2 5 4" xfId="20880" xr:uid="{00000000-0005-0000-0000-000097510000}"/>
    <cellStyle name="Total 2 5 4 2" xfId="22393" xr:uid="{33C9557E-54F1-462E-85A0-45CF591E655A}"/>
    <cellStyle name="Total 2 5 4 2 2" xfId="23293" xr:uid="{6E031532-B11D-4833-8D72-99745FF39691}"/>
    <cellStyle name="Total 2 5 4 2 2 2" xfId="25945" xr:uid="{48ABC1B7-CD3A-4308-9324-D6D3B7B66B23}"/>
    <cellStyle name="Total 2 5 4 2 2 3" xfId="28081" xr:uid="{E3CB34E1-B01C-40EA-BCE0-2D9C447A7520}"/>
    <cellStyle name="Total 2 5 4 2 2 4" xfId="22229" xr:uid="{98412178-E7FA-4CAA-832A-A9097C642319}"/>
    <cellStyle name="Total 2 5 4 2 2 5" xfId="33196" xr:uid="{0D051C47-EB19-48CC-AF87-561D5C092A47}"/>
    <cellStyle name="Total 2 5 4 2 2 6" xfId="31221" xr:uid="{63F4EC42-82DF-43B7-B943-00E4A4E9E2F3}"/>
    <cellStyle name="Total 2 5 4 2 2 7" xfId="31413" xr:uid="{2FF0EBF6-AF9B-4191-BEEE-53DA10ECB1A9}"/>
    <cellStyle name="Total 2 5 4 2 3" xfId="25047" xr:uid="{ED76CC3C-6F87-4B86-89A5-6FE987705A3A}"/>
    <cellStyle name="Total 2 5 4 2 4" xfId="32306" xr:uid="{746EC498-9BB3-4D27-AC93-16CBA78BA6BF}"/>
    <cellStyle name="Total 2 5 4 3" xfId="23232" xr:uid="{5441A3D8-5AD2-4885-B109-F0E25C768789}"/>
    <cellStyle name="Total 2 5 4 3 2" xfId="25884" xr:uid="{7C31BC48-F78B-4934-AEF4-A73E6608C4A4}"/>
    <cellStyle name="Total 2 5 4 3 3" xfId="27646" xr:uid="{BD53898C-136A-476E-BAF5-A1FB9466446B}"/>
    <cellStyle name="Total 2 5 4 3 4" xfId="22207" xr:uid="{311FC57A-FEDA-4624-BA12-E286E9D78674}"/>
    <cellStyle name="Total 2 5 4 3 5" xfId="33135" xr:uid="{6E468184-0AC5-4856-BD56-276283CF412D}"/>
    <cellStyle name="Total 2 5 4 3 6" xfId="34514" xr:uid="{E7F81DD7-B708-4294-8160-4F36D1100D1D}"/>
    <cellStyle name="Total 2 5 4 3 7" xfId="31464" xr:uid="{D6EEFB6B-86FA-45E7-B8EE-CCD9F39CD110}"/>
    <cellStyle name="Total 2 5 4 4" xfId="24388" xr:uid="{BA0DFC8E-B1F5-43DC-888C-80AAB10C7F2B}"/>
    <cellStyle name="Total 2 5 4 4 2" xfId="27036" xr:uid="{59BB60F1-77A8-43F0-97DB-EC5C9130A04B}"/>
    <cellStyle name="Total 2 5 4 4 3" xfId="28674" xr:uid="{AB779814-F2A1-4321-AEF7-B3C344923C94}"/>
    <cellStyle name="Total 2 5 4 4 4" xfId="29866" xr:uid="{3F2B9380-31B8-44BF-A09D-E95390978BE6}"/>
    <cellStyle name="Total 2 5 4 4 5" xfId="30749" xr:uid="{3CCC77F9-25B2-484B-929B-4BB623F0E0F6}"/>
    <cellStyle name="Total 2 5 4 4 6" xfId="34744" xr:uid="{D9124523-43E9-43E9-B475-455045CBD247}"/>
    <cellStyle name="Total 2 5 4 4 7" xfId="35872" xr:uid="{E706F3AA-76E3-4F18-A346-AC6E1CB57AD5}"/>
    <cellStyle name="Total 2 5 4 4 8" xfId="36705" xr:uid="{97B6EDF9-F2A1-460E-A1FC-4EA7176DE8BF}"/>
    <cellStyle name="Total 2 5 4 4 9" xfId="37624" xr:uid="{B54E5123-8CAF-461A-94AA-B033F730F681}"/>
    <cellStyle name="Total 2 5 4 5" xfId="24558" xr:uid="{7898592F-D8CB-448F-A6CA-8F2052AF8A1E}"/>
    <cellStyle name="Total 2 5 4 5 2" xfId="27206" xr:uid="{64D72DBE-8B0F-4321-A379-735089683770}"/>
    <cellStyle name="Total 2 5 4 5 3" xfId="28844" xr:uid="{82E806BB-9F32-4DE7-9E7E-90D28A927610}"/>
    <cellStyle name="Total 2 5 4 5 4" xfId="30036" xr:uid="{C2D7BCD0-8D0C-4D72-8896-C9C2C02B6AAE}"/>
    <cellStyle name="Total 2 5 4 5 5" xfId="30919" xr:uid="{4932F595-711C-4F3F-A574-01BC4FA11B65}"/>
    <cellStyle name="Total 2 5 4 5 6" xfId="34914" xr:uid="{B919696E-7188-45D0-B8E9-7ED063C4000B}"/>
    <cellStyle name="Total 2 5 4 5 7" xfId="36042" xr:uid="{06516A50-1A72-47E2-B199-A994C1E3D0AA}"/>
    <cellStyle name="Total 2 5 4 5 8" xfId="36875" xr:uid="{D905BB0F-307E-4A87-B26D-7112EAFA4457}"/>
    <cellStyle name="Total 2 5 4 5 9" xfId="37794" xr:uid="{4CAD6150-0B6C-44CD-9EAD-709F83E1F523}"/>
    <cellStyle name="Total 2 5 4 6" xfId="22302" xr:uid="{D0B8CDBD-DC7C-4998-A8A5-86BCEE44090E}"/>
    <cellStyle name="Total 2 5 4 7" xfId="24951" xr:uid="{8BBAF894-14A6-487C-BD1D-C63A9ED07C61}"/>
    <cellStyle name="Total 2 5 5" xfId="20881" xr:uid="{00000000-0005-0000-0000-000098510000}"/>
    <cellStyle name="Total 2 5 5 2" xfId="22392" xr:uid="{40AEAAE1-56C3-4F95-8189-599F77F594A7}"/>
    <cellStyle name="Total 2 5 5 2 2" xfId="23292" xr:uid="{3388E050-C2DF-4F0E-A470-DFB5707F3DD0}"/>
    <cellStyle name="Total 2 5 5 2 2 2" xfId="25944" xr:uid="{B871A1A3-0EC6-4DAB-8399-AF5FF42E0A9D}"/>
    <cellStyle name="Total 2 5 5 2 2 3" xfId="27636" xr:uid="{6187B498-5FAB-4BAB-86FA-D89D76771F03}"/>
    <cellStyle name="Total 2 5 5 2 2 4" xfId="22228" xr:uid="{512B59CF-E588-43C4-B908-DB0AB207BDD6}"/>
    <cellStyle name="Total 2 5 5 2 2 5" xfId="33195" xr:uid="{1ECBD725-880D-4A61-A37F-3104934185F0}"/>
    <cellStyle name="Total 2 5 5 2 2 6" xfId="34337" xr:uid="{D2F2C1C2-58EA-431C-9233-4C08095DBC79}"/>
    <cellStyle name="Total 2 5 5 2 2 7" xfId="31414" xr:uid="{B6B73808-C772-4204-A5AA-C9A0B74AFC39}"/>
    <cellStyle name="Total 2 5 5 2 3" xfId="25046" xr:uid="{B9FEB119-E268-4BAE-9936-58A27A549578}"/>
    <cellStyle name="Total 2 5 5 2 4" xfId="32305" xr:uid="{9D7AA9BC-E57E-45B5-841E-B4B9BB36D9A2}"/>
    <cellStyle name="Total 2 5 5 3" xfId="23233" xr:uid="{7B00F2D1-4469-4D73-87D5-BD2DACEC386C}"/>
    <cellStyle name="Total 2 5 5 3 2" xfId="25885" xr:uid="{AC23BCD0-BFB0-4E98-AAEB-078C8AE831D2}"/>
    <cellStyle name="Total 2 5 5 3 3" xfId="28091" xr:uid="{483C7F49-9DD9-4577-860E-EAE967D89D19}"/>
    <cellStyle name="Total 2 5 5 3 4" xfId="22210" xr:uid="{6B461E47-F21E-44A9-BDDB-E343D70B24B0}"/>
    <cellStyle name="Total 2 5 5 3 5" xfId="33136" xr:uid="{EAA5686F-F7E7-404A-B17A-9BDE78B89687}"/>
    <cellStyle name="Total 2 5 5 3 6" xfId="34445" xr:uid="{E0FEB204-A37E-47C9-95EA-55FFDE4F5D0A}"/>
    <cellStyle name="Total 2 5 5 3 7" xfId="31463" xr:uid="{181CC190-46C4-4175-934F-7B03F2C84904}"/>
    <cellStyle name="Total 2 5 5 4" xfId="24389" xr:uid="{26416783-4BA2-48F2-BD0D-488C3274EE26}"/>
    <cellStyle name="Total 2 5 5 4 2" xfId="27037" xr:uid="{43B26277-CD0E-4DC5-95A1-1B16EEBAAEB3}"/>
    <cellStyle name="Total 2 5 5 4 3" xfId="28675" xr:uid="{DA790171-F0CB-476E-84AC-5D19A4082E4C}"/>
    <cellStyle name="Total 2 5 5 4 4" xfId="29867" xr:uid="{0EAFF7F9-12E3-4B5F-9D53-16D5557224EA}"/>
    <cellStyle name="Total 2 5 5 4 5" xfId="30750" xr:uid="{F4CA5CE1-5406-4C43-9409-D9BA74E96857}"/>
    <cellStyle name="Total 2 5 5 4 6" xfId="34745" xr:uid="{A278C483-1DBB-4282-A272-8C93B089B412}"/>
    <cellStyle name="Total 2 5 5 4 7" xfId="35873" xr:uid="{3560FA45-5C4F-4041-AFA6-511C8CC11AFB}"/>
    <cellStyle name="Total 2 5 5 4 8" xfId="36706" xr:uid="{54B98190-1273-4777-B4E5-437BB21728EE}"/>
    <cellStyle name="Total 2 5 5 4 9" xfId="37625" xr:uid="{B40B900D-357E-4702-8979-C0DC64164E9E}"/>
    <cellStyle name="Total 2 5 5 5" xfId="24559" xr:uid="{DACD4505-0461-42D9-9DB7-063E4F21D31A}"/>
    <cellStyle name="Total 2 5 5 5 2" xfId="27207" xr:uid="{50EAE3EA-3500-4E7C-AD23-174C43C9D0BC}"/>
    <cellStyle name="Total 2 5 5 5 3" xfId="28845" xr:uid="{1BDA6D11-FC58-407F-A343-F38C3D131358}"/>
    <cellStyle name="Total 2 5 5 5 4" xfId="30037" xr:uid="{69CA18B9-86F9-48BF-82CA-65ECD5BFF520}"/>
    <cellStyle name="Total 2 5 5 5 5" xfId="30920" xr:uid="{0B611F23-A357-49E5-BA5D-A19BD998D10F}"/>
    <cellStyle name="Total 2 5 5 5 6" xfId="34915" xr:uid="{B9A1150A-4F94-47ED-8193-29677C4CCF06}"/>
    <cellStyle name="Total 2 5 5 5 7" xfId="36043" xr:uid="{6C043BF0-0201-40AC-A5F1-9D49E21E5DB0}"/>
    <cellStyle name="Total 2 5 5 5 8" xfId="36876" xr:uid="{F5E0AA20-C838-4B16-A17F-151D7EA9D85D}"/>
    <cellStyle name="Total 2 5 5 5 9" xfId="37795" xr:uid="{DE5279F6-8989-403F-8BAC-8B25D631EEB7}"/>
    <cellStyle name="Total 2 5 5 6" xfId="22303" xr:uid="{B74EDC8E-D4B9-417C-8A71-570955843B89}"/>
    <cellStyle name="Total 2 5 5 7" xfId="24952" xr:uid="{2782CDEA-996D-4832-A6A6-00F88DDC6DBB}"/>
    <cellStyle name="Total 2 6" xfId="20882" xr:uid="{00000000-0005-0000-0000-000099510000}"/>
    <cellStyle name="Total 2 6 2" xfId="20883" xr:uid="{00000000-0005-0000-0000-00009A510000}"/>
    <cellStyle name="Total 2 6 2 2" xfId="22391" xr:uid="{5265AF66-0245-4B55-99B4-78A9DBD8084E}"/>
    <cellStyle name="Total 2 6 2 2 2" xfId="23291" xr:uid="{49DB1B78-5B58-40AE-ACDC-5CA612C56CD5}"/>
    <cellStyle name="Total 2 6 2 2 2 2" xfId="25943" xr:uid="{13793931-8747-4DC3-97F4-933C70C2EAC9}"/>
    <cellStyle name="Total 2 6 2 2 2 3" xfId="27495" xr:uid="{74D0341C-74A9-4B0B-B461-19DF90EFE754}"/>
    <cellStyle name="Total 2 6 2 2 2 4" xfId="28285" xr:uid="{6C4B5DB8-511F-4BFC-AE7C-3E65C11A94F7}"/>
    <cellStyle name="Total 2 6 2 2 2 5" xfId="33194" xr:uid="{16850B85-437A-4576-A260-DFA12B0358A3}"/>
    <cellStyle name="Total 2 6 2 2 2 6" xfId="31119" xr:uid="{92FBC82D-C4B3-41E0-BFAF-4663CF4ADA0B}"/>
    <cellStyle name="Total 2 6 2 2 2 7" xfId="31415" xr:uid="{9F778064-E47A-4CA1-915A-D67E824041E7}"/>
    <cellStyle name="Total 2 6 2 2 3" xfId="25045" xr:uid="{A896C0EB-D683-4A0F-9B90-1EBD4BC8FA92}"/>
    <cellStyle name="Total 2 6 2 2 4" xfId="32304" xr:uid="{B411B551-F648-479B-B6AE-199D7837B80A}"/>
    <cellStyle name="Total 2 6 2 3" xfId="23234" xr:uid="{0F76DF21-A412-4924-9666-E44063D2C2C7}"/>
    <cellStyle name="Total 2 6 2 3 2" xfId="25886" xr:uid="{8855394F-613E-4FD6-9693-FECE9C7471CA}"/>
    <cellStyle name="Total 2 6 2 3 3" xfId="27938" xr:uid="{2ED99224-595A-4773-AA0C-C743569CB949}"/>
    <cellStyle name="Total 2 6 2 3 4" xfId="27715" xr:uid="{1110264F-F625-4780-91D5-7BCA5B7F90D8}"/>
    <cellStyle name="Total 2 6 2 3 5" xfId="33137" xr:uid="{F5CB569E-313C-47B0-805F-6A542BF9C14F}"/>
    <cellStyle name="Total 2 6 2 3 6" xfId="31110" xr:uid="{860341D4-4C89-46CD-96AE-375BD51BEF19}"/>
    <cellStyle name="Total 2 6 2 3 7" xfId="31462" xr:uid="{B4B42518-DBA9-4BB9-97E5-354D60860FDE}"/>
    <cellStyle name="Total 2 6 2 4" xfId="24390" xr:uid="{B6FD9953-2A3C-438B-8B42-49CE0AD9D9FC}"/>
    <cellStyle name="Total 2 6 2 4 2" xfId="27038" xr:uid="{45C01605-74CB-4C9C-97CD-DB873BB93B0A}"/>
    <cellStyle name="Total 2 6 2 4 3" xfId="28676" xr:uid="{F511EACE-AFA0-4877-8B72-E55BCF9DC5D3}"/>
    <cellStyle name="Total 2 6 2 4 4" xfId="29868" xr:uid="{E88E00A6-EA97-4CCC-A212-9FB1B9FC06E0}"/>
    <cellStyle name="Total 2 6 2 4 5" xfId="30751" xr:uid="{B1093BD7-74AC-4C4A-88EC-64BCB8DE050B}"/>
    <cellStyle name="Total 2 6 2 4 6" xfId="34746" xr:uid="{6ECFFDE8-19D7-4F14-8B0D-2098EDE2640C}"/>
    <cellStyle name="Total 2 6 2 4 7" xfId="35874" xr:uid="{E9BE92F6-B7D4-4BFF-B50B-43506AFA37AC}"/>
    <cellStyle name="Total 2 6 2 4 8" xfId="36707" xr:uid="{9A119908-707A-415C-BC60-C87563A17E5C}"/>
    <cellStyle name="Total 2 6 2 4 9" xfId="37626" xr:uid="{B11FACF8-CB77-4B45-A44C-A1330A330D45}"/>
    <cellStyle name="Total 2 6 2 5" xfId="24560" xr:uid="{0CBEF266-E7DD-4EFA-9A48-B2A848131FE3}"/>
    <cellStyle name="Total 2 6 2 5 2" xfId="27208" xr:uid="{9C6CCE53-EB6C-499B-BE90-27F932BCA1AF}"/>
    <cellStyle name="Total 2 6 2 5 3" xfId="28846" xr:uid="{9CC45DE1-2A86-4425-93F2-9729758E0076}"/>
    <cellStyle name="Total 2 6 2 5 4" xfId="30038" xr:uid="{76BF19CF-5CDF-4327-973E-BB1E505F8218}"/>
    <cellStyle name="Total 2 6 2 5 5" xfId="30921" xr:uid="{16E24375-8352-44F8-9894-3EC146D09CFB}"/>
    <cellStyle name="Total 2 6 2 5 6" xfId="34916" xr:uid="{08FF32A9-3D1C-4353-9811-BFFC5D035CE0}"/>
    <cellStyle name="Total 2 6 2 5 7" xfId="36044" xr:uid="{72D4218B-1353-4882-A8A9-8B673D6493DE}"/>
    <cellStyle name="Total 2 6 2 5 8" xfId="36877" xr:uid="{8014D556-F412-4102-8920-D400A870F6A0}"/>
    <cellStyle name="Total 2 6 2 5 9" xfId="37796" xr:uid="{5BA8F5CB-CA8A-47FF-8EEB-8D96D9571266}"/>
    <cellStyle name="Total 2 6 2 6" xfId="22305" xr:uid="{4E96F82C-6265-457C-A450-5D479F4B8996}"/>
    <cellStyle name="Total 2 6 2 7" xfId="24954" xr:uid="{E1FA8A45-0C93-41FD-965F-42B30F1B369F}"/>
    <cellStyle name="Total 2 6 3" xfId="20884" xr:uid="{00000000-0005-0000-0000-00009B510000}"/>
    <cellStyle name="Total 2 6 3 2" xfId="22390" xr:uid="{AE6C162A-29CF-41CD-96ED-DA7FEACC5001}"/>
    <cellStyle name="Total 2 6 3 2 2" xfId="23290" xr:uid="{259D5BC2-B0F4-41AE-8B9A-E90EA511CC0D}"/>
    <cellStyle name="Total 2 6 3 2 2 2" xfId="25942" xr:uid="{21261EEF-85E5-41DD-85A2-EF1FC447BED6}"/>
    <cellStyle name="Total 2 6 3 2 2 3" xfId="28552" xr:uid="{D93048C1-D840-4150-86F9-0984C483264E}"/>
    <cellStyle name="Total 2 6 3 2 2 4" xfId="27669" xr:uid="{32AF25D8-9D75-4050-A5A4-0109ED37FFEB}"/>
    <cellStyle name="Total 2 6 3 2 2 5" xfId="33193" xr:uid="{1D76806E-E956-432D-B88B-6F7E4CCCC6D7}"/>
    <cellStyle name="Total 2 6 3 2 2 6" xfId="34436" xr:uid="{BDF8BA43-DCA3-4B1D-AF51-A97CB9D84630}"/>
    <cellStyle name="Total 2 6 3 2 2 7" xfId="31416" xr:uid="{DE37F70B-D5BB-45C2-9270-859D2502EE45}"/>
    <cellStyle name="Total 2 6 3 2 3" xfId="25044" xr:uid="{144DD235-58B3-4D3E-B902-086368FC1C5D}"/>
    <cellStyle name="Total 2 6 3 2 4" xfId="32303" xr:uid="{2779C33D-0A92-4380-BF0A-BA1F992249F5}"/>
    <cellStyle name="Total 2 6 3 3" xfId="23235" xr:uid="{F398C59A-FF43-4A1B-86D6-CF3D436DB806}"/>
    <cellStyle name="Total 2 6 3 3 2" xfId="25887" xr:uid="{7BB5E291-10A0-4E21-AE67-FB40F66B8084}"/>
    <cellStyle name="Total 2 6 3 3 3" xfId="28429" xr:uid="{6C625D1A-847C-4CE7-9A1B-C11723F14397}"/>
    <cellStyle name="Total 2 6 3 3 4" xfId="28219" xr:uid="{48939EDE-9228-451A-97B3-7A3BF20AC613}"/>
    <cellStyle name="Total 2 6 3 3 5" xfId="33138" xr:uid="{6115A76E-23E6-433A-B299-DC45729A4EEC}"/>
    <cellStyle name="Total 2 6 3 3 6" xfId="34328" xr:uid="{226DA355-5E67-42E2-BB1D-1FC318BC98ED}"/>
    <cellStyle name="Total 2 6 3 3 7" xfId="31461" xr:uid="{2E29232D-20D6-4DB2-9E63-E76892969BD9}"/>
    <cellStyle name="Total 2 6 3 4" xfId="24391" xr:uid="{B948184F-43C3-4923-9D39-D00304ABAFA9}"/>
    <cellStyle name="Total 2 6 3 4 2" xfId="27039" xr:uid="{B317E42A-2D79-478D-8143-8F36D04A691F}"/>
    <cellStyle name="Total 2 6 3 4 3" xfId="28677" xr:uid="{629C3A5C-E00A-4833-97FE-B2BD1AA87189}"/>
    <cellStyle name="Total 2 6 3 4 4" xfId="29869" xr:uid="{8C5F64C6-EF75-4E70-91CF-BFAB25A3DE88}"/>
    <cellStyle name="Total 2 6 3 4 5" xfId="30752" xr:uid="{D1472290-7154-4C89-88C9-66B3C7C57F1E}"/>
    <cellStyle name="Total 2 6 3 4 6" xfId="34747" xr:uid="{ACF408A9-E73B-4FCA-96D4-4A4F904EFEB8}"/>
    <cellStyle name="Total 2 6 3 4 7" xfId="35875" xr:uid="{A549CC3A-B63E-4F08-8A48-F8248963AF96}"/>
    <cellStyle name="Total 2 6 3 4 8" xfId="36708" xr:uid="{D1904184-04E3-4AE6-8552-E155519F20EA}"/>
    <cellStyle name="Total 2 6 3 4 9" xfId="37627" xr:uid="{047ADD04-8445-4C1E-8DF8-7653562EE82B}"/>
    <cellStyle name="Total 2 6 3 5" xfId="24561" xr:uid="{0C78AC35-9FE1-40E1-AA07-465C55BE66BB}"/>
    <cellStyle name="Total 2 6 3 5 2" xfId="27209" xr:uid="{7DB61076-B88C-4664-9B36-689DD71C0162}"/>
    <cellStyle name="Total 2 6 3 5 3" xfId="28847" xr:uid="{531D1D2D-C45A-46B7-9E54-1B1BD2982FC7}"/>
    <cellStyle name="Total 2 6 3 5 4" xfId="30039" xr:uid="{5540D267-845D-49FD-BE46-3312B979EE50}"/>
    <cellStyle name="Total 2 6 3 5 5" xfId="30922" xr:uid="{DF5B204E-5ED3-4687-B045-AD0BD369EE30}"/>
    <cellStyle name="Total 2 6 3 5 6" xfId="34917" xr:uid="{2063B122-701A-4587-8F27-8A0B0B35E038}"/>
    <cellStyle name="Total 2 6 3 5 7" xfId="36045" xr:uid="{4BF5AD27-B821-4376-A3C2-D6EC6762ACC8}"/>
    <cellStyle name="Total 2 6 3 5 8" xfId="36878" xr:uid="{6676BBEF-7B96-46C2-B625-53CA7B78A2E6}"/>
    <cellStyle name="Total 2 6 3 5 9" xfId="37797" xr:uid="{CC46BFA8-42BE-4266-A083-F798B6589D21}"/>
    <cellStyle name="Total 2 6 3 6" xfId="22306" xr:uid="{5EDE7D24-88DA-4ED0-A1B9-3A5514588882}"/>
    <cellStyle name="Total 2 6 3 7" xfId="24955" xr:uid="{A26E257A-5E24-40C8-B4FF-78BFEE50C0B0}"/>
    <cellStyle name="Total 2 6 4" xfId="20885" xr:uid="{00000000-0005-0000-0000-00009C510000}"/>
    <cellStyle name="Total 2 6 4 2" xfId="22389" xr:uid="{44BAFCAC-6D06-4E7B-A171-E208F7161618}"/>
    <cellStyle name="Total 2 6 4 2 2" xfId="23289" xr:uid="{6667D57D-FCCA-4373-B209-CD7919EE24C7}"/>
    <cellStyle name="Total 2 6 4 2 2 2" xfId="25941" xr:uid="{B157B007-22EF-480C-B273-A2E757A72890}"/>
    <cellStyle name="Total 2 6 4 2 2 3" xfId="28438" xr:uid="{53AA96EF-A831-4E51-A158-BF388D130C4D}"/>
    <cellStyle name="Total 2 6 4 2 2 4" xfId="28364" xr:uid="{19A67161-F41A-4956-924B-B40BF867190A}"/>
    <cellStyle name="Total 2 6 4 2 2 5" xfId="33192" xr:uid="{F90C49F7-4467-4903-9E18-3E7088F5DFE2}"/>
    <cellStyle name="Total 2 6 4 2 2 6" xfId="34523" xr:uid="{6210C255-646D-4F14-A763-5AF0E9A51F4D}"/>
    <cellStyle name="Total 2 6 4 2 2 7" xfId="31417" xr:uid="{854FB9D0-516F-4AD0-94EB-ABEC7466AC7A}"/>
    <cellStyle name="Total 2 6 4 2 3" xfId="25043" xr:uid="{0165966A-BEC4-49DD-A75F-22B1491859F3}"/>
    <cellStyle name="Total 2 6 4 2 4" xfId="32302" xr:uid="{8CA82F69-C1D7-4B01-87BE-2080E812BD2C}"/>
    <cellStyle name="Total 2 6 4 3" xfId="23236" xr:uid="{3FC22A77-781D-4FF8-AA27-68A2D5D04760}"/>
    <cellStyle name="Total 2 6 4 3 2" xfId="25888" xr:uid="{9D4FD848-72E2-4AF2-9A48-400C1D3B7692}"/>
    <cellStyle name="Total 2 6 4 3 3" xfId="28543" xr:uid="{5966BBF7-CB09-467F-86C0-8C2E00B02018}"/>
    <cellStyle name="Total 2 6 4 3 4" xfId="27810" xr:uid="{97ACCFC6-AD1B-474D-8ABC-DD5E932C67A5}"/>
    <cellStyle name="Total 2 6 4 3 5" xfId="33139" xr:uid="{F3D8F04A-8C19-4CD7-AE0C-4F193FE97600}"/>
    <cellStyle name="Total 2 6 4 3 6" xfId="31230" xr:uid="{F621F517-785D-446F-97DC-ABDEC746C996}"/>
    <cellStyle name="Total 2 6 4 3 7" xfId="31460" xr:uid="{2888A037-D50B-41E6-9940-20C7F4602E37}"/>
    <cellStyle name="Total 2 6 4 4" xfId="24392" xr:uid="{409850F7-117B-4377-A3EB-F9E9A2E099A1}"/>
    <cellStyle name="Total 2 6 4 4 2" xfId="27040" xr:uid="{FD3A9389-A72B-4BA3-BA51-1F0B4BB5BE02}"/>
    <cellStyle name="Total 2 6 4 4 3" xfId="28678" xr:uid="{66400235-9DB1-46D6-9FC6-1695BE41BCDA}"/>
    <cellStyle name="Total 2 6 4 4 4" xfId="29870" xr:uid="{090D61AE-370D-49CB-A503-CB678C99EB3B}"/>
    <cellStyle name="Total 2 6 4 4 5" xfId="30753" xr:uid="{55971AF5-5EF4-4751-A8EA-B597500D4166}"/>
    <cellStyle name="Total 2 6 4 4 6" xfId="34748" xr:uid="{ECDEF226-6BB5-4DA5-AD7C-707BA66498B6}"/>
    <cellStyle name="Total 2 6 4 4 7" xfId="35876" xr:uid="{17A17164-B696-4685-9A5C-A1AFBAE3F195}"/>
    <cellStyle name="Total 2 6 4 4 8" xfId="36709" xr:uid="{CADE688A-2DFF-40A6-9FF5-E2C8E4A41C48}"/>
    <cellStyle name="Total 2 6 4 4 9" xfId="37628" xr:uid="{E67F0055-B4E3-4079-8B95-7A6CD7E53C26}"/>
    <cellStyle name="Total 2 6 4 5" xfId="24562" xr:uid="{74C90B75-55AF-4ED6-BD32-A7D944806494}"/>
    <cellStyle name="Total 2 6 4 5 2" xfId="27210" xr:uid="{0A656D78-52EB-4653-8536-6E91B091E12C}"/>
    <cellStyle name="Total 2 6 4 5 3" xfId="28848" xr:uid="{64AB956F-FF01-4264-97D1-D673359E74E1}"/>
    <cellStyle name="Total 2 6 4 5 4" xfId="30040" xr:uid="{2AFB5A42-C30B-464B-8F78-1C09585DB9AA}"/>
    <cellStyle name="Total 2 6 4 5 5" xfId="30923" xr:uid="{63780300-29ED-414E-9D70-954AC453B307}"/>
    <cellStyle name="Total 2 6 4 5 6" xfId="34918" xr:uid="{3FBDDF9B-5265-4B8B-9F1A-48962FF8193B}"/>
    <cellStyle name="Total 2 6 4 5 7" xfId="36046" xr:uid="{5583E048-6094-4CDD-B938-8022D87FFB14}"/>
    <cellStyle name="Total 2 6 4 5 8" xfId="36879" xr:uid="{82028CFF-0876-4CBF-93E2-F8F59AFB659A}"/>
    <cellStyle name="Total 2 6 4 5 9" xfId="37798" xr:uid="{65AD1306-807F-4BCA-864B-7D3D8675E262}"/>
    <cellStyle name="Total 2 6 4 6" xfId="22307" xr:uid="{A828EEE8-7972-41AB-A8AD-CD9EF4559284}"/>
    <cellStyle name="Total 2 6 4 7" xfId="24956" xr:uid="{C6656FF5-6981-4739-BAD5-A2C197400229}"/>
    <cellStyle name="Total 2 6 5" xfId="20886" xr:uid="{00000000-0005-0000-0000-00009D510000}"/>
    <cellStyle name="Total 2 6 5 2" xfId="22388" xr:uid="{0D7815AE-0FF4-4CE4-9B42-6ABF5E888B7B}"/>
    <cellStyle name="Total 2 6 5 2 2" xfId="23288" xr:uid="{86CA384C-1B1C-46C6-81FF-975AA276B56A}"/>
    <cellStyle name="Total 2 6 5 2 2 2" xfId="25940" xr:uid="{EBEC8EC2-1067-47FE-B635-A941DE617A14}"/>
    <cellStyle name="Total 2 6 5 2 2 3" xfId="27947" xr:uid="{347F1881-1FD5-45B2-B4DB-A5354CFCED5D}"/>
    <cellStyle name="Total 2 6 5 2 2 4" xfId="28403" xr:uid="{91926C21-FF61-4F70-A7F6-CB7FA7904636}"/>
    <cellStyle name="Total 2 6 5 2 2 5" xfId="33191" xr:uid="{CC50EAE2-EB5B-4837-870D-7F7AE9921442}"/>
    <cellStyle name="Total 2 6 5 2 2 6" xfId="33632" xr:uid="{653047EB-0019-46F1-B4FE-2DC2F0989F97}"/>
    <cellStyle name="Total 2 6 5 2 2 7" xfId="31418" xr:uid="{CF2C1A56-7D79-47D6-91BB-6C11613E879D}"/>
    <cellStyle name="Total 2 6 5 2 3" xfId="25042" xr:uid="{24AD3373-B5EA-4A99-B8D4-08B8BF860D71}"/>
    <cellStyle name="Total 2 6 5 2 4" xfId="32301" xr:uid="{1B8DB7F3-01E5-4ECE-9441-CE1E29A8C31C}"/>
    <cellStyle name="Total 2 6 5 3" xfId="23237" xr:uid="{4A19CE3A-A6EC-44CA-AAFB-03AFB02B81E5}"/>
    <cellStyle name="Total 2 6 5 3 2" xfId="25889" xr:uid="{AE382553-95BF-4B6E-B83F-1E82F1E00E2E}"/>
    <cellStyle name="Total 2 6 5 3 3" xfId="27486" xr:uid="{6E984F3B-718C-49B0-B067-475DF92DAA97}"/>
    <cellStyle name="Total 2 6 5 3 4" xfId="28357" xr:uid="{CAAEE7AA-93D8-4DB9-9037-0891925B43F6}"/>
    <cellStyle name="Total 2 6 5 3 5" xfId="33140" xr:uid="{C86322EF-3CDB-469F-AB68-E2F69D3C36EB}"/>
    <cellStyle name="Total 2 6 5 3 6" xfId="31800" xr:uid="{3FF4BB9E-000F-4A02-A83E-A6124C7ECD96}"/>
    <cellStyle name="Total 2 6 5 3 7" xfId="31459" xr:uid="{772BF7A0-51E3-4963-866D-F3ADAC153F76}"/>
    <cellStyle name="Total 2 6 5 4" xfId="24393" xr:uid="{AA6CD11A-C09C-49CC-9044-101AB23D6711}"/>
    <cellStyle name="Total 2 6 5 4 2" xfId="27041" xr:uid="{6688A920-13C7-4618-BD34-63EB6DF47C07}"/>
    <cellStyle name="Total 2 6 5 4 3" xfId="28679" xr:uid="{74F1E58A-8EAA-4D33-A67F-F22E550556BF}"/>
    <cellStyle name="Total 2 6 5 4 4" xfId="29871" xr:uid="{6BE1A34B-A1FF-4410-9E7F-0B042E063AD2}"/>
    <cellStyle name="Total 2 6 5 4 5" xfId="30754" xr:uid="{2948930F-F063-4820-A3EC-F8ACF4E83E57}"/>
    <cellStyle name="Total 2 6 5 4 6" xfId="34749" xr:uid="{5AEAAB46-8D5E-4DAB-B4A9-147E2AD10CC5}"/>
    <cellStyle name="Total 2 6 5 4 7" xfId="35877" xr:uid="{94AEA53B-1667-4433-BFB9-555AD0AF7465}"/>
    <cellStyle name="Total 2 6 5 4 8" xfId="36710" xr:uid="{41075E13-06C0-40FB-8A5B-249CE959114D}"/>
    <cellStyle name="Total 2 6 5 4 9" xfId="37629" xr:uid="{F470302A-DE22-42E2-8EB7-417AF4DA1E13}"/>
    <cellStyle name="Total 2 6 5 5" xfId="24563" xr:uid="{B91830D9-8463-4A47-AFA5-A60F6ECE9DAB}"/>
    <cellStyle name="Total 2 6 5 5 2" xfId="27211" xr:uid="{D4AD477B-9530-4671-8F50-0181642B99CC}"/>
    <cellStyle name="Total 2 6 5 5 3" xfId="28849" xr:uid="{F7B1F869-FBB2-4EC7-A7FB-3EE4ACCF1BF4}"/>
    <cellStyle name="Total 2 6 5 5 4" xfId="30041" xr:uid="{56A38665-1106-4007-A016-B4E574C24F62}"/>
    <cellStyle name="Total 2 6 5 5 5" xfId="30924" xr:uid="{6237DAAD-B5BD-4162-BB7C-CEE7B4851B5D}"/>
    <cellStyle name="Total 2 6 5 5 6" xfId="34919" xr:uid="{7096C374-06EC-4085-94E7-E71FF4C4FD84}"/>
    <cellStyle name="Total 2 6 5 5 7" xfId="36047" xr:uid="{3543E6A2-7E67-4183-8247-7A91B78F4A38}"/>
    <cellStyle name="Total 2 6 5 5 8" xfId="36880" xr:uid="{B5B837B7-5F06-4221-9711-39BEDAE3C0D3}"/>
    <cellStyle name="Total 2 6 5 5 9" xfId="37799" xr:uid="{AF1E8F31-66C1-40C3-8C61-02D0EBDD1766}"/>
    <cellStyle name="Total 2 6 5 6" xfId="22308" xr:uid="{E138D4E6-76FE-4650-8820-E2657540E9F3}"/>
    <cellStyle name="Total 2 6 5 7" xfId="24957" xr:uid="{2F6B96F1-2ADE-461B-9C32-FE732855AF48}"/>
    <cellStyle name="Total 2 7" xfId="20887" xr:uid="{00000000-0005-0000-0000-00009E510000}"/>
    <cellStyle name="Total 2 7 2" xfId="20888" xr:uid="{00000000-0005-0000-0000-00009F510000}"/>
    <cellStyle name="Total 2 7 2 2" xfId="22387" xr:uid="{6411AE54-A084-4EB0-A0B3-B141DF8B4718}"/>
    <cellStyle name="Total 2 7 2 2 2" xfId="23287" xr:uid="{785C596D-773B-4881-88D0-80064E0EC282}"/>
    <cellStyle name="Total 2 7 2 2 2 2" xfId="25939" xr:uid="{F603A891-C807-4E9E-9F0E-4D3475E9D35D}"/>
    <cellStyle name="Total 2 7 2 2 2 3" xfId="28082" xr:uid="{0CFB5BE3-282B-4BBF-A093-DBD09D406B56}"/>
    <cellStyle name="Total 2 7 2 2 2 4" xfId="27817" xr:uid="{5F3347F2-1D78-4C3E-B8E2-B4E6A765CDA6}"/>
    <cellStyle name="Total 2 7 2 2 2 5" xfId="33190" xr:uid="{50A42CA4-544D-45BA-8EB0-2F980FC35315}"/>
    <cellStyle name="Total 2 7 2 2 2 6" xfId="33805" xr:uid="{2E09A4E1-07F4-4141-A08A-56C4A8298E63}"/>
    <cellStyle name="Total 2 7 2 2 2 7" xfId="31419" xr:uid="{9AC38D85-5252-4D75-9BFD-73320108DE39}"/>
    <cellStyle name="Total 2 7 2 2 3" xfId="25041" xr:uid="{32326025-8515-46F0-A7F4-255259803CDC}"/>
    <cellStyle name="Total 2 7 2 2 4" xfId="32300" xr:uid="{03C00B8A-857B-4E2E-8644-508F3C9F3756}"/>
    <cellStyle name="Total 2 7 2 3" xfId="23238" xr:uid="{2A515D9A-7AA4-41F1-AE02-BC47B025D91D}"/>
    <cellStyle name="Total 2 7 2 3 2" xfId="25890" xr:uid="{48811260-616F-4018-A56B-2EA366D4E819}"/>
    <cellStyle name="Total 2 7 2 3 3" xfId="27645" xr:uid="{94C8B798-FA3E-4BA7-A6B2-4CD8710D6391}"/>
    <cellStyle name="Total 2 7 2 3 4" xfId="28292" xr:uid="{0764D59D-0A3C-4234-82B5-D4BC1BC570E5}"/>
    <cellStyle name="Total 2 7 2 3 5" xfId="33141" xr:uid="{4524BEF6-C04A-41C3-94AB-58A3E95EE984}"/>
    <cellStyle name="Total 2 7 2 3 6" xfId="33365" xr:uid="{9C74A6F2-0F72-49F4-A68C-1BF9C683D2D7}"/>
    <cellStyle name="Total 2 7 2 3 7" xfId="31458" xr:uid="{3EE2CA89-9358-4A24-81B6-15EA0DD41EFC}"/>
    <cellStyle name="Total 2 7 2 4" xfId="24394" xr:uid="{F3983C4F-7766-4939-941C-97C121F9CDB3}"/>
    <cellStyle name="Total 2 7 2 4 2" xfId="27042" xr:uid="{D8C00032-B63D-405E-A4F9-30DC5B9E7138}"/>
    <cellStyle name="Total 2 7 2 4 3" xfId="28680" xr:uid="{8B1CDA5C-6B38-4FAC-83ED-34D95B91FE10}"/>
    <cellStyle name="Total 2 7 2 4 4" xfId="29872" xr:uid="{8FCA9AA4-3E26-4DEB-A9C9-2D2BFA3058A2}"/>
    <cellStyle name="Total 2 7 2 4 5" xfId="30755" xr:uid="{C348C47C-9F4A-464C-9770-41CF512D7A12}"/>
    <cellStyle name="Total 2 7 2 4 6" xfId="34750" xr:uid="{2048E4D4-2E81-4841-A9E8-809779601848}"/>
    <cellStyle name="Total 2 7 2 4 7" xfId="35878" xr:uid="{28732E03-9B31-440F-81FA-177B2CCF7AB9}"/>
    <cellStyle name="Total 2 7 2 4 8" xfId="36711" xr:uid="{FE4FFA23-0703-436D-8F47-85294ADF2CB1}"/>
    <cellStyle name="Total 2 7 2 4 9" xfId="37630" xr:uid="{8565FB8C-A829-4910-BF8C-ECDC04AD88BE}"/>
    <cellStyle name="Total 2 7 2 5" xfId="24564" xr:uid="{65AE9E76-B772-44F5-8F16-146E838F6831}"/>
    <cellStyle name="Total 2 7 2 5 2" xfId="27212" xr:uid="{1F36432D-4D69-4286-9494-95498F8B0994}"/>
    <cellStyle name="Total 2 7 2 5 3" xfId="28850" xr:uid="{EAAAB170-92CA-419D-AED4-A0F73D124F97}"/>
    <cellStyle name="Total 2 7 2 5 4" xfId="30042" xr:uid="{BDD1D4AD-1CFB-46F1-B19B-7BE6904356EB}"/>
    <cellStyle name="Total 2 7 2 5 5" xfId="30925" xr:uid="{1944FF9D-4A7B-4E9D-8E47-EF1433155CDD}"/>
    <cellStyle name="Total 2 7 2 5 6" xfId="34920" xr:uid="{613F7DFD-655B-4628-9DF1-1AA3B432D808}"/>
    <cellStyle name="Total 2 7 2 5 7" xfId="36048" xr:uid="{F2220AE2-ED77-4B24-B76A-C1F33121DD70}"/>
    <cellStyle name="Total 2 7 2 5 8" xfId="36881" xr:uid="{879B04CC-3654-4C30-B7D7-78317CF28DC7}"/>
    <cellStyle name="Total 2 7 2 5 9" xfId="37800" xr:uid="{4904FCAE-89EE-44F2-95CB-623846CD4360}"/>
    <cellStyle name="Total 2 7 2 6" xfId="22310" xr:uid="{907F36C0-5573-43D0-897E-0E382C831265}"/>
    <cellStyle name="Total 2 7 2 7" xfId="24959" xr:uid="{5DE15ACC-C1B5-4713-8B5C-FD390F29C794}"/>
    <cellStyle name="Total 2 7 3" xfId="20889" xr:uid="{00000000-0005-0000-0000-0000A0510000}"/>
    <cellStyle name="Total 2 7 3 2" xfId="22386" xr:uid="{9FDAA7B0-350F-4E62-B417-CFB9CC730CEB}"/>
    <cellStyle name="Total 2 7 3 2 2" xfId="23286" xr:uid="{D10B78D4-DD57-474F-AADC-5472FCA602B1}"/>
    <cellStyle name="Total 2 7 3 2 2 2" xfId="25938" xr:uid="{7FF0B861-F1FE-4A77-8B63-3FB182A82454}"/>
    <cellStyle name="Total 2 7 3 2 2 3" xfId="27637" xr:uid="{FE474AD2-A94E-4448-B1AE-FAC01CF9D2D8}"/>
    <cellStyle name="Total 2 7 3 2 2 4" xfId="28212" xr:uid="{CD4D1B14-4BCE-492F-8184-20D45A644220}"/>
    <cellStyle name="Total 2 7 3 2 2 5" xfId="33189" xr:uid="{B58C4B19-8180-4082-915A-05454D0A451A}"/>
    <cellStyle name="Total 2 7 3 2 2 6" xfId="31222" xr:uid="{49B2E209-0801-46F2-A9A8-221C7280FE62}"/>
    <cellStyle name="Total 2 7 3 2 2 7" xfId="31420" xr:uid="{F5BEC536-497B-4B12-8DAC-F056DFE73647}"/>
    <cellStyle name="Total 2 7 3 2 3" xfId="25040" xr:uid="{90604244-CE92-461A-9B33-8A97CEFB4347}"/>
    <cellStyle name="Total 2 7 3 2 4" xfId="32299" xr:uid="{3EE0C996-4899-47D8-A601-B5BD382CEFB8}"/>
    <cellStyle name="Total 2 7 3 3" xfId="23239" xr:uid="{2556E9BF-A267-467F-9509-09FFECD8D004}"/>
    <cellStyle name="Total 2 7 3 3 2" xfId="25891" xr:uid="{2199B9D6-76EC-4F36-BD50-8E37492DCE39}"/>
    <cellStyle name="Total 2 7 3 3 3" xfId="28090" xr:uid="{3040E21B-A536-4FAF-9F6E-B4A3587CA319}"/>
    <cellStyle name="Total 2 7 3 3 4" xfId="22211" xr:uid="{5C02B6F4-8DA0-49A1-9059-ADD2C5001D03}"/>
    <cellStyle name="Total 2 7 3 3 5" xfId="33142" xr:uid="{7E08ACB0-BBD6-4249-BD5E-CC06DB13BE02}"/>
    <cellStyle name="Total 2 7 3 3 6" xfId="34515" xr:uid="{570ABA11-C162-4AF4-AC78-1616E70165E9}"/>
    <cellStyle name="Total 2 7 3 3 7" xfId="31457" xr:uid="{813BA755-A021-46F7-8944-895367BE98F8}"/>
    <cellStyle name="Total 2 7 3 4" xfId="24395" xr:uid="{69DA7EA8-76BE-4322-BFFD-A895649C0F67}"/>
    <cellStyle name="Total 2 7 3 4 2" xfId="27043" xr:uid="{4E551062-E141-437E-AF40-0CEA561342C2}"/>
    <cellStyle name="Total 2 7 3 4 3" xfId="28681" xr:uid="{AF537386-28CA-4DB1-8F78-47855D98F67B}"/>
    <cellStyle name="Total 2 7 3 4 4" xfId="29873" xr:uid="{AC4F47D2-ADF2-4B60-B15E-881ED263513E}"/>
    <cellStyle name="Total 2 7 3 4 5" xfId="30756" xr:uid="{5164E275-A8AB-4984-B4E3-DAEAC4869524}"/>
    <cellStyle name="Total 2 7 3 4 6" xfId="34751" xr:uid="{04631684-CB53-4305-9BB3-0DA6D55C6D8B}"/>
    <cellStyle name="Total 2 7 3 4 7" xfId="35879" xr:uid="{5B06FB45-5BAB-4F3A-B9BE-8DC3CD0387B3}"/>
    <cellStyle name="Total 2 7 3 4 8" xfId="36712" xr:uid="{B3399168-1EBC-486C-BBFA-D6081EFB47B8}"/>
    <cellStyle name="Total 2 7 3 4 9" xfId="37631" xr:uid="{6FB6D25B-A650-4A7B-B5E5-3642F42390BC}"/>
    <cellStyle name="Total 2 7 3 5" xfId="24565" xr:uid="{338D033D-97A1-41CB-AC8F-1ACD92B422BE}"/>
    <cellStyle name="Total 2 7 3 5 2" xfId="27213" xr:uid="{11E35C6F-2530-419E-BACA-362297979E34}"/>
    <cellStyle name="Total 2 7 3 5 3" xfId="28851" xr:uid="{892A0171-A86B-4652-9A2C-2852FB9DE181}"/>
    <cellStyle name="Total 2 7 3 5 4" xfId="30043" xr:uid="{737395AC-65E2-42F9-97AF-E934BE5452F4}"/>
    <cellStyle name="Total 2 7 3 5 5" xfId="30926" xr:uid="{BF8FCFD0-AAF9-4C47-9F04-2CA6C8F4D382}"/>
    <cellStyle name="Total 2 7 3 5 6" xfId="34921" xr:uid="{ED61D0B8-B01B-439B-8408-4B3CB40D364B}"/>
    <cellStyle name="Total 2 7 3 5 7" xfId="36049" xr:uid="{E4030596-67AB-4D50-B1E0-D3224703BC71}"/>
    <cellStyle name="Total 2 7 3 5 8" xfId="36882" xr:uid="{9B1F44C2-24F7-4D04-BB2C-8338B4A7AA3D}"/>
    <cellStyle name="Total 2 7 3 5 9" xfId="37801" xr:uid="{E5C7E6FD-082C-49EB-A151-BD3C6CADC2DB}"/>
    <cellStyle name="Total 2 7 3 6" xfId="22311" xr:uid="{239949EF-4BE2-4FAB-BB0E-9727C259A6E7}"/>
    <cellStyle name="Total 2 7 3 7" xfId="24960" xr:uid="{30D9B366-8970-4B72-A8F2-8597B7BDED2E}"/>
    <cellStyle name="Total 2 7 4" xfId="20890" xr:uid="{00000000-0005-0000-0000-0000A1510000}"/>
    <cellStyle name="Total 2 7 4 2" xfId="22385" xr:uid="{34C46DE7-4818-4392-A5F7-3A78C9CF883A}"/>
    <cellStyle name="Total 2 7 4 2 2" xfId="23285" xr:uid="{E6C3991A-55AD-4B33-87E2-B74D95A2C797}"/>
    <cellStyle name="Total 2 7 4 2 2 2" xfId="25937" xr:uid="{F23D74D4-E0C0-47B4-9950-0332F56F0DB7}"/>
    <cellStyle name="Total 2 7 4 2 2 3" xfId="27494" xr:uid="{E7C2001C-49DD-42BA-978D-02B04AB33CDF}"/>
    <cellStyle name="Total 2 7 4 2 2 4" xfId="22227" xr:uid="{8A1D0E70-4474-4E44-966E-14014025E0E9}"/>
    <cellStyle name="Total 2 7 4 2 2 5" xfId="33188" xr:uid="{F93A56DA-3E6F-427D-BD61-F3507789421E}"/>
    <cellStyle name="Total 2 7 4 2 2 6" xfId="34336" xr:uid="{A1C7829F-1881-4A60-BAA9-445B223622FC}"/>
    <cellStyle name="Total 2 7 4 2 2 7" xfId="31421" xr:uid="{CB4070BB-AC61-4B43-B57A-49A21BED0D5A}"/>
    <cellStyle name="Total 2 7 4 2 3" xfId="25039" xr:uid="{7B6878DF-C56E-451F-B8FF-18F362C864D1}"/>
    <cellStyle name="Total 2 7 4 2 4" xfId="32298" xr:uid="{CBAA7329-D7C6-4D66-8CA2-F9EC31EC4D43}"/>
    <cellStyle name="Total 2 7 4 3" xfId="23240" xr:uid="{7E7C04CD-49B5-4EE5-9069-EF6E928A7E2B}"/>
    <cellStyle name="Total 2 7 4 3 2" xfId="25892" xr:uid="{9E9F551B-1FEB-40BF-A98E-9A537245BFD5}"/>
    <cellStyle name="Total 2 7 4 3 3" xfId="27939" xr:uid="{2F4ACA54-5A37-4DB5-B2DD-CC6B3E8CA1F6}"/>
    <cellStyle name="Total 2 7 4 3 4" xfId="22212" xr:uid="{30636357-D31E-414D-B828-3BA3D65D6091}"/>
    <cellStyle name="Total 2 7 4 3 5" xfId="33143" xr:uid="{C83566DE-6C71-4926-812E-20BBB44FAD29}"/>
    <cellStyle name="Total 2 7 4 3 6" xfId="34444" xr:uid="{EA678DA7-65EC-4FEF-9905-3D824F2F2E71}"/>
    <cellStyle name="Total 2 7 4 3 7" xfId="31456" xr:uid="{5C522D48-82B7-4D7D-A7A9-7EA20AE34B81}"/>
    <cellStyle name="Total 2 7 4 4" xfId="24396" xr:uid="{3E8D1B09-3A1A-4AF0-AE34-D9D2B7A169A4}"/>
    <cellStyle name="Total 2 7 4 4 2" xfId="27044" xr:uid="{E3DE7B56-A64C-4668-BED5-E75E00989220}"/>
    <cellStyle name="Total 2 7 4 4 3" xfId="28682" xr:uid="{E687AA11-35AF-4014-951D-DF139950060D}"/>
    <cellStyle name="Total 2 7 4 4 4" xfId="29874" xr:uid="{FDA76DA5-B62E-42BC-BBC8-FAADD4F351BC}"/>
    <cellStyle name="Total 2 7 4 4 5" xfId="30757" xr:uid="{FF95B29F-2700-4FDB-BBE3-1A1CDD516778}"/>
    <cellStyle name="Total 2 7 4 4 6" xfId="34752" xr:uid="{0486A54D-5681-4F50-B0A8-930780899BC0}"/>
    <cellStyle name="Total 2 7 4 4 7" xfId="35880" xr:uid="{0C1509EA-DE85-46EB-A900-B029DF435C05}"/>
    <cellStyle name="Total 2 7 4 4 8" xfId="36713" xr:uid="{0E1AFE6B-FDE6-4CF1-B0EC-4D79F6691ACB}"/>
    <cellStyle name="Total 2 7 4 4 9" xfId="37632" xr:uid="{DD767AD4-6A42-4351-BC29-50AE458A76E2}"/>
    <cellStyle name="Total 2 7 4 5" xfId="24566" xr:uid="{4ACB4ADF-9C54-4758-8EC8-903B7D8E4180}"/>
    <cellStyle name="Total 2 7 4 5 2" xfId="27214" xr:uid="{6A6E1EB9-2CBA-48B1-B91B-49B4D974072D}"/>
    <cellStyle name="Total 2 7 4 5 3" xfId="28852" xr:uid="{E6DFC8C6-90EE-4C86-A3F0-12F8FFD973BA}"/>
    <cellStyle name="Total 2 7 4 5 4" xfId="30044" xr:uid="{68C3B7FF-9AF9-49CF-B98C-D7F041D8A94D}"/>
    <cellStyle name="Total 2 7 4 5 5" xfId="30927" xr:uid="{D02968E8-9933-4ACF-9829-7B229F6BB125}"/>
    <cellStyle name="Total 2 7 4 5 6" xfId="34922" xr:uid="{E52F1555-B410-48E7-97D5-534CDA0B8067}"/>
    <cellStyle name="Total 2 7 4 5 7" xfId="36050" xr:uid="{8F8692AF-392E-4AC2-8135-3447ABD509B7}"/>
    <cellStyle name="Total 2 7 4 5 8" xfId="36883" xr:uid="{51FB7928-8520-4079-8F7F-0978739AC61F}"/>
    <cellStyle name="Total 2 7 4 5 9" xfId="37802" xr:uid="{06325571-0FB3-4A8D-893A-E72AC8F1DF3E}"/>
    <cellStyle name="Total 2 7 4 6" xfId="22312" xr:uid="{BACF9941-B411-48D4-8F25-F61B77617E0A}"/>
    <cellStyle name="Total 2 7 4 7" xfId="24961" xr:uid="{2EEFC802-7071-41EC-9369-0935D8827474}"/>
    <cellStyle name="Total 2 7 5" xfId="20891" xr:uid="{00000000-0005-0000-0000-0000A2510000}"/>
    <cellStyle name="Total 2 7 5 2" xfId="22384" xr:uid="{F6DBF594-F4F7-4723-B8D5-0848FE034DD2}"/>
    <cellStyle name="Total 2 7 5 2 2" xfId="23284" xr:uid="{DC6064EA-19BB-4049-8F29-57240164CE2D}"/>
    <cellStyle name="Total 2 7 5 2 2 2" xfId="25936" xr:uid="{CBA33055-315E-42DA-A0DF-CAD0A4139E61}"/>
    <cellStyle name="Total 2 7 5 2 2 3" xfId="27493" xr:uid="{F2217698-52C7-4620-A22D-A2552E9C2F8D}"/>
    <cellStyle name="Total 2 7 5 2 2 4" xfId="22226" xr:uid="{933048DD-C99B-4D85-9E60-C0A11FFC0319}"/>
    <cellStyle name="Total 2 7 5 2 2 5" xfId="33187" xr:uid="{1279EC2E-A174-4BCE-95A2-CE44FA1F7E24}"/>
    <cellStyle name="Total 2 7 5 2 2 6" xfId="31118" xr:uid="{3AD32640-6399-4B5D-B1BA-028E753A3447}"/>
    <cellStyle name="Total 2 7 5 2 2 7" xfId="31422" xr:uid="{3D8BF38E-630F-4115-81F5-346807BE3161}"/>
    <cellStyle name="Total 2 7 5 2 3" xfId="25038" xr:uid="{4A2B3B5F-40AC-419B-BCAD-96F3ED2225EB}"/>
    <cellStyle name="Total 2 7 5 2 4" xfId="32297" xr:uid="{4E3369CC-DE54-4A42-9B5D-369A16516355}"/>
    <cellStyle name="Total 2 7 5 3" xfId="23241" xr:uid="{4FA32AB0-955F-4E4B-9025-5B8E3739DB85}"/>
    <cellStyle name="Total 2 7 5 3 2" xfId="25893" xr:uid="{B29C3D6F-C9BE-4A2E-8D93-63BF48E00F78}"/>
    <cellStyle name="Total 2 7 5 3 3" xfId="28430" xr:uid="{4D36EAC9-E850-49EB-9ACE-5DE035CDA6CD}"/>
    <cellStyle name="Total 2 7 5 3 4" xfId="27714" xr:uid="{6AA7C5CC-2D12-45CA-82F1-B302AF4D2126}"/>
    <cellStyle name="Total 2 7 5 3 5" xfId="33144" xr:uid="{175B6987-DD74-41E5-92C4-F458B7781CDF}"/>
    <cellStyle name="Total 2 7 5 3 6" xfId="31111" xr:uid="{21F118DD-0782-4453-BEEC-3E43114F79EC}"/>
    <cellStyle name="Total 2 7 5 3 7" xfId="31455" xr:uid="{ADA14073-4335-439B-BE67-808EFCA621DE}"/>
    <cellStyle name="Total 2 7 5 4" xfId="24397" xr:uid="{248DFCC7-1832-42B6-9BF0-68DF70FBD345}"/>
    <cellStyle name="Total 2 7 5 4 2" xfId="27045" xr:uid="{ECC9C9A9-B3F9-4BB6-A598-7FE964B586CF}"/>
    <cellStyle name="Total 2 7 5 4 3" xfId="28683" xr:uid="{B8A72C82-6D9F-47A9-A864-5682DE501B5D}"/>
    <cellStyle name="Total 2 7 5 4 4" xfId="29875" xr:uid="{232FE766-E4D3-4AAE-A408-967AD7023DC6}"/>
    <cellStyle name="Total 2 7 5 4 5" xfId="30758" xr:uid="{054BE430-22E3-4B50-911A-CC88C7BC3D55}"/>
    <cellStyle name="Total 2 7 5 4 6" xfId="34753" xr:uid="{0328C9B5-A763-4F10-AFB2-8FE1BF6088BE}"/>
    <cellStyle name="Total 2 7 5 4 7" xfId="35881" xr:uid="{F1871560-DF2D-4AFF-BD70-863B999A746F}"/>
    <cellStyle name="Total 2 7 5 4 8" xfId="36714" xr:uid="{1DAB0AAD-2B8E-48CF-A0E4-614CD29825DA}"/>
    <cellStyle name="Total 2 7 5 4 9" xfId="37633" xr:uid="{2C353CAF-FD25-446D-B9F5-2125472F39E3}"/>
    <cellStyle name="Total 2 7 5 5" xfId="24567" xr:uid="{9EB36A3E-5EB0-4B4E-909B-44A49CD7B555}"/>
    <cellStyle name="Total 2 7 5 5 2" xfId="27215" xr:uid="{583E31BA-F733-4343-80A9-BC6B16D34D70}"/>
    <cellStyle name="Total 2 7 5 5 3" xfId="28853" xr:uid="{98A68A53-23D5-4B75-8649-4EA71DDA822B}"/>
    <cellStyle name="Total 2 7 5 5 4" xfId="30045" xr:uid="{57101F92-2304-4E99-A4A8-3E1DFEF6573D}"/>
    <cellStyle name="Total 2 7 5 5 5" xfId="30928" xr:uid="{096DF7B1-EAC9-4AE1-90D8-C02586764AF1}"/>
    <cellStyle name="Total 2 7 5 5 6" xfId="34923" xr:uid="{E8CA66C8-D44E-4CBC-AFC9-D7A21995EF61}"/>
    <cellStyle name="Total 2 7 5 5 7" xfId="36051" xr:uid="{98337743-BC87-431B-A8B5-A390FFEE6C1E}"/>
    <cellStyle name="Total 2 7 5 5 8" xfId="36884" xr:uid="{0D31C5A4-674A-4689-AE47-309EE3559823}"/>
    <cellStyle name="Total 2 7 5 5 9" xfId="37803" xr:uid="{6DE636D3-3448-40C6-BE63-7053CC88C195}"/>
    <cellStyle name="Total 2 7 5 6" xfId="22313" xr:uid="{CDE9BD34-C9F9-4B14-A59C-7C315128F45F}"/>
    <cellStyle name="Total 2 7 5 7" xfId="24962" xr:uid="{B1545BA9-8825-444A-8E5D-9BA65E5844FA}"/>
    <cellStyle name="Total 2 8" xfId="20892" xr:uid="{00000000-0005-0000-0000-0000A3510000}"/>
    <cellStyle name="Total 2 8 2" xfId="20893" xr:uid="{00000000-0005-0000-0000-0000A4510000}"/>
    <cellStyle name="Total 2 8 2 2" xfId="22383" xr:uid="{349B54D6-67FB-4199-A768-011DCD215CAA}"/>
    <cellStyle name="Total 2 8 2 2 2" xfId="23283" xr:uid="{9FA35EFF-9D46-45F9-8F88-FA154F7F95A9}"/>
    <cellStyle name="Total 2 8 2 2 2 2" xfId="25935" xr:uid="{75E605AB-DDE7-4173-B5BD-B86A34758A9D}"/>
    <cellStyle name="Total 2 8 2 2 2 3" xfId="28546" xr:uid="{4BC3FC8E-F145-4C8B-9789-1C9B8C3DE55F}"/>
    <cellStyle name="Total 2 8 2 2 2 4" xfId="22225" xr:uid="{D1E5D960-5855-48B7-B581-E5F26FBDD888}"/>
    <cellStyle name="Total 2 8 2 2 2 5" xfId="33186" xr:uid="{77CA53A0-CF70-425F-B587-94D03E377C47}"/>
    <cellStyle name="Total 2 8 2 2 2 6" xfId="34437" xr:uid="{C55CD25D-AF86-4128-B960-620F1DCDC6BA}"/>
    <cellStyle name="Total 2 8 2 2 2 7" xfId="31423" xr:uid="{C8CF9930-C8F5-4DB2-8CAA-B3F1133FE2DB}"/>
    <cellStyle name="Total 2 8 2 2 3" xfId="25037" xr:uid="{F807B57E-1270-4517-8F4B-B5D64ED15CB5}"/>
    <cellStyle name="Total 2 8 2 2 4" xfId="32296" xr:uid="{9A18A323-8730-4C2C-A6E2-66F69E3A2DC0}"/>
    <cellStyle name="Total 2 8 2 3" xfId="23242" xr:uid="{E4BB941C-34BB-4BA4-8682-D4B4F59A0D58}"/>
    <cellStyle name="Total 2 8 2 3 2" xfId="25894" xr:uid="{55A049B3-22AF-4D88-BD27-CE5166236F2E}"/>
    <cellStyle name="Total 2 8 2 3 3" xfId="28544" xr:uid="{1DB34195-AD82-4F4C-A109-69031D68594B}"/>
    <cellStyle name="Total 2 8 2 3 4" xfId="28218" xr:uid="{06BA28B9-DAEF-4F11-938B-9A3E6B0C28F7}"/>
    <cellStyle name="Total 2 8 2 3 5" xfId="33145" xr:uid="{618BA3E1-273B-4828-8AAD-8453E5A41968}"/>
    <cellStyle name="Total 2 8 2 3 6" xfId="34329" xr:uid="{19688150-518E-4E31-BCE3-31FE275D11C5}"/>
    <cellStyle name="Total 2 8 2 3 7" xfId="31454" xr:uid="{A7B73390-A83D-48F6-B8F1-3CA11579BE00}"/>
    <cellStyle name="Total 2 8 2 4" xfId="24398" xr:uid="{CC5A27A9-EC65-4C16-B656-C2E924FEA94E}"/>
    <cellStyle name="Total 2 8 2 4 2" xfId="27046" xr:uid="{93AE9966-8243-477E-BDC7-58FDEF493A0A}"/>
    <cellStyle name="Total 2 8 2 4 3" xfId="28684" xr:uid="{3275786B-8D1C-4D3D-AF18-D48B3DEDE0FD}"/>
    <cellStyle name="Total 2 8 2 4 4" xfId="29876" xr:uid="{516A52B0-FF81-42D5-91F6-D6DAB5E33506}"/>
    <cellStyle name="Total 2 8 2 4 5" xfId="30759" xr:uid="{A1702B68-438F-4F9B-8DD0-4C66FB780010}"/>
    <cellStyle name="Total 2 8 2 4 6" xfId="34754" xr:uid="{AF80FCDD-0AC3-4CC4-8F73-203B003BEAAD}"/>
    <cellStyle name="Total 2 8 2 4 7" xfId="35882" xr:uid="{3334F691-121B-4966-879F-EAF1351B9CE0}"/>
    <cellStyle name="Total 2 8 2 4 8" xfId="36715" xr:uid="{BB573A34-5098-4F69-A866-D2307B653710}"/>
    <cellStyle name="Total 2 8 2 4 9" xfId="37634" xr:uid="{58BBB9BB-7EA9-4EF2-9A95-664424311BC2}"/>
    <cellStyle name="Total 2 8 2 5" xfId="24568" xr:uid="{9CF3933E-4A9F-41AD-936C-FFF8899EAB88}"/>
    <cellStyle name="Total 2 8 2 5 2" xfId="27216" xr:uid="{1F87FFEA-90E8-4551-BADA-48A56E9B2544}"/>
    <cellStyle name="Total 2 8 2 5 3" xfId="28854" xr:uid="{DDA9EF2C-B0C3-41DB-892C-15B8BA5A79EF}"/>
    <cellStyle name="Total 2 8 2 5 4" xfId="30046" xr:uid="{4033B201-67FC-44CF-9C28-E3A7A700D98B}"/>
    <cellStyle name="Total 2 8 2 5 5" xfId="30929" xr:uid="{7DFF996C-ADD8-43EE-8936-088B8330712A}"/>
    <cellStyle name="Total 2 8 2 5 6" xfId="34924" xr:uid="{E722BAC0-9940-4548-B870-8207E8D72F54}"/>
    <cellStyle name="Total 2 8 2 5 7" xfId="36052" xr:uid="{95C252DD-D07C-4FDC-8683-2FB5CA19F662}"/>
    <cellStyle name="Total 2 8 2 5 8" xfId="36885" xr:uid="{7A52CBCA-6BD0-400F-A5CA-A42F556993CF}"/>
    <cellStyle name="Total 2 8 2 5 9" xfId="37804" xr:uid="{332FDCF7-0964-4962-A58D-4BF236BAC019}"/>
    <cellStyle name="Total 2 8 2 6" xfId="22315" xr:uid="{E9956979-3D6A-4017-9019-0A767CB1EBFF}"/>
    <cellStyle name="Total 2 8 2 7" xfId="24964" xr:uid="{D4E667A3-2306-4AC8-A42A-434ED03DB252}"/>
    <cellStyle name="Total 2 8 3" xfId="20894" xr:uid="{00000000-0005-0000-0000-0000A5510000}"/>
    <cellStyle name="Total 2 8 3 2" xfId="22382" xr:uid="{60D941E9-1D59-4FF8-B1EF-B74BAD290B5F}"/>
    <cellStyle name="Total 2 8 3 2 2" xfId="23282" xr:uid="{6574BA75-955F-42EB-96F9-93B763963EA7}"/>
    <cellStyle name="Total 2 8 3 2 2 2" xfId="25934" xr:uid="{D5EDB68C-BD38-44E2-AB69-39AD1AA2AC4C}"/>
    <cellStyle name="Total 2 8 3 2 2 3" xfId="28432" xr:uid="{066892A3-B92D-4011-A41D-4E6C8D3D7D8C}"/>
    <cellStyle name="Total 2 8 3 2 2 4" xfId="28286" xr:uid="{13D48EF4-C98D-4341-B225-0921341CFFE8}"/>
    <cellStyle name="Total 2 8 3 2 2 5" xfId="33185" xr:uid="{2122E87A-C225-46B7-A228-F9A6E410C455}"/>
    <cellStyle name="Total 2 8 3 2 2 6" xfId="34522" xr:uid="{690110EC-FE05-4160-BA89-C08F5846B470}"/>
    <cellStyle name="Total 2 8 3 2 2 7" xfId="31424" xr:uid="{E98B8EE4-B168-41C9-A265-AC1D643CEA79}"/>
    <cellStyle name="Total 2 8 3 2 3" xfId="25036" xr:uid="{3295FCF2-210C-401F-9665-CC437B2FB4A9}"/>
    <cellStyle name="Total 2 8 3 2 4" xfId="32295" xr:uid="{4D0305A2-8971-4D12-90B6-2D46E923074B}"/>
    <cellStyle name="Total 2 8 3 3" xfId="23243" xr:uid="{E1C45E21-923E-424F-94E8-F5E3F4952E1F}"/>
    <cellStyle name="Total 2 8 3 3 2" xfId="25895" xr:uid="{F94B219C-AD25-4CDC-947A-7CA533DED732}"/>
    <cellStyle name="Total 2 8 3 3 3" xfId="27487" xr:uid="{D720A29B-DB95-4FAC-8036-B91B106F63C5}"/>
    <cellStyle name="Total 2 8 3 3 4" xfId="27811" xr:uid="{3568A0A1-7431-4ED2-B18D-09D6A20BE4BF}"/>
    <cellStyle name="Total 2 8 3 3 5" xfId="33146" xr:uid="{1D26CC0B-1911-4E44-BD58-92B823ECC11D}"/>
    <cellStyle name="Total 2 8 3 3 6" xfId="31229" xr:uid="{956FDEF8-C42C-4AF5-8260-7BA181BB4648}"/>
    <cellStyle name="Total 2 8 3 3 7" xfId="31453" xr:uid="{9714D464-60C6-4F86-9BE3-FD37802073DC}"/>
    <cellStyle name="Total 2 8 3 4" xfId="24399" xr:uid="{D0C3D526-0D42-455F-99D3-29A8433D6229}"/>
    <cellStyle name="Total 2 8 3 4 2" xfId="27047" xr:uid="{B391F8B5-7407-4AF6-998A-C9D4EC612E80}"/>
    <cellStyle name="Total 2 8 3 4 3" xfId="28685" xr:uid="{E0F654E5-D94C-428E-9D6C-7AAA02D4EA9C}"/>
    <cellStyle name="Total 2 8 3 4 4" xfId="29877" xr:uid="{D9032AAB-5429-4A01-97FD-51C76A72A910}"/>
    <cellStyle name="Total 2 8 3 4 5" xfId="30760" xr:uid="{C5830F6C-EB4E-48AE-9E70-09BB8BDEB38B}"/>
    <cellStyle name="Total 2 8 3 4 6" xfId="34755" xr:uid="{E07EF4B0-9C09-4CF1-95F9-5314E01F3FCF}"/>
    <cellStyle name="Total 2 8 3 4 7" xfId="35883" xr:uid="{7A76115A-1CEE-44BC-B9D5-EC3BCC4A7D05}"/>
    <cellStyle name="Total 2 8 3 4 8" xfId="36716" xr:uid="{46F01B84-8EFA-4831-B172-68CD916AA84F}"/>
    <cellStyle name="Total 2 8 3 4 9" xfId="37635" xr:uid="{40340D4C-0D69-4651-A2D1-E56C6F591769}"/>
    <cellStyle name="Total 2 8 3 5" xfId="24569" xr:uid="{1BB9AA0C-2231-4F87-A4BF-17C1B239C10C}"/>
    <cellStyle name="Total 2 8 3 5 2" xfId="27217" xr:uid="{2BF7BA0C-77AA-4F09-9489-280640A95FA7}"/>
    <cellStyle name="Total 2 8 3 5 3" xfId="28855" xr:uid="{0D915ECD-79D2-4C5D-B326-97F92DA08D38}"/>
    <cellStyle name="Total 2 8 3 5 4" xfId="30047" xr:uid="{589B0AD0-0A31-4C89-8FD4-34A97606D09A}"/>
    <cellStyle name="Total 2 8 3 5 5" xfId="30930" xr:uid="{4136C25C-DFE4-479C-A03E-84905FA8A9BB}"/>
    <cellStyle name="Total 2 8 3 5 6" xfId="34925" xr:uid="{FE324D68-4869-4756-974E-20B319BCCB42}"/>
    <cellStyle name="Total 2 8 3 5 7" xfId="36053" xr:uid="{9354261C-850A-42E7-9E78-05FE0ADDBC82}"/>
    <cellStyle name="Total 2 8 3 5 8" xfId="36886" xr:uid="{7B59E725-979B-4993-A034-DDEF6FB4AF9C}"/>
    <cellStyle name="Total 2 8 3 5 9" xfId="37805" xr:uid="{5F3FC9A2-3770-45B8-9760-FB8A0F2545FC}"/>
    <cellStyle name="Total 2 8 3 6" xfId="22316" xr:uid="{CE7C0E14-358B-447C-BCDB-C015D487F941}"/>
    <cellStyle name="Total 2 8 3 7" xfId="24965" xr:uid="{C026E89D-F76A-4A40-932D-0269DE3CA821}"/>
    <cellStyle name="Total 2 8 4" xfId="20895" xr:uid="{00000000-0005-0000-0000-0000A6510000}"/>
    <cellStyle name="Total 2 8 4 2" xfId="22381" xr:uid="{CCD6EEE8-ED51-460C-91A1-EEF54FB95DB7}"/>
    <cellStyle name="Total 2 8 4 2 2" xfId="23281" xr:uid="{B13BD12A-C231-4997-8EC0-0D4F89637101}"/>
    <cellStyle name="Total 2 8 4 2 2 2" xfId="25933" xr:uid="{AA4AAE38-A3B4-4875-A169-45D2041E2EF3}"/>
    <cellStyle name="Total 2 8 4 2 2 3" xfId="27941" xr:uid="{C2F2A2BA-245F-4B5D-ADE5-8E1FBC5FD4C0}"/>
    <cellStyle name="Total 2 8 4 2 2 4" xfId="28363" xr:uid="{BA7A79DD-6AFF-4ABB-8A80-7CAE4E737A9F}"/>
    <cellStyle name="Total 2 8 4 2 2 5" xfId="33184" xr:uid="{1209634D-74F7-4F7E-8AEB-72883A483E52}"/>
    <cellStyle name="Total 2 8 4 2 2 6" xfId="32968" xr:uid="{08669A9B-6009-4279-9789-2D2EA9A2575F}"/>
    <cellStyle name="Total 2 8 4 2 2 7" xfId="31425" xr:uid="{A3778791-075A-4354-AD55-371392576488}"/>
    <cellStyle name="Total 2 8 4 2 3" xfId="25035" xr:uid="{DAA7CC4B-3848-4193-95AE-EE9F3BFEC1CA}"/>
    <cellStyle name="Total 2 8 4 2 4" xfId="32294" xr:uid="{967B533D-3F5B-46BA-9D4D-4AD224B18B25}"/>
    <cellStyle name="Total 2 8 4 3" xfId="23244" xr:uid="{ACBC3398-7FA9-4940-A21A-EB6CF316FA16}"/>
    <cellStyle name="Total 2 8 4 3 2" xfId="25896" xr:uid="{0D1F918B-65CD-4362-8214-82299BD5D4ED}"/>
    <cellStyle name="Total 2 8 4 3 3" xfId="27644" xr:uid="{CB2EA067-066C-4466-BFA1-E53EA0BB6032}"/>
    <cellStyle name="Total 2 8 4 3 4" xfId="28358" xr:uid="{D2D55B79-6D70-4826-ADB9-20BC324F0D69}"/>
    <cellStyle name="Total 2 8 4 3 5" xfId="33147" xr:uid="{14BB6CC0-D0BC-485E-9188-160683A83108}"/>
    <cellStyle name="Total 2 8 4 3 6" xfId="32967" xr:uid="{C2FB6ACE-11A8-463E-BF16-F7E493AD628D}"/>
    <cellStyle name="Total 2 8 4 3 7" xfId="31452" xr:uid="{AE89D3B8-E3F0-4DFE-8CCA-25D7F928445B}"/>
    <cellStyle name="Total 2 8 4 4" xfId="24400" xr:uid="{C4752D3E-DAC4-4D88-8894-06F8C67CCD5E}"/>
    <cellStyle name="Total 2 8 4 4 2" xfId="27048" xr:uid="{B50D2929-60ED-436D-9068-2804DE038253}"/>
    <cellStyle name="Total 2 8 4 4 3" xfId="28686" xr:uid="{7312C244-0B30-401B-BFF6-598E68B85E10}"/>
    <cellStyle name="Total 2 8 4 4 4" xfId="29878" xr:uid="{82E91B65-082C-405B-B3D3-065A0AB4798C}"/>
    <cellStyle name="Total 2 8 4 4 5" xfId="30761" xr:uid="{B252180E-6C94-47CC-B4DE-156D31DA2B9E}"/>
    <cellStyle name="Total 2 8 4 4 6" xfId="34756" xr:uid="{36BEC07D-A147-4863-B250-CB258E19EE57}"/>
    <cellStyle name="Total 2 8 4 4 7" xfId="35884" xr:uid="{8B8FA09E-023B-4C8D-9A55-3586D2AD9D1A}"/>
    <cellStyle name="Total 2 8 4 4 8" xfId="36717" xr:uid="{24E088A7-A8F7-49B7-AAF1-DCF6DC27F777}"/>
    <cellStyle name="Total 2 8 4 4 9" xfId="37636" xr:uid="{53AFCF59-6C60-4564-8511-63C5AF29E29D}"/>
    <cellStyle name="Total 2 8 4 5" xfId="24570" xr:uid="{4BB8162D-D1AA-4C7A-A66B-DFE233DE0DE5}"/>
    <cellStyle name="Total 2 8 4 5 2" xfId="27218" xr:uid="{1A4248C2-068D-4E1B-9741-DEE4216210BF}"/>
    <cellStyle name="Total 2 8 4 5 3" xfId="28856" xr:uid="{D505BA1C-5DAE-4F76-BFCD-C7697B4D10A8}"/>
    <cellStyle name="Total 2 8 4 5 4" xfId="30048" xr:uid="{B3AB1B72-D007-47C8-9792-CF7DDD0AF9FC}"/>
    <cellStyle name="Total 2 8 4 5 5" xfId="30931" xr:uid="{04719A0C-5D93-4734-912E-172997ADFCB4}"/>
    <cellStyle name="Total 2 8 4 5 6" xfId="34926" xr:uid="{38464152-D734-4023-AEB8-2AFC2D2E670F}"/>
    <cellStyle name="Total 2 8 4 5 7" xfId="36054" xr:uid="{387261C2-6D9C-46D5-AAEA-6FB84F92498F}"/>
    <cellStyle name="Total 2 8 4 5 8" xfId="36887" xr:uid="{EBE149EB-6DCE-4328-8FF2-0E399BA9E7D4}"/>
    <cellStyle name="Total 2 8 4 5 9" xfId="37806" xr:uid="{1151F964-A554-44EE-ADAC-25022EF6F4AC}"/>
    <cellStyle name="Total 2 8 4 6" xfId="22317" xr:uid="{B7086BBB-791C-4AE4-B200-592669F8E854}"/>
    <cellStyle name="Total 2 8 4 7" xfId="24966" xr:uid="{CA81D144-BF0C-4E81-B38F-D209B3DCB992}"/>
    <cellStyle name="Total 2 8 5" xfId="20896" xr:uid="{00000000-0005-0000-0000-0000A7510000}"/>
    <cellStyle name="Total 2 8 5 2" xfId="22380" xr:uid="{FEA15049-1536-4350-B9BC-C733548DAE26}"/>
    <cellStyle name="Total 2 8 5 2 2" xfId="23280" xr:uid="{E3850B43-698E-4750-BEC2-C7D8E74672A5}"/>
    <cellStyle name="Total 2 8 5 2 2 2" xfId="25932" xr:uid="{8DEA2C69-DF72-4A8E-A7DC-4E8CFD11F962}"/>
    <cellStyle name="Total 2 8 5 2 2 3" xfId="28088" xr:uid="{6E2AC5E8-A281-47BE-9487-CF972DAC5735}"/>
    <cellStyle name="Total 2 8 5 2 2 4" xfId="27816" xr:uid="{6B9C4DDE-6F44-477F-872E-57830007672D}"/>
    <cellStyle name="Total 2 8 5 2 2 5" xfId="33183" xr:uid="{6BD919F3-996B-4CD3-ABC2-A9EB39D0E408}"/>
    <cellStyle name="Total 2 8 5 2 2 6" xfId="31223" xr:uid="{5C3FC81D-55EB-4A38-AE54-509846AFE801}"/>
    <cellStyle name="Total 2 8 5 2 2 7" xfId="31426" xr:uid="{2A2A641D-B2F2-47DE-AC77-899834D25B94}"/>
    <cellStyle name="Total 2 8 5 2 3" xfId="25034" xr:uid="{C78B2624-EA44-4252-A60F-4DEFC2CE1701}"/>
    <cellStyle name="Total 2 8 5 2 4" xfId="32293" xr:uid="{105298B4-9105-48B0-957D-302B43F1CADB}"/>
    <cellStyle name="Total 2 8 5 3" xfId="23245" xr:uid="{3482BDD5-A728-4BE3-9D57-43695D32F2E0}"/>
    <cellStyle name="Total 2 8 5 3 2" xfId="25897" xr:uid="{28F50F5C-4D81-4582-9167-4874BA5AEE92}"/>
    <cellStyle name="Total 2 8 5 3 3" xfId="28089" xr:uid="{FF7AAAB5-1AD6-41C0-9DD8-775C79C048EC}"/>
    <cellStyle name="Total 2 8 5 3 4" xfId="28291" xr:uid="{4E7023B2-59A2-4CC5-B4A4-AAE26E2DBF02}"/>
    <cellStyle name="Total 2 8 5 3 5" xfId="33148" xr:uid="{0FD5D60A-2DB5-439C-9DCE-2ECFB61DB47D}"/>
    <cellStyle name="Total 2 8 5 3 6" xfId="34516" xr:uid="{AFB30756-CA8B-414D-9682-350DE61DA68E}"/>
    <cellStyle name="Total 2 8 5 3 7" xfId="31451" xr:uid="{1D55A86E-1BE3-4A6D-96D7-2FFACBAE94C9}"/>
    <cellStyle name="Total 2 8 5 4" xfId="24401" xr:uid="{372474BC-7415-4FCD-B394-D6ADD1B72A76}"/>
    <cellStyle name="Total 2 8 5 4 2" xfId="27049" xr:uid="{8926AF66-6C5F-41ED-BC3D-FAA46C378A2A}"/>
    <cellStyle name="Total 2 8 5 4 3" xfId="28687" xr:uid="{471EE55E-3B2E-4FAF-B810-0BF304E8D22D}"/>
    <cellStyle name="Total 2 8 5 4 4" xfId="29879" xr:uid="{E59341CA-58E0-4395-992D-4125C7A8903F}"/>
    <cellStyle name="Total 2 8 5 4 5" xfId="30762" xr:uid="{FAA59589-FBB3-4A4D-9DF9-E462ED3702A8}"/>
    <cellStyle name="Total 2 8 5 4 6" xfId="34757" xr:uid="{C7FAA199-654A-482E-BD49-1771BC4C2C28}"/>
    <cellStyle name="Total 2 8 5 4 7" xfId="35885" xr:uid="{7EEDCA84-52C8-48E5-8634-96B52828AC24}"/>
    <cellStyle name="Total 2 8 5 4 8" xfId="36718" xr:uid="{38F9E267-3AC4-4AD6-B61B-26508081ED7E}"/>
    <cellStyle name="Total 2 8 5 4 9" xfId="37637" xr:uid="{9E5F3D8B-051B-4573-B16E-AF80709D4BDF}"/>
    <cellStyle name="Total 2 8 5 5" xfId="24571" xr:uid="{3C0D1B2B-9F9F-48B0-9030-B162CEA862E4}"/>
    <cellStyle name="Total 2 8 5 5 2" xfId="27219" xr:uid="{DE45A43E-5992-463B-9602-1F16930310FD}"/>
    <cellStyle name="Total 2 8 5 5 3" xfId="28857" xr:uid="{CFBA4B3D-5600-4ACB-A039-EF36BC9B200A}"/>
    <cellStyle name="Total 2 8 5 5 4" xfId="30049" xr:uid="{0E44891B-73F0-4460-B7B6-DFEBCDDE1C01}"/>
    <cellStyle name="Total 2 8 5 5 5" xfId="30932" xr:uid="{84987C55-47F5-4A24-A604-7C4B4EE1DCF7}"/>
    <cellStyle name="Total 2 8 5 5 6" xfId="34927" xr:uid="{9D54213D-6FD0-48DC-BA25-19F09D154A59}"/>
    <cellStyle name="Total 2 8 5 5 7" xfId="36055" xr:uid="{31FD0E1A-B5E2-4C72-8C57-531E34934938}"/>
    <cellStyle name="Total 2 8 5 5 8" xfId="36888" xr:uid="{1DAF82B8-6844-46D0-96E2-E71C6FE45CB6}"/>
    <cellStyle name="Total 2 8 5 5 9" xfId="37807" xr:uid="{C581DFBD-CE7C-460F-BE0F-54C44F401108}"/>
    <cellStyle name="Total 2 8 5 6" xfId="22318" xr:uid="{37DF674A-5227-406E-86E8-1FA711CD50CF}"/>
    <cellStyle name="Total 2 8 5 7" xfId="24967" xr:uid="{85EE5E8F-12A5-4CCC-9C8C-134A6B10B4DB}"/>
    <cellStyle name="Total 2 9" xfId="20897" xr:uid="{00000000-0005-0000-0000-0000A8510000}"/>
    <cellStyle name="Total 2 9 2" xfId="20898" xr:uid="{00000000-0005-0000-0000-0000A9510000}"/>
    <cellStyle name="Total 2 9 2 2" xfId="22379" xr:uid="{395ED432-C8D3-4E3D-AD6C-71CED88A4E89}"/>
    <cellStyle name="Total 2 9 2 2 2" xfId="23279" xr:uid="{AEADACF5-5EC5-42BE-A6DB-C7A9EAFCA891}"/>
    <cellStyle name="Total 2 9 2 2 2 2" xfId="25931" xr:uid="{F62AF987-AD2A-4992-AEF1-A197ABB604FC}"/>
    <cellStyle name="Total 2 9 2 2 2 3" xfId="27643" xr:uid="{75F407BE-92E5-4C70-8BA4-6CCE9783E74D}"/>
    <cellStyle name="Total 2 9 2 2 2 4" xfId="28213" xr:uid="{0BF688B1-93CF-406E-B303-C5A2AF91932D}"/>
    <cellStyle name="Total 2 9 2 2 2 5" xfId="33182" xr:uid="{674BCD72-D977-4365-87E0-F6D1E2755B8D}"/>
    <cellStyle name="Total 2 9 2 2 2 6" xfId="34335" xr:uid="{B04F35B5-A134-418A-8740-85A1D9A7B826}"/>
    <cellStyle name="Total 2 9 2 2 2 7" xfId="31427" xr:uid="{85891FEC-958A-452C-973C-AB5925D2353B}"/>
    <cellStyle name="Total 2 9 2 2 3" xfId="25033" xr:uid="{EB5F795F-4E73-4123-A5CE-965D86FFFB41}"/>
    <cellStyle name="Total 2 9 2 2 4" xfId="32292" xr:uid="{667DB4AC-83EB-486E-8F1F-47EF747AD128}"/>
    <cellStyle name="Total 2 9 2 3" xfId="23246" xr:uid="{60FAA163-9740-4D53-8FDB-D04589D07FB6}"/>
    <cellStyle name="Total 2 9 2 3 2" xfId="25898" xr:uid="{013E4388-FB99-4F2F-9269-BEF51C46B8AE}"/>
    <cellStyle name="Total 2 9 2 3 3" xfId="27940" xr:uid="{7435EEAF-038F-4D16-9EB1-77446A261CAC}"/>
    <cellStyle name="Total 2 9 2 3 4" xfId="22213" xr:uid="{955882BD-6D76-41FB-B903-D903D3F146D6}"/>
    <cellStyle name="Total 2 9 2 3 5" xfId="33149" xr:uid="{01E694DE-6F69-4AC0-9A01-C5EC46612728}"/>
    <cellStyle name="Total 2 9 2 3 6" xfId="34443" xr:uid="{CC9579D3-3923-4D46-843E-32327E5D8B31}"/>
    <cellStyle name="Total 2 9 2 3 7" xfId="31450" xr:uid="{70654956-0C77-4E9D-A02D-D02D6351D10E}"/>
    <cellStyle name="Total 2 9 2 4" xfId="24402" xr:uid="{1F8ECC92-8517-4911-9EE4-38335B932446}"/>
    <cellStyle name="Total 2 9 2 4 2" xfId="27050" xr:uid="{7F548254-9367-4E13-B4E9-30EE1A8DD961}"/>
    <cellStyle name="Total 2 9 2 4 3" xfId="28688" xr:uid="{93326FF0-3D4C-4363-8850-06F989BF8BD8}"/>
    <cellStyle name="Total 2 9 2 4 4" xfId="29880" xr:uid="{9960FDEA-6A09-4189-95EB-AD5388C4FB93}"/>
    <cellStyle name="Total 2 9 2 4 5" xfId="30763" xr:uid="{954FDE9B-B522-4FAB-88FA-7A4A7C62DB92}"/>
    <cellStyle name="Total 2 9 2 4 6" xfId="34758" xr:uid="{09F2FD15-46F6-464E-93EF-497FCA5FF389}"/>
    <cellStyle name="Total 2 9 2 4 7" xfId="35886" xr:uid="{10AEB73A-D341-430F-8BDD-8DD7AE9AA3AA}"/>
    <cellStyle name="Total 2 9 2 4 8" xfId="36719" xr:uid="{03E2265C-CFCA-41A9-87BC-B66F56C00376}"/>
    <cellStyle name="Total 2 9 2 4 9" xfId="37638" xr:uid="{22E86ED9-AFB1-455A-B845-0F97C53C7EC8}"/>
    <cellStyle name="Total 2 9 2 5" xfId="24572" xr:uid="{85FDAC2D-9C36-4BBB-AE08-8865FEDEC269}"/>
    <cellStyle name="Total 2 9 2 5 2" xfId="27220" xr:uid="{62831F8B-2016-48BF-A50B-4EB24851574B}"/>
    <cellStyle name="Total 2 9 2 5 3" xfId="28858" xr:uid="{279E4B93-E6D2-4876-8884-861F4FB40BBC}"/>
    <cellStyle name="Total 2 9 2 5 4" xfId="30050" xr:uid="{D44816C4-34BB-4584-882B-093D81B7456E}"/>
    <cellStyle name="Total 2 9 2 5 5" xfId="30933" xr:uid="{51753390-2556-4722-8E72-1F4EE33C6F4F}"/>
    <cellStyle name="Total 2 9 2 5 6" xfId="34928" xr:uid="{14C757D5-AF17-4D6C-82F7-DD4C438BB4F6}"/>
    <cellStyle name="Total 2 9 2 5 7" xfId="36056" xr:uid="{BFC40EDE-788C-454D-AF10-1CC2C9C8B554}"/>
    <cellStyle name="Total 2 9 2 5 8" xfId="36889" xr:uid="{1629A311-4C6B-4189-938C-F40A353B6864}"/>
    <cellStyle name="Total 2 9 2 5 9" xfId="37808" xr:uid="{73B34531-F7C5-4EFD-9779-529860DCFCCE}"/>
    <cellStyle name="Total 2 9 2 6" xfId="22320" xr:uid="{8FAA988E-A690-4DAC-9560-3BEA335CDC96}"/>
    <cellStyle name="Total 2 9 2 7" xfId="24969" xr:uid="{B5010037-0E5E-480F-A184-8EA9355298E2}"/>
    <cellStyle name="Total 2 9 3" xfId="20899" xr:uid="{00000000-0005-0000-0000-0000AA510000}"/>
    <cellStyle name="Total 2 9 3 2" xfId="22378" xr:uid="{D1BF2B6D-9A8E-4635-846B-665644C12BF5}"/>
    <cellStyle name="Total 2 9 3 2 2" xfId="23278" xr:uid="{1820E1EB-6A26-473F-9AFD-D18665DD3DB8}"/>
    <cellStyle name="Total 2 9 3 2 2 2" xfId="25930" xr:uid="{14641B83-E103-4ACA-9E5D-854CF46F8264}"/>
    <cellStyle name="Total 2 9 3 2 2 3" xfId="28550" xr:uid="{06206675-432D-4C19-A93F-91A3018282F1}"/>
    <cellStyle name="Total 2 9 3 2 2 4" xfId="27709" xr:uid="{A239F2AC-EF54-477A-9375-046E688B5982}"/>
    <cellStyle name="Total 2 9 3 2 2 5" xfId="33181" xr:uid="{9F188ABE-9EE4-4DF7-BCCA-E45065CABE2B}"/>
    <cellStyle name="Total 2 9 3 2 2 6" xfId="31117" xr:uid="{DE31A501-A23A-4F37-86EF-12333D133E5E}"/>
    <cellStyle name="Total 2 9 3 2 2 7" xfId="31428" xr:uid="{CCF64D54-7C6C-48E6-B1F5-AA682B7B28BA}"/>
    <cellStyle name="Total 2 9 3 2 3" xfId="25032" xr:uid="{7A64B106-728B-4320-9FA3-1F6FAE940A33}"/>
    <cellStyle name="Total 2 9 3 2 4" xfId="32291" xr:uid="{62D91233-232C-4299-B77B-26E7CB780055}"/>
    <cellStyle name="Total 2 9 3 3" xfId="23247" xr:uid="{CAA4728D-624F-46D0-9457-747B5AF6749F}"/>
    <cellStyle name="Total 2 9 3 3 2" xfId="25899" xr:uid="{2C2A9A73-BC2A-4707-A325-0E0EE89E07A4}"/>
    <cellStyle name="Total 2 9 3 3 3" xfId="28431" xr:uid="{5A2407E0-5A5C-4AB4-B013-678C72830626}"/>
    <cellStyle name="Total 2 9 3 3 4" xfId="22214" xr:uid="{B4853F63-A98C-4D5F-B9B1-52C0AB156FC5}"/>
    <cellStyle name="Total 2 9 3 3 5" xfId="33150" xr:uid="{BA959252-5D9C-4536-AFF0-6A122D567AD4}"/>
    <cellStyle name="Total 2 9 3 3 6" xfId="31112" xr:uid="{AB068485-8BF3-4390-985A-40DF68822D7A}"/>
    <cellStyle name="Total 2 9 3 3 7" xfId="31449" xr:uid="{664CE3DF-1D5E-40E3-8580-C9DE31ECEE83}"/>
    <cellStyle name="Total 2 9 3 4" xfId="24403" xr:uid="{348DF092-4B81-48AA-9B48-8B46D9EAA314}"/>
    <cellStyle name="Total 2 9 3 4 2" xfId="27051" xr:uid="{D02EFF10-0943-4A8C-8654-09C71B60F5DB}"/>
    <cellStyle name="Total 2 9 3 4 3" xfId="28689" xr:uid="{7ABFA21C-5DBD-4B33-B809-7939190CB619}"/>
    <cellStyle name="Total 2 9 3 4 4" xfId="29881" xr:uid="{317EE5B8-595C-4C81-83FC-8809C0A7B31E}"/>
    <cellStyle name="Total 2 9 3 4 5" xfId="30764" xr:uid="{4BABFE8E-33D3-4E4B-A704-510B618F0E73}"/>
    <cellStyle name="Total 2 9 3 4 6" xfId="34759" xr:uid="{CD02E35B-226F-4E3E-8197-7EBFD98AA6E0}"/>
    <cellStyle name="Total 2 9 3 4 7" xfId="35887" xr:uid="{B7390146-4DBC-47CF-8B07-608341926D10}"/>
    <cellStyle name="Total 2 9 3 4 8" xfId="36720" xr:uid="{DA1209C1-F4A1-4A2F-A60B-C443E0855540}"/>
    <cellStyle name="Total 2 9 3 4 9" xfId="37639" xr:uid="{C7B3A556-2F5E-4F12-878B-04963ED17A8D}"/>
    <cellStyle name="Total 2 9 3 5" xfId="24573" xr:uid="{70A0FA3B-EFD7-471F-83C1-FE0E46506C92}"/>
    <cellStyle name="Total 2 9 3 5 2" xfId="27221" xr:uid="{602BBCF9-6C77-4389-9F05-ACA8B8AC78F4}"/>
    <cellStyle name="Total 2 9 3 5 3" xfId="28859" xr:uid="{B0F577E1-8714-429B-A0C6-FD7C104F0796}"/>
    <cellStyle name="Total 2 9 3 5 4" xfId="30051" xr:uid="{750B250F-007C-48CD-8231-5DAAD3896CCC}"/>
    <cellStyle name="Total 2 9 3 5 5" xfId="30934" xr:uid="{492387A9-5611-4CCD-8B3C-61E948A026BC}"/>
    <cellStyle name="Total 2 9 3 5 6" xfId="34929" xr:uid="{523BFFB3-AFF1-4A27-9C88-C9622168CF5D}"/>
    <cellStyle name="Total 2 9 3 5 7" xfId="36057" xr:uid="{DDD5192E-A272-4149-AF2D-BD8423351069}"/>
    <cellStyle name="Total 2 9 3 5 8" xfId="36890" xr:uid="{B43A57CF-4BC9-4395-B675-55FC57541BB8}"/>
    <cellStyle name="Total 2 9 3 5 9" xfId="37809" xr:uid="{61A189C6-2E33-4E5C-A2A3-0A0D69613858}"/>
    <cellStyle name="Total 2 9 3 6" xfId="22321" xr:uid="{8DE28497-9BD5-4DC3-B1BF-522827CA4B59}"/>
    <cellStyle name="Total 2 9 3 7" xfId="24970" xr:uid="{3754E69C-559E-4EF7-BF71-931F6CB7DB7F}"/>
    <cellStyle name="Total 2 9 4" xfId="20900" xr:uid="{00000000-0005-0000-0000-0000AB510000}"/>
    <cellStyle name="Total 2 9 4 2" xfId="22377" xr:uid="{A73250B0-11AE-4F56-B035-8BB7FE3D377F}"/>
    <cellStyle name="Total 2 9 4 2 2" xfId="23277" xr:uid="{B0A04986-2D50-4E08-B992-5062DE4B6A77}"/>
    <cellStyle name="Total 2 9 4 2 2 2" xfId="25929" xr:uid="{F680253E-6729-4E3B-8F90-13E44914503D}"/>
    <cellStyle name="Total 2 9 4 2 2 3" xfId="28436" xr:uid="{032E7D2B-BE9D-4B44-B96C-36131C5EAD0F}"/>
    <cellStyle name="Total 2 9 4 2 2 4" xfId="22224" xr:uid="{92CE9AF0-8187-45DF-B264-1A7F4C075D53}"/>
    <cellStyle name="Total 2 9 4 2 2 5" xfId="33180" xr:uid="{106F7D90-9D11-45CF-9168-C858FCE32CEF}"/>
    <cellStyle name="Total 2 9 4 2 2 6" xfId="34438" xr:uid="{55E1744A-86DE-465B-A37B-237E034627CF}"/>
    <cellStyle name="Total 2 9 4 2 2 7" xfId="31429" xr:uid="{4538892F-F342-40C1-B2A9-F7B7B442252C}"/>
    <cellStyle name="Total 2 9 4 2 3" xfId="25031" xr:uid="{AE4F12D9-3DCF-47F7-9707-B997ABFE9E2B}"/>
    <cellStyle name="Total 2 9 4 2 4" xfId="32290" xr:uid="{CCE196B7-8382-4499-A97E-1FBF7ACB0CC2}"/>
    <cellStyle name="Total 2 9 4 3" xfId="23248" xr:uid="{796198C0-6785-42A8-84D2-5808B7EDF0D0}"/>
    <cellStyle name="Total 2 9 4 3 2" xfId="25900" xr:uid="{DB500528-B635-4BAE-B919-71ECC35567A5}"/>
    <cellStyle name="Total 2 9 4 3 3" xfId="28545" xr:uid="{199F7DE3-AF58-4CFC-834A-5CD2A107DF36}"/>
    <cellStyle name="Total 2 9 4 3 4" xfId="27713" xr:uid="{B301077F-142D-46DC-92DE-EB0A334A57FD}"/>
    <cellStyle name="Total 2 9 4 3 5" xfId="33151" xr:uid="{3B3620FF-559F-44CA-B2B5-7A798A727F32}"/>
    <cellStyle name="Total 2 9 4 3 6" xfId="34330" xr:uid="{B26BE1F3-76E4-43A0-B56A-7BDF36E8C0AA}"/>
    <cellStyle name="Total 2 9 4 3 7" xfId="31448" xr:uid="{8395DC0B-BBC5-427E-9C42-22D6D11009C3}"/>
    <cellStyle name="Total 2 9 4 4" xfId="24404" xr:uid="{8B237262-E772-4D01-A57C-CEF6688220E7}"/>
    <cellStyle name="Total 2 9 4 4 2" xfId="27052" xr:uid="{53B36621-3B39-4065-BDF9-D568BE2A2042}"/>
    <cellStyle name="Total 2 9 4 4 3" xfId="28690" xr:uid="{D9A80CCD-44BF-4A3D-A5DB-28FF94BB56CE}"/>
    <cellStyle name="Total 2 9 4 4 4" xfId="29882" xr:uid="{94478ABC-A6F7-43EC-9D44-AE46B22DFDFC}"/>
    <cellStyle name="Total 2 9 4 4 5" xfId="30765" xr:uid="{C52D31EC-E77D-4858-8A18-C49FE6A68BD4}"/>
    <cellStyle name="Total 2 9 4 4 6" xfId="34760" xr:uid="{EBA0901C-EC35-4DF0-859F-490114D39A85}"/>
    <cellStyle name="Total 2 9 4 4 7" xfId="35888" xr:uid="{2AB40C94-2CBC-4176-9B87-3976CA64A708}"/>
    <cellStyle name="Total 2 9 4 4 8" xfId="36721" xr:uid="{4261A4C8-1775-4E13-8922-681FC98AC395}"/>
    <cellStyle name="Total 2 9 4 4 9" xfId="37640" xr:uid="{048CD207-9593-4FAD-ACB1-0CC1474E8926}"/>
    <cellStyle name="Total 2 9 4 5" xfId="24574" xr:uid="{A53482FF-B5C9-4198-BFDB-3CD60A7892C2}"/>
    <cellStyle name="Total 2 9 4 5 2" xfId="27222" xr:uid="{9BBD67B3-407C-4E7F-99D0-63B932DC3D94}"/>
    <cellStyle name="Total 2 9 4 5 3" xfId="28860" xr:uid="{2EFE38DD-F3C6-4A75-874C-FC04836C95E3}"/>
    <cellStyle name="Total 2 9 4 5 4" xfId="30052" xr:uid="{AF506196-488B-44D1-89F9-4F8AE78605EF}"/>
    <cellStyle name="Total 2 9 4 5 5" xfId="30935" xr:uid="{D5A66D9B-7758-4E64-820E-D8BECCCD39F1}"/>
    <cellStyle name="Total 2 9 4 5 6" xfId="34930" xr:uid="{2AF4ADF0-AC53-430E-B7A8-2654014D6054}"/>
    <cellStyle name="Total 2 9 4 5 7" xfId="36058" xr:uid="{F44F4852-1FDD-4760-A2EC-8073FE495FF5}"/>
    <cellStyle name="Total 2 9 4 5 8" xfId="36891" xr:uid="{0044CD9E-4B46-4BC8-A0DE-401D620EE273}"/>
    <cellStyle name="Total 2 9 4 5 9" xfId="37810" xr:uid="{4429CACD-EEA2-46E0-9EB9-5D201C0D3DE2}"/>
    <cellStyle name="Total 2 9 4 6" xfId="22322" xr:uid="{D6DE538F-ADB1-4975-810A-09A325803F94}"/>
    <cellStyle name="Total 2 9 4 7" xfId="24971" xr:uid="{1965D712-0E9D-4B7C-AAE3-CC6E685DC12E}"/>
    <cellStyle name="Total 2 9 5" xfId="20901" xr:uid="{00000000-0005-0000-0000-0000AC510000}"/>
    <cellStyle name="Total 2 9 5 2" xfId="22376" xr:uid="{BCBF67DE-8F10-4523-A336-0483E6931D92}"/>
    <cellStyle name="Total 2 9 5 2 2" xfId="23276" xr:uid="{8294BED1-1E79-4D80-B0E3-3A3645F1FCB6}"/>
    <cellStyle name="Total 2 9 5 2 2 2" xfId="25928" xr:uid="{32B90868-5CFA-42AD-B827-39308E9F03C9}"/>
    <cellStyle name="Total 2 9 5 2 2 3" xfId="27945" xr:uid="{44D65C7C-0DE1-4173-B27D-B3D1DDFCBD34}"/>
    <cellStyle name="Total 2 9 5 2 2 4" xfId="22223" xr:uid="{450691ED-D0B7-4950-884C-4AAB1DE7D486}"/>
    <cellStyle name="Total 2 9 5 2 2 5" xfId="33179" xr:uid="{CDAA4493-0539-4DDF-BDA2-15C16179D788}"/>
    <cellStyle name="Total 2 9 5 2 2 6" xfId="34521" xr:uid="{ECA88A4B-5830-4DD1-B973-1C522DF6BAFA}"/>
    <cellStyle name="Total 2 9 5 2 2 7" xfId="31430" xr:uid="{5CBB4215-88BC-405B-85FD-786F499557E1}"/>
    <cellStyle name="Total 2 9 5 2 3" xfId="25030" xr:uid="{8583A328-EE73-4AF7-A66A-4ECF8B52F316}"/>
    <cellStyle name="Total 2 9 5 2 4" xfId="32289" xr:uid="{D004D0C8-140F-40D0-B121-CF2D620648A0}"/>
    <cellStyle name="Total 2 9 5 3" xfId="23249" xr:uid="{8B312B59-F081-4296-93B7-0F3844E0D3AD}"/>
    <cellStyle name="Total 2 9 5 3 2" xfId="25901" xr:uid="{FA4D7272-92DF-479D-9F60-9CE8D98CE99F}"/>
    <cellStyle name="Total 2 9 5 3 3" xfId="27648" xr:uid="{0BE4962C-BE5E-4DC7-AD38-F3D0105D3349}"/>
    <cellStyle name="Total 2 9 5 3 4" xfId="28217" xr:uid="{736ED2BE-C1AC-49FF-AE28-19C48EA20DC7}"/>
    <cellStyle name="Total 2 9 5 3 5" xfId="33152" xr:uid="{7D91F909-0AF8-459D-B1EF-35BB9212A49D}"/>
    <cellStyle name="Total 2 9 5 3 6" xfId="31228" xr:uid="{A46DA9AE-DE5D-487D-9772-E43D44B4C6E9}"/>
    <cellStyle name="Total 2 9 5 3 7" xfId="31447" xr:uid="{17D04BAA-E3A5-4758-9C5F-D9F93E13866A}"/>
    <cellStyle name="Total 2 9 5 4" xfId="24405" xr:uid="{C7878BE9-EB92-4C16-AE60-EF4E6ED1DC49}"/>
    <cellStyle name="Total 2 9 5 4 2" xfId="27053" xr:uid="{21BAD771-1EC0-4188-8722-A2F9CA1384FC}"/>
    <cellStyle name="Total 2 9 5 4 3" xfId="28691" xr:uid="{C03059EE-B897-4D12-A04B-7A49F4984811}"/>
    <cellStyle name="Total 2 9 5 4 4" xfId="29883" xr:uid="{10A3E299-13E1-4AB0-9ED0-0AD7ABEC7FCE}"/>
    <cellStyle name="Total 2 9 5 4 5" xfId="30766" xr:uid="{4BF25D0A-EAE6-4F82-9596-3820F93F7D97}"/>
    <cellStyle name="Total 2 9 5 4 6" xfId="34761" xr:uid="{D623631C-705C-4A4E-8C98-3B538C203FC0}"/>
    <cellStyle name="Total 2 9 5 4 7" xfId="35889" xr:uid="{E8E25E4B-71CB-4DC0-8F6C-890749209A7C}"/>
    <cellStyle name="Total 2 9 5 4 8" xfId="36722" xr:uid="{7D23B392-769E-43D2-90E7-05E40D12B51D}"/>
    <cellStyle name="Total 2 9 5 4 9" xfId="37641" xr:uid="{87F9B2F9-5F0A-451E-B240-76F17D8D3717}"/>
    <cellStyle name="Total 2 9 5 5" xfId="24575" xr:uid="{26FA671E-1965-4110-8D56-B42C7F1DD336}"/>
    <cellStyle name="Total 2 9 5 5 2" xfId="27223" xr:uid="{BC656E1D-7D15-4C43-A82D-44AE7208DAC4}"/>
    <cellStyle name="Total 2 9 5 5 3" xfId="28861" xr:uid="{154897F5-88C4-4A10-9BB9-E383BCCB3E1C}"/>
    <cellStyle name="Total 2 9 5 5 4" xfId="30053" xr:uid="{E855AE1E-3F03-42E1-8505-2C6ECBA995FD}"/>
    <cellStyle name="Total 2 9 5 5 5" xfId="30936" xr:uid="{013723C4-71EE-4D92-97FB-69B2DFC824E9}"/>
    <cellStyle name="Total 2 9 5 5 6" xfId="34931" xr:uid="{990F60CC-8BAF-43E2-A0BD-965D67E0400A}"/>
    <cellStyle name="Total 2 9 5 5 7" xfId="36059" xr:uid="{90ABC379-C499-494B-B07B-CE7FABD04AE8}"/>
    <cellStyle name="Total 2 9 5 5 8" xfId="36892" xr:uid="{BF190059-EBF5-4FA9-8495-BD052D7ABB13}"/>
    <cellStyle name="Total 2 9 5 5 9" xfId="37811" xr:uid="{5EB09158-E3B8-4CFC-A79F-58701438242F}"/>
    <cellStyle name="Total 2 9 5 6" xfId="22323" xr:uid="{2768A567-052A-4BA3-910B-DB2712C62D00}"/>
    <cellStyle name="Total 2 9 5 7" xfId="24972" xr:uid="{CF979CBC-61F8-4E88-8362-4D8C250CFE31}"/>
    <cellStyle name="Total 3" xfId="20902" xr:uid="{00000000-0005-0000-0000-0000AD510000}"/>
    <cellStyle name="Total 3 2" xfId="20903" xr:uid="{00000000-0005-0000-0000-0000AE510000}"/>
    <cellStyle name="Total 3 2 2" xfId="22374" xr:uid="{5BDA0C0F-60C6-4487-B0B0-8FFF6DE3C1D7}"/>
    <cellStyle name="Total 3 2 2 2" xfId="23274" xr:uid="{E4E128C8-0A28-4877-97D0-480A1CF19075}"/>
    <cellStyle name="Total 3 2 2 2 2" xfId="25926" xr:uid="{FC3B2B78-D5DA-486A-98F3-F0A04D40179D}"/>
    <cellStyle name="Total 3 2 2 2 3" xfId="27639" xr:uid="{82184E3D-B0F1-4752-B4B0-ED148FA6FED7}"/>
    <cellStyle name="Total 3 2 2 2 4" xfId="28362" xr:uid="{B67C1F13-A10D-4E92-B248-DCF07B79D469}"/>
    <cellStyle name="Total 3 2 2 2 5" xfId="33177" xr:uid="{868B8EBD-7E54-4DA3-A4F5-C528BA4F81E5}"/>
    <cellStyle name="Total 3 2 2 2 6" xfId="31224" xr:uid="{65AEEEAA-A5CA-488B-94BA-70AAAA2D316B}"/>
    <cellStyle name="Total 3 2 2 2 7" xfId="31294" xr:uid="{A0B6DCF6-6739-4A0B-B0A6-7AE8EA2FC02A}"/>
    <cellStyle name="Total 3 2 2 3" xfId="25028" xr:uid="{0F4A796A-828D-49AE-A8C4-31B0D26CA812}"/>
    <cellStyle name="Total 3 2 2 4" xfId="32287" xr:uid="{589CDD06-6FDE-4857-B032-32FF0975BA47}"/>
    <cellStyle name="Total 3 2 3" xfId="23251" xr:uid="{538FF93F-F4D7-4992-BBD6-0E42B61536DF}"/>
    <cellStyle name="Total 3 2 3 2" xfId="25903" xr:uid="{B6ACB711-0173-48B1-87FA-6EFAA1C142F8}"/>
    <cellStyle name="Total 3 2 3 3" xfId="27936" xr:uid="{BB970B07-62A9-4876-A665-E3929FF2D1DB}"/>
    <cellStyle name="Total 3 2 3 4" xfId="28359" xr:uid="{4A7DC285-6729-461A-B031-F089474D2BF9}"/>
    <cellStyle name="Total 3 2 3 5" xfId="33154" xr:uid="{DFE8843C-27DE-4737-8919-B8AAF6A77FF0}"/>
    <cellStyle name="Total 3 2 3 6" xfId="34517" xr:uid="{30EAEC1A-2224-45C6-962D-A16F5D3DBF30}"/>
    <cellStyle name="Total 3 2 3 7" xfId="31445" xr:uid="{A62FD9BE-0145-4E4A-88C5-F0C645FB27D0}"/>
    <cellStyle name="Total 3 2 4" xfId="24407" xr:uid="{6E1783C8-9B18-4864-ACA5-A6224CB3450B}"/>
    <cellStyle name="Total 3 2 4 2" xfId="27055" xr:uid="{292F6D9F-EA05-4B3D-9828-6E0BC1E3AAAF}"/>
    <cellStyle name="Total 3 2 4 3" xfId="28693" xr:uid="{B98D2799-0486-4F90-B244-7951969D4852}"/>
    <cellStyle name="Total 3 2 4 4" xfId="29885" xr:uid="{91CF3608-5B87-443E-B1F7-F7568F9C5434}"/>
    <cellStyle name="Total 3 2 4 5" xfId="30768" xr:uid="{15DE2367-9E29-4BD6-B4FD-6D1BA9D4FE45}"/>
    <cellStyle name="Total 3 2 4 6" xfId="34763" xr:uid="{E71F597E-9E8E-48A9-93F7-F68767564CB0}"/>
    <cellStyle name="Total 3 2 4 7" xfId="35891" xr:uid="{C741DCBA-F6DA-41AF-95C5-9AC284A8013A}"/>
    <cellStyle name="Total 3 2 4 8" xfId="36724" xr:uid="{84EF0693-BCB5-41A7-BAF5-DF03D033DFB6}"/>
    <cellStyle name="Total 3 2 4 9" xfId="37643" xr:uid="{B8A0B9E8-C7ED-4BCF-B12D-82F1FC0819D7}"/>
    <cellStyle name="Total 3 2 5" xfId="24577" xr:uid="{978B1EB8-46AE-4B3E-AC06-AFA1DE66E8E6}"/>
    <cellStyle name="Total 3 2 5 2" xfId="27225" xr:uid="{C12A291C-BB11-41D2-98FE-61F483124146}"/>
    <cellStyle name="Total 3 2 5 3" xfId="28863" xr:uid="{D2C5B882-5B41-4E9E-AC2C-B9296A7CD3CA}"/>
    <cellStyle name="Total 3 2 5 4" xfId="30055" xr:uid="{04ECB161-2830-4856-816B-E8FDDD1A6CEE}"/>
    <cellStyle name="Total 3 2 5 5" xfId="30938" xr:uid="{DF61704B-AFED-4C4D-8ED5-B1F3AF1F67E2}"/>
    <cellStyle name="Total 3 2 5 6" xfId="34933" xr:uid="{1594DB3E-BFF8-4D31-B921-9893083523B3}"/>
    <cellStyle name="Total 3 2 5 7" xfId="36061" xr:uid="{FACE61CC-BB3D-4DDC-8732-1721F62C77E2}"/>
    <cellStyle name="Total 3 2 5 8" xfId="36894" xr:uid="{B0DFBC12-AF1E-4F31-886A-90224A8C573D}"/>
    <cellStyle name="Total 3 2 5 9" xfId="37813" xr:uid="{626BD169-3221-4341-A6FA-78EDD7E841EF}"/>
    <cellStyle name="Total 3 2 6" xfId="22325" xr:uid="{97BC993B-13A6-4398-85F3-AE82987ED0AB}"/>
    <cellStyle name="Total 3 2 7" xfId="24974" xr:uid="{AC1F684D-70F5-4FD3-9ACB-E5F08F5B2A55}"/>
    <cellStyle name="Total 3 3" xfId="20904" xr:uid="{00000000-0005-0000-0000-0000AF510000}"/>
    <cellStyle name="Total 3 3 2" xfId="22373" xr:uid="{F6F0DF92-9F17-4B65-A28F-B8648D864BAB}"/>
    <cellStyle name="Total 3 3 2 2" xfId="23273" xr:uid="{532E8786-CC51-43BE-87B9-EA3FA74EFD05}"/>
    <cellStyle name="Total 3 3 2 2 2" xfId="25925" xr:uid="{5DBFDD1F-9AB0-4A6F-8777-A0272AE54712}"/>
    <cellStyle name="Total 3 3 2 2 3" xfId="27492" xr:uid="{84B6077A-4100-489C-8468-AC559DE19B62}"/>
    <cellStyle name="Total 3 3 2 2 4" xfId="27815" xr:uid="{70C8C368-DD38-42AC-83E8-CD7237275C44}"/>
    <cellStyle name="Total 3 3 2 2 5" xfId="33176" xr:uid="{0BAF6011-DD59-444A-97FF-4FDEE2115DF8}"/>
    <cellStyle name="Total 3 3 2 2 6" xfId="34334" xr:uid="{93F1807A-BD57-469B-8653-25972460A709}"/>
    <cellStyle name="Total 3 3 2 2 7" xfId="31432" xr:uid="{234AC378-A6C8-495D-BBCF-975574510357}"/>
    <cellStyle name="Total 3 3 2 3" xfId="25027" xr:uid="{2C66A8AE-ADCD-4966-B189-9842E1BFD279}"/>
    <cellStyle name="Total 3 3 2 4" xfId="32286" xr:uid="{11425397-8501-4AEA-975E-125D83EA559E}"/>
    <cellStyle name="Total 3 3 3" xfId="23252" xr:uid="{3D82BB2D-2E67-4E4F-B786-9A25E9F48F7F}"/>
    <cellStyle name="Total 3 3 3 2" xfId="25904" xr:uid="{34551962-6D16-4DAE-8082-9426B255694E}"/>
    <cellStyle name="Total 3 3 3 3" xfId="28427" xr:uid="{9DB70D84-58AE-4D24-BEC3-201DE32632BF}"/>
    <cellStyle name="Total 3 3 3 4" xfId="28290" xr:uid="{05E26A07-FB7B-4711-BCDB-FF03FE275B56}"/>
    <cellStyle name="Total 3 3 3 5" xfId="33155" xr:uid="{1DC3C525-18E8-47C1-AE1C-4A24FF5F9A06}"/>
    <cellStyle name="Total 3 3 3 6" xfId="34442" xr:uid="{DD6A7417-62B2-46E0-B41B-726DC390B62D}"/>
    <cellStyle name="Total 3 3 3 7" xfId="30962" xr:uid="{948FC2BE-92E9-4560-8418-27C98E855EB5}"/>
    <cellStyle name="Total 3 3 4" xfId="24408" xr:uid="{79C3B104-85E4-4D1D-B4FB-24AE0D73A13D}"/>
    <cellStyle name="Total 3 3 4 2" xfId="27056" xr:uid="{D59117FE-BABD-4477-9401-16B612A4219B}"/>
    <cellStyle name="Total 3 3 4 3" xfId="28694" xr:uid="{A4BF2D39-08D6-4E38-B40E-E983B1FCBD9B}"/>
    <cellStyle name="Total 3 3 4 4" xfId="29886" xr:uid="{F4E94F11-DFF0-49DC-A636-F9A25576A7AF}"/>
    <cellStyle name="Total 3 3 4 5" xfId="30769" xr:uid="{444EEDA6-343E-40C1-B47A-5380BDBB390C}"/>
    <cellStyle name="Total 3 3 4 6" xfId="34764" xr:uid="{44D086AD-C94D-4B3E-8EC6-21C22CE747C1}"/>
    <cellStyle name="Total 3 3 4 7" xfId="35892" xr:uid="{E48BE9DB-9F4C-447E-B7A9-02BE2BD3C57B}"/>
    <cellStyle name="Total 3 3 4 8" xfId="36725" xr:uid="{6E3A73CE-E1B8-4FD6-8E0F-72571F626F2F}"/>
    <cellStyle name="Total 3 3 4 9" xfId="37644" xr:uid="{0A08D633-D858-4551-91BD-5C0DC396706B}"/>
    <cellStyle name="Total 3 3 5" xfId="24578" xr:uid="{AB3822EC-A568-4728-8882-FAD7994FA557}"/>
    <cellStyle name="Total 3 3 5 2" xfId="27226" xr:uid="{9BE33D99-2975-4B5E-967F-E3EBEEBB6239}"/>
    <cellStyle name="Total 3 3 5 3" xfId="28864" xr:uid="{8451EAD8-FE1C-4F34-ACE9-6AC57B32A79C}"/>
    <cellStyle name="Total 3 3 5 4" xfId="30056" xr:uid="{C8ECDB9E-EC5E-4C09-AB1C-4E9A33EDEF7C}"/>
    <cellStyle name="Total 3 3 5 5" xfId="30939" xr:uid="{79E2B6CC-ADBB-415A-898B-3435BDCDC650}"/>
    <cellStyle name="Total 3 3 5 6" xfId="34934" xr:uid="{2F509FAE-E75C-4A9F-AC70-5D79DDD57554}"/>
    <cellStyle name="Total 3 3 5 7" xfId="36062" xr:uid="{726641AB-149C-489B-96B1-DF966EF5046F}"/>
    <cellStyle name="Total 3 3 5 8" xfId="36895" xr:uid="{F7127C5D-4736-446D-8792-210FEA06A3F5}"/>
    <cellStyle name="Total 3 3 5 9" xfId="37814" xr:uid="{A19059BB-4120-4493-8AC9-2428CE253CC5}"/>
    <cellStyle name="Total 3 3 6" xfId="22326" xr:uid="{B21EB95C-783B-42A5-9344-1F7A89DF21A3}"/>
    <cellStyle name="Total 3 3 7" xfId="24975" xr:uid="{136C18A1-C60C-4FC2-AB94-C2D8A9D14933}"/>
    <cellStyle name="Total 3 4" xfId="22375" xr:uid="{0E7FBAA5-D7E2-4E81-A00B-65D6C12F5BC8}"/>
    <cellStyle name="Total 3 4 2" xfId="23275" xr:uid="{068AB790-0A40-420D-BCBA-952D5AA5C5AC}"/>
    <cellStyle name="Total 3 4 2 2" xfId="25927" xr:uid="{CDC9C7F3-9A10-49E2-A462-55AA3D40C0B9}"/>
    <cellStyle name="Total 3 4 2 3" xfId="28084" xr:uid="{3E6EF556-B551-4180-ACE8-CB18FB028DFA}"/>
    <cellStyle name="Total 3 4 2 4" xfId="28287" xr:uid="{3A458FFD-5C10-42A7-85C6-715D9A7FB9D3}"/>
    <cellStyle name="Total 3 4 2 5" xfId="33178" xr:uid="{BCEE3EAA-6CCA-4CEC-B106-0FFD2C73C951}"/>
    <cellStyle name="Total 3 4 2 6" xfId="33364" xr:uid="{50EAC208-D4AC-4EB5-A86E-FB23CDF10535}"/>
    <cellStyle name="Total 3 4 2 7" xfId="31431" xr:uid="{F5F97141-44E8-41D0-B1AE-A8E0FED25E6B}"/>
    <cellStyle name="Total 3 4 3" xfId="25029" xr:uid="{31C4D662-9C5D-46BE-B591-E05A18B9E1E1}"/>
    <cellStyle name="Total 3 4 4" xfId="32288" xr:uid="{4C01506B-8AD2-406E-9187-07FEB2209DF7}"/>
    <cellStyle name="Total 3 5" xfId="23250" xr:uid="{918BB4A5-858F-4FD2-AE5F-E95C2BF8C64E}"/>
    <cellStyle name="Total 3 5 2" xfId="25902" xr:uid="{573C2498-25FF-4672-9F41-686956E1B6EB}"/>
    <cellStyle name="Total 3 5 3" xfId="28093" xr:uid="{48D9F291-778B-4CD7-A113-B9B2C5E99421}"/>
    <cellStyle name="Total 3 5 4" xfId="27812" xr:uid="{A0D44192-4F9A-4FB1-B9CE-6D74DBC2FBDD}"/>
    <cellStyle name="Total 3 5 5" xfId="33153" xr:uid="{573D5097-1D60-45E8-B030-9D11653B229F}"/>
    <cellStyle name="Total 3 5 6" xfId="33804" xr:uid="{D25797E0-6E92-4685-A5EC-182F561CEBB6}"/>
    <cellStyle name="Total 3 5 7" xfId="31446" xr:uid="{65B0055D-1DB1-41DB-BFC4-0ED134CB59DB}"/>
    <cellStyle name="Total 3 6" xfId="24406" xr:uid="{75379550-671D-4886-9714-D9E943E8D384}"/>
    <cellStyle name="Total 3 6 2" xfId="27054" xr:uid="{DD37F6A5-3BA5-4B5C-A7AD-8777B15F677D}"/>
    <cellStyle name="Total 3 6 3" xfId="28692" xr:uid="{61E7BCE3-45D2-4D21-B49F-61368491BA7D}"/>
    <cellStyle name="Total 3 6 4" xfId="29884" xr:uid="{36508EF3-21E3-4EAA-87D0-1C596622E6B7}"/>
    <cellStyle name="Total 3 6 5" xfId="30767" xr:uid="{B1118AC4-1AFF-48C4-BAF6-15800681A7CE}"/>
    <cellStyle name="Total 3 6 6" xfId="34762" xr:uid="{5AAD071C-2F78-4BA1-BF92-DDA5D563EDBF}"/>
    <cellStyle name="Total 3 6 7" xfId="35890" xr:uid="{0995C314-63E5-4E02-AB9D-B611E0B973DA}"/>
    <cellStyle name="Total 3 6 8" xfId="36723" xr:uid="{6807441B-780D-48D3-93D5-97A78D250206}"/>
    <cellStyle name="Total 3 6 9" xfId="37642" xr:uid="{E8F097F8-E500-4B69-B814-FDE43A6116CE}"/>
    <cellStyle name="Total 3 7" xfId="24576" xr:uid="{FDC4818F-4DE5-4379-965F-0BE71220B099}"/>
    <cellStyle name="Total 3 7 2" xfId="27224" xr:uid="{3F98635C-E463-48A7-ADE3-CB1F2AF8DF3A}"/>
    <cellStyle name="Total 3 7 3" xfId="28862" xr:uid="{2332D31E-BD0D-4E07-8179-3564FF91A396}"/>
    <cellStyle name="Total 3 7 4" xfId="30054" xr:uid="{DB15F861-DBA9-4D46-AEBD-9ABDEBBE41A7}"/>
    <cellStyle name="Total 3 7 5" xfId="30937" xr:uid="{6D5E7992-D3E5-4237-82E7-769298EE4214}"/>
    <cellStyle name="Total 3 7 6" xfId="34932" xr:uid="{DB003B4F-1FBD-4C27-93FC-0858F08846E6}"/>
    <cellStyle name="Total 3 7 7" xfId="36060" xr:uid="{BB854F25-A368-489B-BE9E-05FDB3BCC7AC}"/>
    <cellStyle name="Total 3 7 8" xfId="36893" xr:uid="{6DEBA2AF-C272-409B-865B-AC010F8DD663}"/>
    <cellStyle name="Total 3 7 9" xfId="37812" xr:uid="{97B5E004-E9D7-4FAB-9DC5-45D070F883EE}"/>
    <cellStyle name="Total 3 8" xfId="22324" xr:uid="{A9651A31-EADD-4560-87AC-757503AF1816}"/>
    <cellStyle name="Total 3 9" xfId="24973" xr:uid="{6C9B7833-13B0-429A-A719-7C7A8C6C9F28}"/>
    <cellStyle name="Total 4" xfId="20905" xr:uid="{00000000-0005-0000-0000-0000B0510000}"/>
    <cellStyle name="Total 4 2" xfId="20906" xr:uid="{00000000-0005-0000-0000-0000B1510000}"/>
    <cellStyle name="Total 4 2 2" xfId="22371" xr:uid="{0615597E-046C-4356-87A1-690C761E2977}"/>
    <cellStyle name="Total 4 2 2 2" xfId="23271" xr:uid="{92AF83A4-81B3-40B5-96D1-77D6EB4B79D7}"/>
    <cellStyle name="Total 4 2 2 2 2" xfId="25923" xr:uid="{545B2263-0A57-43E8-A9DC-05A68EB4A997}"/>
    <cellStyle name="Total 4 2 2 2 3" xfId="28435" xr:uid="{335E4634-F180-4DF5-A076-BAD7589C8C3D}"/>
    <cellStyle name="Total 4 2 2 2 4" xfId="27710" xr:uid="{95A340B2-E66B-4B86-8E7F-A4E44D08A0E9}"/>
    <cellStyle name="Total 4 2 2 2 5" xfId="33174" xr:uid="{8D446CBB-F934-48E0-AEAA-7B304F134106}"/>
    <cellStyle name="Total 4 2 2 2 6" xfId="34439" xr:uid="{B5E4D860-B16D-4AB4-AA5C-C2D1D81D1C9F}"/>
    <cellStyle name="Total 4 2 2 2 7" xfId="31434" xr:uid="{E8E7EE57-4BB3-483A-9A66-CB5B8376ED26}"/>
    <cellStyle name="Total 4 2 2 3" xfId="25025" xr:uid="{0DFC5D00-4D9A-4294-8B5B-69E70C4A9C65}"/>
    <cellStyle name="Total 4 2 2 4" xfId="32284" xr:uid="{32345811-8C45-47FB-8465-0A1D968F31E7}"/>
    <cellStyle name="Total 4 2 3" xfId="23254" xr:uid="{CC6DC56B-61D1-4BA2-8F34-B9B379F35576}"/>
    <cellStyle name="Total 4 2 3 2" xfId="25906" xr:uid="{ADDFFA6B-87A2-4118-AFAA-D0BCF9B552ED}"/>
    <cellStyle name="Total 4 2 3 3" xfId="27488" xr:uid="{6F352F25-94AC-438E-8152-00D94923240C}"/>
    <cellStyle name="Total 4 2 3 4" xfId="22216" xr:uid="{FB907512-4E69-4652-85AC-E1C89117743C}"/>
    <cellStyle name="Total 4 2 3 5" xfId="33157" xr:uid="{DC745AD4-5C29-4C06-9D94-6C89D40B1F14}"/>
    <cellStyle name="Total 4 2 3 6" xfId="34331" xr:uid="{D6D4D9BA-C4FA-4D5C-B020-122D21A7E495}"/>
    <cellStyle name="Total 4 2 3 7" xfId="34998" xr:uid="{879ED909-7404-4B94-A29F-78401009B323}"/>
    <cellStyle name="Total 4 2 4" xfId="24410" xr:uid="{3411FD0F-DC67-42B7-BCC0-3EF41D98E34B}"/>
    <cellStyle name="Total 4 2 4 2" xfId="27058" xr:uid="{D39BC2DF-9F45-4FCF-9FCE-C32F14353878}"/>
    <cellStyle name="Total 4 2 4 3" xfId="28696" xr:uid="{1AD486DF-578D-422A-A83C-1DB306878D8F}"/>
    <cellStyle name="Total 4 2 4 4" xfId="29888" xr:uid="{05A01D57-5755-4F70-8858-CBE5CAB07214}"/>
    <cellStyle name="Total 4 2 4 5" xfId="30771" xr:uid="{D05CD765-2779-4A19-818E-41BA9B9E43A4}"/>
    <cellStyle name="Total 4 2 4 6" xfId="34766" xr:uid="{AC4AECA0-13B4-4076-968B-C5B925FFB48B}"/>
    <cellStyle name="Total 4 2 4 7" xfId="35894" xr:uid="{1A27CC72-0264-43E2-8EEC-DBAECD88A2A3}"/>
    <cellStyle name="Total 4 2 4 8" xfId="36727" xr:uid="{7FE24856-5D18-4083-842C-C4C65E763805}"/>
    <cellStyle name="Total 4 2 4 9" xfId="37646" xr:uid="{FD65524F-C530-4E16-A3AF-A3C1C00E7EAE}"/>
    <cellStyle name="Total 4 2 5" xfId="24580" xr:uid="{3E4A40B4-F4B7-4922-854E-656219180ABD}"/>
    <cellStyle name="Total 4 2 5 2" xfId="27228" xr:uid="{946AD6F2-EA20-4215-B54E-B589BA107B8F}"/>
    <cellStyle name="Total 4 2 5 3" xfId="28866" xr:uid="{1F2B0613-10D9-43A8-B81C-222E14118496}"/>
    <cellStyle name="Total 4 2 5 4" xfId="30058" xr:uid="{EB9F2BCD-4783-45F3-AF84-F1AD9A13DA8F}"/>
    <cellStyle name="Total 4 2 5 5" xfId="30941" xr:uid="{050E5FF0-5FD9-4FC6-94DF-68798EA7A2AD}"/>
    <cellStyle name="Total 4 2 5 6" xfId="34936" xr:uid="{E36D3A3A-08D7-45BD-8ADB-CE892814213D}"/>
    <cellStyle name="Total 4 2 5 7" xfId="36064" xr:uid="{32572249-E4DE-44FF-84D7-886912520154}"/>
    <cellStyle name="Total 4 2 5 8" xfId="36897" xr:uid="{8FA6490D-46E6-4D1C-9BC0-46719647F5D0}"/>
    <cellStyle name="Total 4 2 5 9" xfId="37816" xr:uid="{1EE9E56A-0B47-4867-8053-AFD379C99024}"/>
    <cellStyle name="Total 4 2 6" xfId="22328" xr:uid="{896067A4-EF23-4689-8360-9117441BD36C}"/>
    <cellStyle name="Total 4 2 7" xfId="24977" xr:uid="{BA6EB49E-5503-47EF-B5BF-E638D2D4B939}"/>
    <cellStyle name="Total 4 3" xfId="20907" xr:uid="{00000000-0005-0000-0000-0000B2510000}"/>
    <cellStyle name="Total 4 3 2" xfId="22370" xr:uid="{FF8EA165-FFE2-4A3C-B548-4C190A25CD57}"/>
    <cellStyle name="Total 4 3 2 2" xfId="23270" xr:uid="{45178B39-67B4-411D-BC48-291931933A59}"/>
    <cellStyle name="Total 4 3 2 2 2" xfId="25922" xr:uid="{1F9F9ABF-AAFE-44B5-9F2B-277E8DA94677}"/>
    <cellStyle name="Total 4 3 2 2 3" xfId="27944" xr:uid="{D5C386F6-6A64-442E-AA47-17226E5BE9D8}"/>
    <cellStyle name="Total 4 3 2 2 4" xfId="22222" xr:uid="{FDA41F23-C0F6-4DCF-A598-8FDBF41F51FF}"/>
    <cellStyle name="Total 4 3 2 2 5" xfId="33173" xr:uid="{316AE493-33D6-4780-BCDC-7D43A8439ED4}"/>
    <cellStyle name="Total 4 3 2 2 6" xfId="34520" xr:uid="{D7F4C9FE-0822-4FC8-BE00-DAB3FFFA6B3E}"/>
    <cellStyle name="Total 4 3 2 2 7" xfId="31435" xr:uid="{42548DD8-0D31-4DDA-B2B2-6BAEA282137E}"/>
    <cellStyle name="Total 4 3 2 3" xfId="25024" xr:uid="{00F3E456-7ABB-4374-90D0-93589BFE83E8}"/>
    <cellStyle name="Total 4 3 2 4" xfId="32283" xr:uid="{EEA39BE2-1E12-40B5-A41B-505E09E32665}"/>
    <cellStyle name="Total 4 3 3" xfId="23255" xr:uid="{7189EC33-AECD-46B3-A730-34BC3BEBFDFA}"/>
    <cellStyle name="Total 4 3 3 2" xfId="25907" xr:uid="{2DD5087B-59B7-4366-A47A-7E33AC208BC6}"/>
    <cellStyle name="Total 4 3 3 3" xfId="27489" xr:uid="{7ED3E0C6-B137-4345-9AC6-4E4C3FBC2170}"/>
    <cellStyle name="Total 4 3 3 4" xfId="22217" xr:uid="{DE4FF4F4-646B-44EB-95E1-0BFCF2FEAC57}"/>
    <cellStyle name="Total 4 3 3 5" xfId="33158" xr:uid="{080977E8-C691-42BE-A6DF-77AD01C04C77}"/>
    <cellStyle name="Total 4 3 3 6" xfId="31227" xr:uid="{D9328872-57F4-4238-9751-6281C5CD8775}"/>
    <cellStyle name="Total 4 3 3 7" xfId="35817" xr:uid="{5609AC21-1857-45A5-BAA7-211F6474C4F5}"/>
    <cellStyle name="Total 4 3 4" xfId="24411" xr:uid="{C14CEEBE-DB91-4D76-822A-C426046C9364}"/>
    <cellStyle name="Total 4 3 4 2" xfId="27059" xr:uid="{093A9BDF-FC3E-4FA3-A686-059989719CE0}"/>
    <cellStyle name="Total 4 3 4 3" xfId="28697" xr:uid="{2094E062-2C34-418C-9DA8-8DE474061197}"/>
    <cellStyle name="Total 4 3 4 4" xfId="29889" xr:uid="{0B985C1C-20DC-4DBD-A88C-FF98952DE1A7}"/>
    <cellStyle name="Total 4 3 4 5" xfId="30772" xr:uid="{BB50B3C1-9DE9-44EA-98BB-6939A8EF1CD6}"/>
    <cellStyle name="Total 4 3 4 6" xfId="34767" xr:uid="{21E717AC-5AF0-498D-9FC0-A86233CAF9DB}"/>
    <cellStyle name="Total 4 3 4 7" xfId="35895" xr:uid="{AF652E11-4C23-49C6-869B-B8247468C902}"/>
    <cellStyle name="Total 4 3 4 8" xfId="36728" xr:uid="{0D598337-E4E9-4988-93E9-CF3330FE691E}"/>
    <cellStyle name="Total 4 3 4 9" xfId="37647" xr:uid="{AB6E88DC-1DD3-4C24-BB72-E039AD2292C1}"/>
    <cellStyle name="Total 4 3 5" xfId="24581" xr:uid="{A311B527-13AB-4437-AA45-F08DB3283F06}"/>
    <cellStyle name="Total 4 3 5 2" xfId="27229" xr:uid="{216376B9-60B2-45B0-9592-4412007B9700}"/>
    <cellStyle name="Total 4 3 5 3" xfId="28867" xr:uid="{1E7A4189-31EA-44E4-AD3C-7D6E35DE0227}"/>
    <cellStyle name="Total 4 3 5 4" xfId="30059" xr:uid="{8BF73029-6DE9-4D05-9C74-51C7625E9385}"/>
    <cellStyle name="Total 4 3 5 5" xfId="30942" xr:uid="{44A21263-6C5B-4F28-9CE9-DD2910FFFC8B}"/>
    <cellStyle name="Total 4 3 5 6" xfId="34937" xr:uid="{47CC532A-4DA0-499D-BF30-B49B3F620368}"/>
    <cellStyle name="Total 4 3 5 7" xfId="36065" xr:uid="{E215BD8D-5304-4A37-8E8C-576E4A329D90}"/>
    <cellStyle name="Total 4 3 5 8" xfId="36898" xr:uid="{1158ED86-269F-44A0-AA50-6DA9B5F287B6}"/>
    <cellStyle name="Total 4 3 5 9" xfId="37817" xr:uid="{61D56E86-4593-440E-A449-0FC5FE33A1D0}"/>
    <cellStyle name="Total 4 3 6" xfId="22329" xr:uid="{EBBD5ACA-8116-4E96-9E70-AB9DA84EB8C0}"/>
    <cellStyle name="Total 4 3 7" xfId="24978" xr:uid="{2CE6A04A-EBF4-41EB-82F0-9CD2A3DB74FB}"/>
    <cellStyle name="Total 4 4" xfId="22372" xr:uid="{7EAE63AE-AF61-47FE-B7E8-E7685943D20E}"/>
    <cellStyle name="Total 4 4 2" xfId="23272" xr:uid="{B26290D5-1959-48F0-9823-7537CDC196EE}"/>
    <cellStyle name="Total 4 4 2 2" xfId="25924" xr:uid="{B9EE8B88-298E-46A6-B402-A1F52A09CBCC}"/>
    <cellStyle name="Total 4 4 2 3" xfId="28549" xr:uid="{F5C46E19-6167-43EB-8B12-45A0848E0367}"/>
    <cellStyle name="Total 4 4 2 4" xfId="28214" xr:uid="{2AC44BAA-365E-4598-B942-8876160B60A8}"/>
    <cellStyle name="Total 4 4 2 5" xfId="33175" xr:uid="{F1997B35-B4EF-40BC-9D86-208C0AEEEF16}"/>
    <cellStyle name="Total 4 4 2 6" xfId="31116" xr:uid="{4F2A50EE-9E82-4BFC-8810-ABED886A00D2}"/>
    <cellStyle name="Total 4 4 2 7" xfId="31433" xr:uid="{9E15CC6B-C912-451B-9EA3-29FE491566B1}"/>
    <cellStyle name="Total 4 4 3" xfId="25026" xr:uid="{80CF92F7-A18B-4369-AB16-96CA61F296F2}"/>
    <cellStyle name="Total 4 4 4" xfId="32285" xr:uid="{F7ED2FB8-9869-4B3E-AC96-F01E33C7F814}"/>
    <cellStyle name="Total 4 5" xfId="23253" xr:uid="{2D69B356-3384-41DF-B872-6FD356B647CF}"/>
    <cellStyle name="Total 4 5 2" xfId="25905" xr:uid="{E9FE5140-8448-49E7-8F63-9D13BC5BE895}"/>
    <cellStyle name="Total 4 5 3" xfId="28541" xr:uid="{7246BC70-50C2-4877-9E06-75D2A51D4EC7}"/>
    <cellStyle name="Total 4 5 4" xfId="22215" xr:uid="{8D947F72-7F83-4607-AC3A-5F9CC9FD3AC5}"/>
    <cellStyle name="Total 4 5 5" xfId="33156" xr:uid="{A1A9FDE4-8713-4B4F-BEDA-C62F1DF290F7}"/>
    <cellStyle name="Total 4 5 6" xfId="31113" xr:uid="{CC9487EE-C474-41A5-B978-326E1E247F42}"/>
    <cellStyle name="Total 4 5 7" xfId="35157" xr:uid="{921EB510-008D-40BC-8A22-48EE953D4E23}"/>
    <cellStyle name="Total 4 6" xfId="24409" xr:uid="{457311F0-42CB-4296-A2E6-2507759E95E8}"/>
    <cellStyle name="Total 4 6 2" xfId="27057" xr:uid="{55222DF3-3257-45C3-B295-24860F4AB26E}"/>
    <cellStyle name="Total 4 6 3" xfId="28695" xr:uid="{D0FB3E9F-008F-463C-89D2-4C92C423A38C}"/>
    <cellStyle name="Total 4 6 4" xfId="29887" xr:uid="{2A6ABA1A-405E-431E-B890-ADEA4AE0B137}"/>
    <cellStyle name="Total 4 6 5" xfId="30770" xr:uid="{AAA447CB-206A-40C8-A009-F8E7DF7562B0}"/>
    <cellStyle name="Total 4 6 6" xfId="34765" xr:uid="{212D0E45-05C6-496A-80A9-B4938BA973BD}"/>
    <cellStyle name="Total 4 6 7" xfId="35893" xr:uid="{FB91D6F1-C600-4704-81F8-19F32C0DDF58}"/>
    <cellStyle name="Total 4 6 8" xfId="36726" xr:uid="{1261077B-6BEF-41CC-B97E-FE93BE2A0803}"/>
    <cellStyle name="Total 4 6 9" xfId="37645" xr:uid="{D45FB3F3-7EDE-4361-BB89-8CDB303441B4}"/>
    <cellStyle name="Total 4 7" xfId="24579" xr:uid="{B353BF96-AF44-4503-8C92-DDD72B915314}"/>
    <cellStyle name="Total 4 7 2" xfId="27227" xr:uid="{71286146-3304-4C6F-9A20-77EBB5C547A5}"/>
    <cellStyle name="Total 4 7 3" xfId="28865" xr:uid="{7DFBC5CE-3446-45D7-A07D-5A6988287AE1}"/>
    <cellStyle name="Total 4 7 4" xfId="30057" xr:uid="{F8D18699-DCC0-4D1C-B1FB-5F66A44B95B6}"/>
    <cellStyle name="Total 4 7 5" xfId="30940" xr:uid="{064581BA-6583-4DF5-B0E8-CFA8268FC93E}"/>
    <cellStyle name="Total 4 7 6" xfId="34935" xr:uid="{2BD424A2-0BD0-4D3A-A7E9-37EF0D5D4C0C}"/>
    <cellStyle name="Total 4 7 7" xfId="36063" xr:uid="{DC522809-D622-4EE3-8F8D-0BE520A7A012}"/>
    <cellStyle name="Total 4 7 8" xfId="36896" xr:uid="{73E7CDFF-E1A7-436B-A40A-9D878E885B6B}"/>
    <cellStyle name="Total 4 7 9" xfId="37815" xr:uid="{73C8FD18-18CD-4562-BB1A-13E58439C77A}"/>
    <cellStyle name="Total 4 8" xfId="22327" xr:uid="{3DDAE463-D46B-4EAF-AF38-6F9F2C068ABB}"/>
    <cellStyle name="Total 4 9" xfId="24976" xr:uid="{7D9D3452-B72B-43AE-9864-F5AA0395EB5F}"/>
    <cellStyle name="Total 5" xfId="20908" xr:uid="{00000000-0005-0000-0000-0000B3510000}"/>
    <cellStyle name="Total 5 2" xfId="20909" xr:uid="{00000000-0005-0000-0000-0000B4510000}"/>
    <cellStyle name="Total 5 2 2" xfId="22368" xr:uid="{40E8EB9E-E240-47C7-BDF2-BD208FD687DD}"/>
    <cellStyle name="Total 5 2 2 2" xfId="23268" xr:uid="{B0DFBA62-56B1-4E8C-A409-334F40CDDAFA}"/>
    <cellStyle name="Total 5 2 2 2 2" xfId="25920" xr:uid="{2BFBDFA2-05B3-4DF1-BAC1-A3968A34D104}"/>
    <cellStyle name="Total 5 2 2 2 3" xfId="27640" xr:uid="{FBE0A72D-6964-44ED-9AC6-9FA07FE27E4D}"/>
    <cellStyle name="Total 5 2 2 2 4" xfId="28288" xr:uid="{B5E0F5BC-D754-40F0-A4B8-5DE271D3C4B4}"/>
    <cellStyle name="Total 5 2 2 2 5" xfId="33171" xr:uid="{5D5F4A99-751C-41E7-B34E-67EFCC89AFB2}"/>
    <cellStyle name="Total 5 2 2 2 6" xfId="31225" xr:uid="{F27CF188-CD34-4971-9625-767208550845}"/>
    <cellStyle name="Total 5 2 2 2 7" xfId="31437" xr:uid="{308A96B7-3C18-4BE3-ABF7-67EA576403D5}"/>
    <cellStyle name="Total 5 2 2 3" xfId="25022" xr:uid="{3C845C06-6431-4C08-9E9D-90B18C1D02DC}"/>
    <cellStyle name="Total 5 2 2 4" xfId="32281" xr:uid="{8666933E-9753-45A4-BCDD-AFBF7C55F62A}"/>
    <cellStyle name="Total 5 2 3" xfId="23257" xr:uid="{81EF494F-893D-4624-904F-A47C70DE01D4}"/>
    <cellStyle name="Total 5 2 3 2" xfId="25909" xr:uid="{2C270C19-5924-43A9-91CE-6AF7595AC766}"/>
    <cellStyle name="Total 5 2 3 3" xfId="28087" xr:uid="{913A76D4-C5F1-4F8B-A6EC-067D74FD15B2}"/>
    <cellStyle name="Total 5 2 3 4" xfId="28216" xr:uid="{03E72E3F-59DD-403F-B37E-5B92F67767CA}"/>
    <cellStyle name="Total 5 2 3 5" xfId="33160" xr:uid="{D4B75E95-2309-4A61-865B-E78328DD06AA}"/>
    <cellStyle name="Total 5 2 3 6" xfId="34518" xr:uid="{0A430868-A6AE-455E-BDA0-78F01A2AF2B8}"/>
    <cellStyle name="Total 5 2 3 7" xfId="34179" xr:uid="{80A9D84E-1A42-46BF-8CEE-E72128BCF4C6}"/>
    <cellStyle name="Total 5 2 4" xfId="24413" xr:uid="{30F16651-23AB-41F0-8342-BF1AF73833B9}"/>
    <cellStyle name="Total 5 2 4 2" xfId="27061" xr:uid="{B8514754-2F63-4431-841B-DAB71DE329EB}"/>
    <cellStyle name="Total 5 2 4 3" xfId="28699" xr:uid="{31E447F7-DF41-44EB-A27B-4530B1FB9D20}"/>
    <cellStyle name="Total 5 2 4 4" xfId="29891" xr:uid="{E3163E93-0FC6-45AD-92A9-AFD3EB12F01D}"/>
    <cellStyle name="Total 5 2 4 5" xfId="30774" xr:uid="{F30263DA-C616-4A76-B185-92EED3BA1B81}"/>
    <cellStyle name="Total 5 2 4 6" xfId="34769" xr:uid="{09840B6A-8EEC-4877-91A3-2AB53496BA1C}"/>
    <cellStyle name="Total 5 2 4 7" xfId="35897" xr:uid="{9B91827B-C4A2-4C3F-8D6D-78BDB5A5F525}"/>
    <cellStyle name="Total 5 2 4 8" xfId="36730" xr:uid="{F24A2F74-5C04-4987-8843-CB72BC6BBD13}"/>
    <cellStyle name="Total 5 2 4 9" xfId="37649" xr:uid="{1B50128E-341F-4E85-BC3B-14416628CDAB}"/>
    <cellStyle name="Total 5 2 5" xfId="24583" xr:uid="{DB1C8305-2BCF-4654-A1D1-071B66836522}"/>
    <cellStyle name="Total 5 2 5 2" xfId="27231" xr:uid="{D004D3B6-854F-4590-91FC-0D699C15FC83}"/>
    <cellStyle name="Total 5 2 5 3" xfId="28869" xr:uid="{169A0F1D-EB6E-409B-9909-E6D6473B3E5C}"/>
    <cellStyle name="Total 5 2 5 4" xfId="30061" xr:uid="{846316D3-1A0A-4351-B59F-DEDAC6DC0BE8}"/>
    <cellStyle name="Total 5 2 5 5" xfId="30944" xr:uid="{BE7EFD3E-FB91-4ABD-98E1-978FB9B3E8D7}"/>
    <cellStyle name="Total 5 2 5 6" xfId="34939" xr:uid="{052FD564-B4F3-4248-8313-8FC3D5787C46}"/>
    <cellStyle name="Total 5 2 5 7" xfId="36067" xr:uid="{CC0028DC-3DA6-41DC-9368-67EC32F0008B}"/>
    <cellStyle name="Total 5 2 5 8" xfId="36900" xr:uid="{3CC940EB-FF3C-4983-8072-CA18B2ED79DF}"/>
    <cellStyle name="Total 5 2 5 9" xfId="37819" xr:uid="{BE87AF7A-E3A6-44A7-93FF-79C9E455CD6E}"/>
    <cellStyle name="Total 5 2 6" xfId="22331" xr:uid="{0C7FF620-496D-4066-9849-0F27CF77AD26}"/>
    <cellStyle name="Total 5 2 7" xfId="24980" xr:uid="{1C58FA3D-680A-4337-85CB-3C6B6B9309BF}"/>
    <cellStyle name="Total 5 3" xfId="20910" xr:uid="{00000000-0005-0000-0000-0000B5510000}"/>
    <cellStyle name="Total 5 3 2" xfId="22367" xr:uid="{4325C9B0-93D1-4B28-92E7-A50F49F2941E}"/>
    <cellStyle name="Total 5 3 2 2" xfId="23267" xr:uid="{A93FB221-4D33-4444-83AB-98F4A080B6D9}"/>
    <cellStyle name="Total 5 3 2 2 2" xfId="25919" xr:uid="{F4DCD35A-8FC2-40DF-826B-637D7EE9A023}"/>
    <cellStyle name="Total 5 3 2 2 3" xfId="27491" xr:uid="{80F1948F-BD4C-4D7F-A6E6-9A11CD269A8D}"/>
    <cellStyle name="Total 5 3 2 2 4" xfId="28361" xr:uid="{66D3174D-A678-4EEA-89C5-E9FC54A1EE29}"/>
    <cellStyle name="Total 5 3 2 2 5" xfId="33170" xr:uid="{D044312B-9F49-4828-9280-B211F0295A1E}"/>
    <cellStyle name="Total 5 3 2 2 6" xfId="34333" xr:uid="{9B173689-FA84-41F8-9EDB-96E4A10CFA69}"/>
    <cellStyle name="Total 5 3 2 2 7" xfId="31438" xr:uid="{C069D55E-7FFC-4BEA-B7A0-31A07150F23F}"/>
    <cellStyle name="Total 5 3 2 3" xfId="25021" xr:uid="{A7D54E13-8594-439D-8674-F51238798A22}"/>
    <cellStyle name="Total 5 3 2 4" xfId="32280" xr:uid="{A48BCD2A-6B1A-4C6F-AC8F-FADD0EAE35E0}"/>
    <cellStyle name="Total 5 3 3" xfId="23258" xr:uid="{D780ECBC-1C23-435F-80F9-53631B78D287}"/>
    <cellStyle name="Total 5 3 3 2" xfId="25910" xr:uid="{E3B341C2-CD0C-4674-8A79-74C4D818A425}"/>
    <cellStyle name="Total 5 3 3 3" xfId="27942" xr:uid="{6537A3FF-D96E-4065-A165-6A84718D191F}"/>
    <cellStyle name="Total 5 3 3 4" xfId="27813" xr:uid="{9E1E8DCC-8726-414C-8D26-1ECBFD2D68AF}"/>
    <cellStyle name="Total 5 3 3 5" xfId="33161" xr:uid="{9610D407-3299-4C4B-B383-736EBC652212}"/>
    <cellStyle name="Total 5 3 3 6" xfId="34441" xr:uid="{9130C45F-4F3F-4F74-B087-6FA32952397F}"/>
    <cellStyle name="Total 5 3 3 7" xfId="35156" xr:uid="{5908FEB9-7051-4EEB-899B-8747AE83B509}"/>
    <cellStyle name="Total 5 3 4" xfId="24414" xr:uid="{C9308B17-0375-4A35-9F69-98FEDA2805C8}"/>
    <cellStyle name="Total 5 3 4 2" xfId="27062" xr:uid="{09BC9753-9C95-4333-8D66-D5E2524A7383}"/>
    <cellStyle name="Total 5 3 4 3" xfId="28700" xr:uid="{2CC1FFA4-A303-44F0-BE7D-1D2874000672}"/>
    <cellStyle name="Total 5 3 4 4" xfId="29892" xr:uid="{9EEF8E00-6507-45C9-9869-5738CD6BC40B}"/>
    <cellStyle name="Total 5 3 4 5" xfId="30775" xr:uid="{7D67C408-055C-46A2-AFC9-0EB27DC937F7}"/>
    <cellStyle name="Total 5 3 4 6" xfId="34770" xr:uid="{8A7FB25A-5043-4455-A7FE-78DEA143BCF7}"/>
    <cellStyle name="Total 5 3 4 7" xfId="35898" xr:uid="{1BE2B184-0D88-4DD3-9050-B1FFDB645BF1}"/>
    <cellStyle name="Total 5 3 4 8" xfId="36731" xr:uid="{12344E4C-17D2-4A60-9F2F-1F117D210635}"/>
    <cellStyle name="Total 5 3 4 9" xfId="37650" xr:uid="{808A7B81-71B5-4F4F-B350-0FEADD11387D}"/>
    <cellStyle name="Total 5 3 5" xfId="24584" xr:uid="{EB19B8A9-B357-42E4-B8A5-B4728D9890F3}"/>
    <cellStyle name="Total 5 3 5 2" xfId="27232" xr:uid="{20320257-9DDE-4EC8-AD5B-E9344B1B87C0}"/>
    <cellStyle name="Total 5 3 5 3" xfId="28870" xr:uid="{B364D3A2-7748-4566-933D-473806E3124E}"/>
    <cellStyle name="Total 5 3 5 4" xfId="30062" xr:uid="{1FA05126-9BD2-48F8-BA61-2AE3360EF050}"/>
    <cellStyle name="Total 5 3 5 5" xfId="30945" xr:uid="{7E9A0295-FA71-43E4-9B4B-A87E68E04D1A}"/>
    <cellStyle name="Total 5 3 5 6" xfId="34940" xr:uid="{54BD770A-94D6-4BDC-9618-8FB0D974970C}"/>
    <cellStyle name="Total 5 3 5 7" xfId="36068" xr:uid="{29F072AD-7CF2-4C6C-9946-94A9DCECFDFC}"/>
    <cellStyle name="Total 5 3 5 8" xfId="36901" xr:uid="{78E30AD9-A6D0-474D-A421-CA70F3E83579}"/>
    <cellStyle name="Total 5 3 5 9" xfId="37820" xr:uid="{2652997E-711B-40DD-A327-65E7A828D300}"/>
    <cellStyle name="Total 5 3 6" xfId="22332" xr:uid="{CF4BD2AC-6DFA-42F3-B746-0CE1015E6360}"/>
    <cellStyle name="Total 5 3 7" xfId="24981" xr:uid="{5E9EDD2A-F43B-4FEA-B28A-8419B0CCEB04}"/>
    <cellStyle name="Total 5 4" xfId="22369" xr:uid="{EDED2B08-AA9C-49CE-B857-7A250E0B4217}"/>
    <cellStyle name="Total 5 4 2" xfId="23269" xr:uid="{3F706226-B6C1-42B6-978B-BBE9F5B8A0B2}"/>
    <cellStyle name="Total 5 4 2 2" xfId="25921" xr:uid="{C816B918-9523-49D3-9C69-6B2B6BCBD964}"/>
    <cellStyle name="Total 5 4 2 3" xfId="28085" xr:uid="{788F1626-1EE2-4960-B8E8-F37D38C15F33}"/>
    <cellStyle name="Total 5 4 2 4" xfId="22221" xr:uid="{0E1A440A-5F33-4539-82FA-9FA7130EEA69}"/>
    <cellStyle name="Total 5 4 2 5" xfId="33172" xr:uid="{B1CF7447-E6E4-4E56-9A92-EAD222F283E5}"/>
    <cellStyle name="Total 5 4 2 6" xfId="31803" xr:uid="{9FA5F8B7-4BC0-48FB-A825-E974AD1B0A71}"/>
    <cellStyle name="Total 5 4 2 7" xfId="31436" xr:uid="{D5C6A9F1-D923-406D-925E-E17D8E5E4E7B}"/>
    <cellStyle name="Total 5 4 3" xfId="25023" xr:uid="{9A3AF4EF-F3C0-4D5A-B65B-94ED5E411D36}"/>
    <cellStyle name="Total 5 4 4" xfId="32282" xr:uid="{93A07EBC-C915-406C-8BFA-5208CE767EE3}"/>
    <cellStyle name="Total 5 5" xfId="23256" xr:uid="{47F5929C-4850-45F2-9FC3-C8023FA8BCE1}"/>
    <cellStyle name="Total 5 5 2" xfId="25908" xr:uid="{534CA13A-8AF9-4B47-8906-DE7C42F28799}"/>
    <cellStyle name="Total 5 5 3" xfId="27642" xr:uid="{2AB0EE5F-C6E5-4E07-8ED8-A8B030038F4C}"/>
    <cellStyle name="Total 5 5 4" xfId="27712" xr:uid="{FB9F007C-BF2F-4DD6-B2CA-5FB71B5F3546}"/>
    <cellStyle name="Total 5 5 5" xfId="33159" xr:uid="{EF219D73-78F8-4CF9-8ADB-93D413D953FB}"/>
    <cellStyle name="Total 5 5 6" xfId="33633" xr:uid="{6CCC0898-1C1E-4ACB-8CFB-A1047BD823E0}"/>
    <cellStyle name="Total 5 5 7" xfId="31444" xr:uid="{E3ECD569-5B1C-4870-B49E-5B17CD813937}"/>
    <cellStyle name="Total 5 6" xfId="24412" xr:uid="{555AA59A-04C0-45C8-AC25-4EEAB67C7F2D}"/>
    <cellStyle name="Total 5 6 2" xfId="27060" xr:uid="{0103C359-C76C-4EA3-846F-67B317F19B01}"/>
    <cellStyle name="Total 5 6 3" xfId="28698" xr:uid="{CAC41ED8-DB29-4322-948C-F49BEE00AF90}"/>
    <cellStyle name="Total 5 6 4" xfId="29890" xr:uid="{0C4D842C-308E-4281-BCD1-7055196B3F36}"/>
    <cellStyle name="Total 5 6 5" xfId="30773" xr:uid="{556EDF5F-81F2-4D4C-A6F5-40CE80EC8A87}"/>
    <cellStyle name="Total 5 6 6" xfId="34768" xr:uid="{8EC0648B-AA8B-4C2D-A0F8-E468A49163FF}"/>
    <cellStyle name="Total 5 6 7" xfId="35896" xr:uid="{30BC1D99-B3CF-4833-9674-C00F9AA3293B}"/>
    <cellStyle name="Total 5 6 8" xfId="36729" xr:uid="{600FE280-5BD5-4163-BC08-E3A38612B40E}"/>
    <cellStyle name="Total 5 6 9" xfId="37648" xr:uid="{1F2316AA-56BB-4E44-8331-1F3F23FED18A}"/>
    <cellStyle name="Total 5 7" xfId="24582" xr:uid="{8D360B91-1660-4AAC-97E5-40A4120C8D87}"/>
    <cellStyle name="Total 5 7 2" xfId="27230" xr:uid="{73313350-91B3-4D1B-A250-7AA9876BA5C4}"/>
    <cellStyle name="Total 5 7 3" xfId="28868" xr:uid="{0D8B6517-623D-4A34-A231-3009C7566AF4}"/>
    <cellStyle name="Total 5 7 4" xfId="30060" xr:uid="{3B1174E2-B8CC-4646-AF17-4085DFF005B1}"/>
    <cellStyle name="Total 5 7 5" xfId="30943" xr:uid="{AC0977C4-782F-408D-8DBE-79A15CD2C3B7}"/>
    <cellStyle name="Total 5 7 6" xfId="34938" xr:uid="{CFE5E34A-5BF0-4197-A40E-C2A60E25A713}"/>
    <cellStyle name="Total 5 7 7" xfId="36066" xr:uid="{2DF3C9C1-80DA-4F6C-A3D6-668BA52892F7}"/>
    <cellStyle name="Total 5 7 8" xfId="36899" xr:uid="{AA8780BD-1266-4DA6-8430-A7D819EF89C7}"/>
    <cellStyle name="Total 5 7 9" xfId="37818" xr:uid="{0F7A1CF5-62AA-4DDC-83EF-18C7B52DCC90}"/>
    <cellStyle name="Total 5 8" xfId="22330" xr:uid="{C29B35F4-5C9F-46F9-8D47-6B8969EE8C05}"/>
    <cellStyle name="Total 5 9" xfId="24979" xr:uid="{037F2649-90D9-47D1-B345-933C263B0404}"/>
    <cellStyle name="Total 6" xfId="20911" xr:uid="{00000000-0005-0000-0000-0000B6510000}"/>
    <cellStyle name="Total 6 2" xfId="20912" xr:uid="{00000000-0005-0000-0000-0000B7510000}"/>
    <cellStyle name="Total 6 2 2" xfId="22365" xr:uid="{18EBBD79-FE07-4E38-900A-72015C2CB4A1}"/>
    <cellStyle name="Total 6 2 2 2" xfId="23265" xr:uid="{2248C994-5A65-4563-8F8B-4A51A19E66F1}"/>
    <cellStyle name="Total 6 2 2 2 2" xfId="25917" xr:uid="{14ED41C5-CA36-4CDE-8182-7665D962B48D}"/>
    <cellStyle name="Total 6 2 2 2 3" xfId="28434" xr:uid="{4F1F20FB-D2DE-48D0-ACE7-354E2E93B545}"/>
    <cellStyle name="Total 6 2 2 2 4" xfId="28215" xr:uid="{081407F5-9D1D-4E35-85CA-AA8F8ED4C29B}"/>
    <cellStyle name="Total 6 2 2 2 5" xfId="33168" xr:uid="{E3C7E06C-1FED-440E-97A9-ABB25B1992A9}"/>
    <cellStyle name="Total 6 2 2 2 6" xfId="34440" xr:uid="{AAE1BBD9-76AE-43EF-B340-AB2AFBEE532B}"/>
    <cellStyle name="Total 6 2 2 2 7" xfId="31440" xr:uid="{B812FACF-490A-43BF-8AEC-C230C6ABE959}"/>
    <cellStyle name="Total 6 2 2 3" xfId="25019" xr:uid="{788DB235-E5F8-46EC-ADDE-7268130FF162}"/>
    <cellStyle name="Total 6 2 2 4" xfId="32278" xr:uid="{2DD45494-3545-4C35-A727-A959E1A702BF}"/>
    <cellStyle name="Total 6 2 3" xfId="23260" xr:uid="{82B713F3-BBAE-47D0-B325-F17CC6CB9F3A}"/>
    <cellStyle name="Total 6 2 3 2" xfId="25912" xr:uid="{61C7DEA0-5407-42E0-BC8E-FB7F201279B9}"/>
    <cellStyle name="Total 6 2 3 3" xfId="28547" xr:uid="{22F5C9DD-3F3E-4810-9448-3DBAAC022830}"/>
    <cellStyle name="Total 6 2 3 4" xfId="28289" xr:uid="{0C0A670D-41F2-4E57-B243-E33598D7BA85}"/>
    <cellStyle name="Total 6 2 3 5" xfId="33163" xr:uid="{05B6705B-2598-4771-BB4D-40CB0B177AF7}"/>
    <cellStyle name="Total 6 2 3 6" xfId="34332" xr:uid="{76F22DB8-D92D-40C3-81D4-71F8E038F270}"/>
    <cellStyle name="Total 6 2 3 7" xfId="35818" xr:uid="{F1DBB14E-77FD-4453-AC25-676EF414614F}"/>
    <cellStyle name="Total 6 2 4" xfId="24416" xr:uid="{6114915E-C0B5-4C11-8641-82D096E87B51}"/>
    <cellStyle name="Total 6 2 4 2" xfId="27064" xr:uid="{67175BA3-78E8-41E5-B4CC-150152D007B6}"/>
    <cellStyle name="Total 6 2 4 3" xfId="28702" xr:uid="{F7B53047-5265-4605-86C1-15F23E8EF74C}"/>
    <cellStyle name="Total 6 2 4 4" xfId="29894" xr:uid="{BC36A947-8D7D-4927-99B5-3FE8E4ECBA2C}"/>
    <cellStyle name="Total 6 2 4 5" xfId="30777" xr:uid="{93F4A102-BD5B-46C5-B683-B2D37C0765E5}"/>
    <cellStyle name="Total 6 2 4 6" xfId="34772" xr:uid="{66F3AF7C-4384-468C-949E-A0011A869081}"/>
    <cellStyle name="Total 6 2 4 7" xfId="35900" xr:uid="{9970B78A-DB75-410F-A8A0-15A97A0FE016}"/>
    <cellStyle name="Total 6 2 4 8" xfId="36733" xr:uid="{3215C4D5-6408-4149-B3F0-D308F0D7C344}"/>
    <cellStyle name="Total 6 2 4 9" xfId="37652" xr:uid="{64BB52B1-6FB9-4C77-9E2F-996E803DEC01}"/>
    <cellStyle name="Total 6 2 5" xfId="24586" xr:uid="{536132D4-3088-4DAE-9D1B-43A13E9F5533}"/>
    <cellStyle name="Total 6 2 5 2" xfId="27234" xr:uid="{367C7F02-CBB9-4EA8-A015-382CCDE313AE}"/>
    <cellStyle name="Total 6 2 5 3" xfId="28872" xr:uid="{54E18EB8-F235-4923-BB6E-ABF21839C822}"/>
    <cellStyle name="Total 6 2 5 4" xfId="30064" xr:uid="{5C402B09-F319-4A3F-9A2E-AB1D9412826E}"/>
    <cellStyle name="Total 6 2 5 5" xfId="30947" xr:uid="{B32EEA76-BAB7-45E4-97FA-A195918A5C4B}"/>
    <cellStyle name="Total 6 2 5 6" xfId="34942" xr:uid="{C30F0198-E66D-4472-8185-43701E6AF194}"/>
    <cellStyle name="Total 6 2 5 7" xfId="36070" xr:uid="{099837A6-3E60-4E68-8C98-D46BE56C0D1D}"/>
    <cellStyle name="Total 6 2 5 8" xfId="36903" xr:uid="{249A94AD-84E5-4DDD-8337-7E3C1B8A3E1D}"/>
    <cellStyle name="Total 6 2 5 9" xfId="37822" xr:uid="{EF51BF66-E999-4006-9C56-491E6ABC9419}"/>
    <cellStyle name="Total 6 2 6" xfId="22334" xr:uid="{0E4844D3-30A4-4E6C-8ED3-7834A9AB6F8A}"/>
    <cellStyle name="Total 6 2 7" xfId="24983" xr:uid="{4FBA42A2-74DC-4B9C-AEF0-6201F23EF7A1}"/>
    <cellStyle name="Total 6 3" xfId="20913" xr:uid="{00000000-0005-0000-0000-0000B8510000}"/>
    <cellStyle name="Total 6 3 2" xfId="22364" xr:uid="{606A82C7-8339-4996-8BF2-15CF6402DB45}"/>
    <cellStyle name="Total 6 3 2 2" xfId="23264" xr:uid="{6A44FEC2-B933-4DF7-BB17-05CD5201A43D}"/>
    <cellStyle name="Total 6 3 2 2 2" xfId="25916" xr:uid="{FA0D77C7-76FE-41D7-87A5-B05576E9FE2C}"/>
    <cellStyle name="Total 6 3 2 2 3" xfId="27943" xr:uid="{0E1008D9-324A-4471-87C1-771C5F91D4ED}"/>
    <cellStyle name="Total 6 3 2 2 4" xfId="27711" xr:uid="{5C5E2F24-D32F-45DF-8EEA-6E32B26D01D9}"/>
    <cellStyle name="Total 6 3 2 2 5" xfId="33167" xr:uid="{DE381857-9930-4F80-B8AC-092772C8D0C6}"/>
    <cellStyle name="Total 6 3 2 2 6" xfId="34519" xr:uid="{3BD1B3A4-D50B-4AF0-87C8-645CAF9220BD}"/>
    <cellStyle name="Total 6 3 2 2 7" xfId="31441" xr:uid="{CA8718BE-3579-4EEE-BA98-819CF5FD95FF}"/>
    <cellStyle name="Total 6 3 2 3" xfId="25018" xr:uid="{69E0DF86-A368-4861-A792-205F71214343}"/>
    <cellStyle name="Total 6 3 2 4" xfId="32277" xr:uid="{BA03E28B-7C01-4C29-ABB8-2DE6E8CD5D51}"/>
    <cellStyle name="Total 6 3 3" xfId="23261" xr:uid="{6C90DC66-F716-4A01-9AAB-4E3FEAA8CFDF}"/>
    <cellStyle name="Total 6 3 3 2" xfId="25913" xr:uid="{67D23353-A1FE-4356-A965-34C7CABF4CDD}"/>
    <cellStyle name="Total 6 3 3 3" xfId="27490" xr:uid="{B2444E8D-91D0-4C39-8E06-24AC61DE71DC}"/>
    <cellStyle name="Total 6 3 3 4" xfId="22218" xr:uid="{DE0392CA-0FEC-4F15-B8CF-AE411096BB08}"/>
    <cellStyle name="Total 6 3 3 5" xfId="33164" xr:uid="{34E21B3D-462D-47EF-A7EE-122B9C50FD00}"/>
    <cellStyle name="Total 6 3 3 6" xfId="31226" xr:uid="{10D81302-2983-4464-805C-82368389BB7C}"/>
    <cellStyle name="Total 6 3 3 7" xfId="31443" xr:uid="{D094109E-A186-458E-8393-DD6C33EDDDBD}"/>
    <cellStyle name="Total 6 3 4" xfId="24417" xr:uid="{5FDE88D3-9971-4AC8-A241-AF4BF3A6A745}"/>
    <cellStyle name="Total 6 3 4 2" xfId="27065" xr:uid="{676F8235-A43D-4F9C-BFBB-BF9F68F747CA}"/>
    <cellStyle name="Total 6 3 4 3" xfId="28703" xr:uid="{779C111A-2BF1-4DF5-BC22-ED735628CE94}"/>
    <cellStyle name="Total 6 3 4 4" xfId="29895" xr:uid="{5ABE3E12-71F1-4339-AB71-8ACA413AABF6}"/>
    <cellStyle name="Total 6 3 4 5" xfId="30778" xr:uid="{42BEB1CE-0797-4041-8FA6-32D85A10BEFC}"/>
    <cellStyle name="Total 6 3 4 6" xfId="34773" xr:uid="{1BFA0997-27AE-48AB-9418-50A7718CD261}"/>
    <cellStyle name="Total 6 3 4 7" xfId="35901" xr:uid="{03808AA1-A88B-4A4E-9F8B-33B40E51D3F5}"/>
    <cellStyle name="Total 6 3 4 8" xfId="36734" xr:uid="{BC496BB3-F145-4371-A69E-B03C511400EF}"/>
    <cellStyle name="Total 6 3 4 9" xfId="37653" xr:uid="{968AB75D-7323-41B2-A4C7-B95D47327DEB}"/>
    <cellStyle name="Total 6 3 5" xfId="24587" xr:uid="{AE3735E9-EF3A-49DF-A8D4-40C60D9B28FC}"/>
    <cellStyle name="Total 6 3 5 2" xfId="27235" xr:uid="{702CB75A-60F7-4C3D-91C9-B1E49B8AF9E0}"/>
    <cellStyle name="Total 6 3 5 3" xfId="28873" xr:uid="{9E8C69A9-BE44-429F-A006-0B8C80E20579}"/>
    <cellStyle name="Total 6 3 5 4" xfId="30065" xr:uid="{20DA8889-E66B-49CC-A860-A8D4F3F83145}"/>
    <cellStyle name="Total 6 3 5 5" xfId="30948" xr:uid="{A1963509-D231-42F4-8B8D-028E63DC2FB6}"/>
    <cellStyle name="Total 6 3 5 6" xfId="34943" xr:uid="{B5F26473-1651-4C9C-9B56-3FD4CEB11AA5}"/>
    <cellStyle name="Total 6 3 5 7" xfId="36071" xr:uid="{885CB3D9-1C5D-47E2-99D8-60E9AA5C1661}"/>
    <cellStyle name="Total 6 3 5 8" xfId="36904" xr:uid="{A54D1066-6190-4022-96BE-1950629023D4}"/>
    <cellStyle name="Total 6 3 5 9" xfId="37823" xr:uid="{BB2B7E61-C9BC-48C3-AA92-5577C4688DF1}"/>
    <cellStyle name="Total 6 3 6" xfId="22335" xr:uid="{82C92AD8-292D-4CC2-BE41-7A6312E42DF0}"/>
    <cellStyle name="Total 6 3 7" xfId="24984" xr:uid="{3B76A738-D3DF-4774-A011-37D60F2F75D7}"/>
    <cellStyle name="Total 6 4" xfId="22366" xr:uid="{3F159F5B-6A7B-4A11-A75E-91A844A857D2}"/>
    <cellStyle name="Total 6 4 2" xfId="23266" xr:uid="{C6A592AD-1B7C-41AB-95C2-C2A6F3C0C2EC}"/>
    <cellStyle name="Total 6 4 2 2" xfId="25918" xr:uid="{4014EA5B-2FAB-4310-9FF9-0BB033D8740E}"/>
    <cellStyle name="Total 6 4 2 3" xfId="28548" xr:uid="{CF7A6DDF-ADE6-420D-9156-C20EA7E76561}"/>
    <cellStyle name="Total 6 4 2 4" xfId="27814" xr:uid="{A37A49D4-37F1-4C24-9B99-561E071B347B}"/>
    <cellStyle name="Total 6 4 2 5" xfId="33169" xr:uid="{E7C9693B-A8B5-4999-A81A-63CD543CE82E}"/>
    <cellStyle name="Total 6 4 2 6" xfId="31115" xr:uid="{E2EC2383-53E6-453E-9F27-7E05ABD3CF69}"/>
    <cellStyle name="Total 6 4 2 7" xfId="31439" xr:uid="{1E2503ED-EFCE-4C6D-83C5-15B01F1DB6A3}"/>
    <cellStyle name="Total 6 4 3" xfId="25020" xr:uid="{11CF1931-7152-4CBB-9F95-D3DDBB7242FA}"/>
    <cellStyle name="Total 6 4 4" xfId="32279" xr:uid="{72CCF78C-8440-49E5-9CA2-AA17DA7E1CB7}"/>
    <cellStyle name="Total 6 5" xfId="23259" xr:uid="{A0E7902E-D48C-419F-B1F2-DA90D2D5A328}"/>
    <cellStyle name="Total 6 5 2" xfId="25911" xr:uid="{F771F91E-B3B2-45D9-ACDB-6A733B66476D}"/>
    <cellStyle name="Total 6 5 3" xfId="28433" xr:uid="{C88D371B-4E1D-4F79-8E99-40CA03003465}"/>
    <cellStyle name="Total 6 5 4" xfId="28360" xr:uid="{8214E3D3-9EC9-4BCD-878E-0DF81E88C70A}"/>
    <cellStyle name="Total 6 5 5" xfId="33162" xr:uid="{D0218DAC-1136-4109-8C78-716DB7459AAC}"/>
    <cellStyle name="Total 6 5 6" xfId="31114" xr:uid="{6ECEEEF1-1B34-4224-834A-F0EF2C83F5CE}"/>
    <cellStyle name="Total 6 5 7" xfId="34999" xr:uid="{04C31ADC-25EC-4F0D-9A7B-9B62A8284D50}"/>
    <cellStyle name="Total 6 6" xfId="24415" xr:uid="{4F0386E8-FE1C-4677-9379-C9C6EB94B99B}"/>
    <cellStyle name="Total 6 6 2" xfId="27063" xr:uid="{38B994A4-259B-4863-B7CA-D09412BA60D3}"/>
    <cellStyle name="Total 6 6 3" xfId="28701" xr:uid="{FD2032A7-EF1A-4FDB-BECE-B3124964832D}"/>
    <cellStyle name="Total 6 6 4" xfId="29893" xr:uid="{1F0171C8-4CCE-4CCC-B4BC-855356A38F3C}"/>
    <cellStyle name="Total 6 6 5" xfId="30776" xr:uid="{B5C939F1-B9BA-4763-817D-3E023BAF224C}"/>
    <cellStyle name="Total 6 6 6" xfId="34771" xr:uid="{57B84212-BE96-461B-9D6E-74A55B0C793B}"/>
    <cellStyle name="Total 6 6 7" xfId="35899" xr:uid="{2D8429ED-DD55-4BE6-8799-294452553F4F}"/>
    <cellStyle name="Total 6 6 8" xfId="36732" xr:uid="{A5F7B9D1-661C-461A-B279-BFDB6F02FACA}"/>
    <cellStyle name="Total 6 6 9" xfId="37651" xr:uid="{7528D4C5-4185-4E39-9FE7-29C0DFBBED56}"/>
    <cellStyle name="Total 6 7" xfId="24585" xr:uid="{4D5C2213-EC91-41C7-84FD-E705491DA422}"/>
    <cellStyle name="Total 6 7 2" xfId="27233" xr:uid="{18C34E2E-5632-4B7C-85E1-871657FC8902}"/>
    <cellStyle name="Total 6 7 3" xfId="28871" xr:uid="{DC613365-0AAD-44F1-9E69-42AD40BE764C}"/>
    <cellStyle name="Total 6 7 4" xfId="30063" xr:uid="{4B0E0357-A74A-467C-BE55-359E23D09A50}"/>
    <cellStyle name="Total 6 7 5" xfId="30946" xr:uid="{D58FCA46-18FD-4202-AA41-72C7C8A8FA6D}"/>
    <cellStyle name="Total 6 7 6" xfId="34941" xr:uid="{48B864C1-277B-4D3A-AD4E-AFA59F6D06E1}"/>
    <cellStyle name="Total 6 7 7" xfId="36069" xr:uid="{D73C1CB5-141D-4A61-BD45-8C20245DA4F7}"/>
    <cellStyle name="Total 6 7 8" xfId="36902" xr:uid="{A537629C-AAE9-4936-8544-8125FE6AF592}"/>
    <cellStyle name="Total 6 7 9" xfId="37821" xr:uid="{A0B1D522-ADAA-4BAA-B113-227D74292AF5}"/>
    <cellStyle name="Total 6 8" xfId="22333" xr:uid="{7DA1CE87-BC9B-4E2E-8C2B-5429D5CA8169}"/>
    <cellStyle name="Total 6 9" xfId="24982" xr:uid="{74426664-93FC-426F-BBE7-BF1B8490CC3F}"/>
    <cellStyle name="Total 7" xfId="20914" xr:uid="{00000000-0005-0000-0000-0000B9510000}"/>
    <cellStyle name="Total 7 2" xfId="22363" xr:uid="{33935FAF-17A6-4069-91D2-11768DFDF7BB}"/>
    <cellStyle name="Total 7 2 2" xfId="23263" xr:uid="{BE0ADAEE-9FDF-460A-837C-9FBD130BAE42}"/>
    <cellStyle name="Total 7 2 2 2" xfId="25915" xr:uid="{EBCAD59F-B0F3-42AF-8AA4-08FADB8ABEEC}"/>
    <cellStyle name="Total 7 2 2 3" xfId="28086" xr:uid="{582AAAEF-7696-45C2-95D2-0AF527C2E3E4}"/>
    <cellStyle name="Total 7 2 2 4" xfId="22220" xr:uid="{91503FAE-3794-4116-A937-2B7E041E91A0}"/>
    <cellStyle name="Total 7 2 2 5" xfId="33166" xr:uid="{43164676-B38B-463F-9AFB-23DA60277A59}"/>
    <cellStyle name="Total 7 2 2 6" xfId="31802" xr:uid="{6CEEAB96-9243-49F9-BA6B-EAFBC68E5198}"/>
    <cellStyle name="Total 7 2 2 7" xfId="31442" xr:uid="{F8844C40-C42C-4935-BA10-C9DE6736852D}"/>
    <cellStyle name="Total 7 2 3" xfId="25017" xr:uid="{A2D9607F-3EAF-4AA8-8FBB-F9355C2A413D}"/>
    <cellStyle name="Total 7 2 4" xfId="32276" xr:uid="{6C9C2185-C352-4A4C-868A-9B58C924C0B2}"/>
    <cellStyle name="Total 7 3" xfId="23262" xr:uid="{ED2CF1A2-E983-46E8-88AF-B20BFE15CC66}"/>
    <cellStyle name="Total 7 3 2" xfId="25914" xr:uid="{C3D3EF94-04A7-48D8-A69F-A9D22D3762D4}"/>
    <cellStyle name="Total 7 3 3" xfId="27641" xr:uid="{C67AC7CD-73CD-44AD-8AB5-86745A2C2ADC}"/>
    <cellStyle name="Total 7 3 4" xfId="22219" xr:uid="{8CA43E49-F3A3-4EE2-9F0D-554BB07413BC}"/>
    <cellStyle name="Total 7 3 5" xfId="33165" xr:uid="{24DBA55D-1193-4AD1-89A0-0B8F66608AF6}"/>
    <cellStyle name="Total 7 3 6" xfId="31801" xr:uid="{264A20A9-82DA-48F2-9176-B0E3D39C67B8}"/>
    <cellStyle name="Total 7 3 7" xfId="32271" xr:uid="{32FD6F5C-AD54-48C3-A51D-3D3D4186A343}"/>
    <cellStyle name="Total 7 4" xfId="24418" xr:uid="{4DB0CFBD-2918-4E38-A499-EC026242B2BE}"/>
    <cellStyle name="Total 7 4 2" xfId="27066" xr:uid="{7B40E810-FE29-4E7E-808F-5422BC35D35F}"/>
    <cellStyle name="Total 7 4 3" xfId="28704" xr:uid="{44A8DE7B-9485-4275-8909-FBF0F562A3B3}"/>
    <cellStyle name="Total 7 4 4" xfId="29896" xr:uid="{0A920737-490C-4EC9-AF78-FA4C9B1C1516}"/>
    <cellStyle name="Total 7 4 5" xfId="30779" xr:uid="{E43C80AA-C75F-44BD-B616-1D0EB1820B0B}"/>
    <cellStyle name="Total 7 4 6" xfId="34774" xr:uid="{8BA5E451-E362-424C-AFC6-1ECCC836B3D2}"/>
    <cellStyle name="Total 7 4 7" xfId="35902" xr:uid="{98576576-B18F-4135-B998-F067EF622E8B}"/>
    <cellStyle name="Total 7 4 8" xfId="36735" xr:uid="{27855CCC-67DB-41FA-BB3A-32A7A4B9B8A9}"/>
    <cellStyle name="Total 7 4 9" xfId="37654" xr:uid="{DEA63506-F119-44B3-91BA-E7364FCCD114}"/>
    <cellStyle name="Total 7 5" xfId="24588" xr:uid="{4537A563-A17D-45B9-BFDA-FBEDA231E37B}"/>
    <cellStyle name="Total 7 5 2" xfId="27236" xr:uid="{16BAB30C-08AA-4B5E-9462-7F9E5BA2CF3A}"/>
    <cellStyle name="Total 7 5 3" xfId="28874" xr:uid="{94AEB818-71BD-49F8-BA1D-C0ECAF4C9ACF}"/>
    <cellStyle name="Total 7 5 4" xfId="30066" xr:uid="{654812FA-4E96-4B09-A6DF-EF713F3F0882}"/>
    <cellStyle name="Total 7 5 5" xfId="30949" xr:uid="{DD2D489D-7E92-41A3-8CFC-01B595C7A9F0}"/>
    <cellStyle name="Total 7 5 6" xfId="34944" xr:uid="{2585046C-6A2B-4250-9266-9741DF34CBA4}"/>
    <cellStyle name="Total 7 5 7" xfId="36072" xr:uid="{978DA803-FA74-4F69-8D2C-C505836E63AD}"/>
    <cellStyle name="Total 7 5 8" xfId="36905" xr:uid="{D12CB99F-85BF-4FC5-8604-84C0144F953B}"/>
    <cellStyle name="Total 7 5 9" xfId="37824" xr:uid="{1AC4516D-8C12-4F6F-B87B-0A79911DDCE0}"/>
    <cellStyle name="Total 7 6" xfId="22336" xr:uid="{E236B7F3-14D5-47DE-9BAA-1FB17A8B42E3}"/>
    <cellStyle name="Total 7 7" xfId="24985" xr:uid="{D839B07C-D588-482E-B458-1643915AF925}"/>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90"/>
      <c r="B1" s="126" t="s">
        <v>223</v>
      </c>
      <c r="C1" s="90"/>
    </row>
    <row r="2" spans="1:3">
      <c r="A2" s="127">
        <v>1</v>
      </c>
      <c r="B2" s="241" t="s">
        <v>224</v>
      </c>
      <c r="C2" s="36" t="s">
        <v>713</v>
      </c>
    </row>
    <row r="3" spans="1:3">
      <c r="A3" s="127">
        <v>2</v>
      </c>
      <c r="B3" s="242" t="s">
        <v>220</v>
      </c>
      <c r="C3" s="36" t="s">
        <v>716</v>
      </c>
    </row>
    <row r="4" spans="1:3">
      <c r="A4" s="127">
        <v>3</v>
      </c>
      <c r="B4" s="243" t="s">
        <v>225</v>
      </c>
      <c r="C4" s="36" t="s">
        <v>715</v>
      </c>
    </row>
    <row r="5" spans="1:3">
      <c r="A5" s="128">
        <v>4</v>
      </c>
      <c r="B5" s="244" t="s">
        <v>221</v>
      </c>
      <c r="C5" s="36" t="s">
        <v>714</v>
      </c>
    </row>
    <row r="6" spans="1:3" s="129" customFormat="1" ht="45.75" customHeight="1">
      <c r="A6" s="645" t="s">
        <v>297</v>
      </c>
      <c r="B6" s="646"/>
      <c r="C6" s="646"/>
    </row>
    <row r="7" spans="1:3">
      <c r="A7" s="130" t="s">
        <v>30</v>
      </c>
      <c r="B7" s="126" t="s">
        <v>222</v>
      </c>
    </row>
    <row r="8" spans="1:3">
      <c r="A8" s="90">
        <v>1</v>
      </c>
      <c r="B8" s="161" t="s">
        <v>21</v>
      </c>
    </row>
    <row r="9" spans="1:3">
      <c r="A9" s="90">
        <v>2</v>
      </c>
      <c r="B9" s="162" t="s">
        <v>22</v>
      </c>
    </row>
    <row r="10" spans="1:3">
      <c r="A10" s="90">
        <v>3</v>
      </c>
      <c r="B10" s="162" t="s">
        <v>23</v>
      </c>
    </row>
    <row r="11" spans="1:3">
      <c r="A11" s="90">
        <v>4</v>
      </c>
      <c r="B11" s="162" t="s">
        <v>24</v>
      </c>
    </row>
    <row r="12" spans="1:3">
      <c r="A12" s="90">
        <v>5</v>
      </c>
      <c r="B12" s="162" t="s">
        <v>25</v>
      </c>
    </row>
    <row r="13" spans="1:3">
      <c r="A13" s="90">
        <v>6</v>
      </c>
      <c r="B13" s="163" t="s">
        <v>232</v>
      </c>
    </row>
    <row r="14" spans="1:3">
      <c r="A14" s="90">
        <v>7</v>
      </c>
      <c r="B14" s="162" t="s">
        <v>226</v>
      </c>
    </row>
    <row r="15" spans="1:3">
      <c r="A15" s="90">
        <v>8</v>
      </c>
      <c r="B15" s="162" t="s">
        <v>227</v>
      </c>
    </row>
    <row r="16" spans="1:3">
      <c r="A16" s="90">
        <v>9</v>
      </c>
      <c r="B16" s="162" t="s">
        <v>26</v>
      </c>
    </row>
    <row r="17" spans="1:2">
      <c r="A17" s="240" t="s">
        <v>296</v>
      </c>
      <c r="B17" s="239" t="s">
        <v>283</v>
      </c>
    </row>
    <row r="18" spans="1:2">
      <c r="A18" s="90">
        <v>10</v>
      </c>
      <c r="B18" s="162" t="s">
        <v>27</v>
      </c>
    </row>
    <row r="19" spans="1:2">
      <c r="A19" s="90">
        <v>11</v>
      </c>
      <c r="B19" s="163" t="s">
        <v>228</v>
      </c>
    </row>
    <row r="20" spans="1:2">
      <c r="A20" s="90">
        <v>12</v>
      </c>
      <c r="B20" s="163" t="s">
        <v>28</v>
      </c>
    </row>
    <row r="21" spans="1:2">
      <c r="A21" s="292">
        <v>13</v>
      </c>
      <c r="B21" s="293" t="s">
        <v>229</v>
      </c>
    </row>
    <row r="22" spans="1:2">
      <c r="A22" s="292">
        <v>14</v>
      </c>
      <c r="B22" s="294" t="s">
        <v>254</v>
      </c>
    </row>
    <row r="23" spans="1:2">
      <c r="A23" s="292">
        <v>15</v>
      </c>
      <c r="B23" s="295" t="s">
        <v>29</v>
      </c>
    </row>
    <row r="24" spans="1:2">
      <c r="A24" s="292">
        <v>15.1</v>
      </c>
      <c r="B24" s="296" t="s">
        <v>310</v>
      </c>
    </row>
    <row r="25" spans="1:2">
      <c r="A25" s="292">
        <v>16</v>
      </c>
      <c r="B25" s="296" t="s">
        <v>374</v>
      </c>
    </row>
    <row r="26" spans="1:2">
      <c r="A26" s="292">
        <v>17</v>
      </c>
      <c r="B26" s="296" t="s">
        <v>415</v>
      </c>
    </row>
    <row r="27" spans="1:2">
      <c r="A27" s="292">
        <v>18</v>
      </c>
      <c r="B27" s="296" t="s">
        <v>703</v>
      </c>
    </row>
    <row r="28" spans="1:2">
      <c r="A28" s="292">
        <v>19</v>
      </c>
      <c r="B28" s="296" t="s">
        <v>704</v>
      </c>
    </row>
    <row r="29" spans="1:2">
      <c r="A29" s="292">
        <v>20</v>
      </c>
      <c r="B29" s="344" t="s">
        <v>705</v>
      </c>
    </row>
    <row r="30" spans="1:2">
      <c r="A30" s="292">
        <v>21</v>
      </c>
      <c r="B30" s="296" t="s">
        <v>531</v>
      </c>
    </row>
    <row r="31" spans="1:2">
      <c r="A31" s="292">
        <v>22</v>
      </c>
      <c r="B31" s="296" t="s">
        <v>706</v>
      </c>
    </row>
    <row r="32" spans="1:2">
      <c r="A32" s="292">
        <v>23</v>
      </c>
      <c r="B32" s="296" t="s">
        <v>707</v>
      </c>
    </row>
    <row r="33" spans="1:2">
      <c r="A33" s="292">
        <v>24</v>
      </c>
      <c r="B33" s="296" t="s">
        <v>708</v>
      </c>
    </row>
    <row r="34" spans="1:2">
      <c r="A34" s="292">
        <v>25</v>
      </c>
      <c r="B34" s="296" t="s">
        <v>416</v>
      </c>
    </row>
    <row r="35" spans="1:2">
      <c r="A35" s="292">
        <v>26</v>
      </c>
      <c r="B35" s="296" t="s">
        <v>553</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scale="4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pane="topRight"/>
      <selection pane="bottomLeft"/>
      <selection pane="bottomRight" activeCell="B6" sqref="B6"/>
    </sheetView>
  </sheetViews>
  <sheetFormatPr defaultColWidth="9.21875" defaultRowHeight="13.2"/>
  <cols>
    <col min="1" max="1" width="9.5546875" style="4" bestFit="1" customWidth="1"/>
    <col min="2" max="2" width="132.44140625" style="4" customWidth="1"/>
    <col min="3" max="3" width="18.44140625" style="4" customWidth="1"/>
    <col min="4" max="16384" width="9.21875" style="4"/>
  </cols>
  <sheetData>
    <row r="1" spans="1:3">
      <c r="A1" s="2" t="s">
        <v>31</v>
      </c>
      <c r="B1" s="3" t="str">
        <f>'Info '!C2</f>
        <v>JSC PASHA Bank Georgia</v>
      </c>
    </row>
    <row r="2" spans="1:3" s="2" customFormat="1" ht="15.75" customHeight="1">
      <c r="A2" s="2" t="s">
        <v>32</v>
      </c>
      <c r="B2" s="309">
        <f>'1. key ratios '!B2</f>
        <v>45382</v>
      </c>
    </row>
    <row r="3" spans="1:3" s="2" customFormat="1" ht="15.75" customHeight="1"/>
    <row r="4" spans="1:3" ht="13.8" thickBot="1">
      <c r="A4" s="4" t="s">
        <v>144</v>
      </c>
      <c r="B4" s="72" t="s">
        <v>143</v>
      </c>
    </row>
    <row r="5" spans="1:3">
      <c r="A5" s="41" t="s">
        <v>7</v>
      </c>
      <c r="B5" s="42"/>
      <c r="C5" s="43" t="s">
        <v>36</v>
      </c>
    </row>
    <row r="6" spans="1:3" ht="13.8">
      <c r="A6" s="44">
        <v>1</v>
      </c>
      <c r="B6" s="45" t="s">
        <v>142</v>
      </c>
      <c r="C6" s="528">
        <f>SUM(C7:C11)</f>
        <v>112534023.05</v>
      </c>
    </row>
    <row r="7" spans="1:3" ht="13.8">
      <c r="A7" s="44">
        <v>2</v>
      </c>
      <c r="B7" s="46" t="s">
        <v>141</v>
      </c>
      <c r="C7" s="529">
        <v>136800000</v>
      </c>
    </row>
    <row r="8" spans="1:3" ht="13.8">
      <c r="A8" s="44">
        <v>3</v>
      </c>
      <c r="B8" s="47" t="s">
        <v>140</v>
      </c>
      <c r="C8" s="529"/>
    </row>
    <row r="9" spans="1:3" ht="13.8">
      <c r="A9" s="44">
        <v>4</v>
      </c>
      <c r="B9" s="47" t="s">
        <v>139</v>
      </c>
      <c r="C9" s="529"/>
    </row>
    <row r="10" spans="1:3" ht="13.8">
      <c r="A10" s="44">
        <v>5</v>
      </c>
      <c r="B10" s="47" t="s">
        <v>138</v>
      </c>
      <c r="C10" s="529"/>
    </row>
    <row r="11" spans="1:3" ht="13.8">
      <c r="A11" s="44">
        <v>6</v>
      </c>
      <c r="B11" s="48" t="s">
        <v>137</v>
      </c>
      <c r="C11" s="529">
        <v>-24265976.949999999</v>
      </c>
    </row>
    <row r="12" spans="1:3" s="23" customFormat="1" ht="13.8">
      <c r="A12" s="44">
        <v>7</v>
      </c>
      <c r="B12" s="45" t="s">
        <v>136</v>
      </c>
      <c r="C12" s="530">
        <f>SUM(C13:C28)</f>
        <v>5338487.0599999996</v>
      </c>
    </row>
    <row r="13" spans="1:3" s="23" customFormat="1" ht="13.8">
      <c r="A13" s="44">
        <v>8</v>
      </c>
      <c r="B13" s="49" t="s">
        <v>135</v>
      </c>
      <c r="C13" s="531"/>
    </row>
    <row r="14" spans="1:3" s="23" customFormat="1" ht="26.4">
      <c r="A14" s="44">
        <v>9</v>
      </c>
      <c r="B14" s="50" t="s">
        <v>134</v>
      </c>
      <c r="C14" s="531"/>
    </row>
    <row r="15" spans="1:3" s="23" customFormat="1" ht="13.8">
      <c r="A15" s="44">
        <v>10</v>
      </c>
      <c r="B15" s="51" t="s">
        <v>133</v>
      </c>
      <c r="C15" s="531">
        <v>5338487.0599999996</v>
      </c>
    </row>
    <row r="16" spans="1:3" s="23" customFormat="1" ht="13.8">
      <c r="A16" s="44">
        <v>11</v>
      </c>
      <c r="B16" s="52" t="s">
        <v>132</v>
      </c>
      <c r="C16" s="531"/>
    </row>
    <row r="17" spans="1:3" s="23" customFormat="1" ht="13.8">
      <c r="A17" s="44">
        <v>12</v>
      </c>
      <c r="B17" s="51" t="s">
        <v>131</v>
      </c>
      <c r="C17" s="531"/>
    </row>
    <row r="18" spans="1:3" s="23" customFormat="1" ht="13.8">
      <c r="A18" s="44">
        <v>13</v>
      </c>
      <c r="B18" s="51" t="s">
        <v>130</v>
      </c>
      <c r="C18" s="531"/>
    </row>
    <row r="19" spans="1:3" s="23" customFormat="1" ht="13.8">
      <c r="A19" s="44">
        <v>14</v>
      </c>
      <c r="B19" s="51" t="s">
        <v>129</v>
      </c>
      <c r="C19" s="531"/>
    </row>
    <row r="20" spans="1:3" s="23" customFormat="1" ht="13.8">
      <c r="A20" s="44">
        <v>15</v>
      </c>
      <c r="B20" s="51" t="s">
        <v>128</v>
      </c>
      <c r="C20" s="531"/>
    </row>
    <row r="21" spans="1:3" s="23" customFormat="1" ht="26.4">
      <c r="A21" s="44">
        <v>16</v>
      </c>
      <c r="B21" s="50" t="s">
        <v>127</v>
      </c>
      <c r="C21" s="531"/>
    </row>
    <row r="22" spans="1:3" s="23" customFormat="1" ht="13.8">
      <c r="A22" s="44">
        <v>17</v>
      </c>
      <c r="B22" s="53" t="s">
        <v>126</v>
      </c>
      <c r="C22" s="531"/>
    </row>
    <row r="23" spans="1:3" s="23" customFormat="1" ht="13.8">
      <c r="A23" s="44">
        <v>18</v>
      </c>
      <c r="B23" s="460" t="s">
        <v>554</v>
      </c>
      <c r="C23" s="531"/>
    </row>
    <row r="24" spans="1:3" s="23" customFormat="1" ht="13.8">
      <c r="A24" s="44">
        <v>19</v>
      </c>
      <c r="B24" s="50" t="s">
        <v>125</v>
      </c>
      <c r="C24" s="531"/>
    </row>
    <row r="25" spans="1:3" s="23" customFormat="1" ht="26.4">
      <c r="A25" s="44">
        <v>20</v>
      </c>
      <c r="B25" s="50" t="s">
        <v>102</v>
      </c>
      <c r="C25" s="531"/>
    </row>
    <row r="26" spans="1:3" s="23" customFormat="1" ht="13.8">
      <c r="A26" s="44">
        <v>21</v>
      </c>
      <c r="B26" s="52" t="s">
        <v>124</v>
      </c>
      <c r="C26" s="531"/>
    </row>
    <row r="27" spans="1:3" s="23" customFormat="1" ht="13.8">
      <c r="A27" s="44">
        <v>22</v>
      </c>
      <c r="B27" s="52" t="s">
        <v>123</v>
      </c>
      <c r="C27" s="531"/>
    </row>
    <row r="28" spans="1:3" s="23" customFormat="1" ht="13.8">
      <c r="A28" s="44">
        <v>23</v>
      </c>
      <c r="B28" s="52" t="s">
        <v>122</v>
      </c>
      <c r="C28" s="531"/>
    </row>
    <row r="29" spans="1:3" s="23" customFormat="1" ht="13.8">
      <c r="A29" s="44">
        <v>24</v>
      </c>
      <c r="B29" s="54" t="s">
        <v>121</v>
      </c>
      <c r="C29" s="530">
        <f>C6-C12</f>
        <v>107195535.98999999</v>
      </c>
    </row>
    <row r="30" spans="1:3" s="23" customFormat="1" ht="13.8">
      <c r="A30" s="55"/>
      <c r="B30" s="56"/>
      <c r="C30" s="531"/>
    </row>
    <row r="31" spans="1:3" s="23" customFormat="1" ht="13.8">
      <c r="A31" s="55">
        <v>25</v>
      </c>
      <c r="B31" s="54" t="s">
        <v>120</v>
      </c>
      <c r="C31" s="530">
        <f>C32+C35</f>
        <v>0</v>
      </c>
    </row>
    <row r="32" spans="1:3" s="23" customFormat="1" ht="13.8">
      <c r="A32" s="55">
        <v>26</v>
      </c>
      <c r="B32" s="47" t="s">
        <v>119</v>
      </c>
      <c r="C32" s="532">
        <f>C33+C34</f>
        <v>0</v>
      </c>
    </row>
    <row r="33" spans="1:3" s="23" customFormat="1" ht="13.8">
      <c r="A33" s="55">
        <v>27</v>
      </c>
      <c r="B33" s="57" t="s">
        <v>193</v>
      </c>
      <c r="C33" s="531"/>
    </row>
    <row r="34" spans="1:3" s="23" customFormat="1" ht="13.8">
      <c r="A34" s="55">
        <v>28</v>
      </c>
      <c r="B34" s="57" t="s">
        <v>118</v>
      </c>
      <c r="C34" s="531"/>
    </row>
    <row r="35" spans="1:3" s="23" customFormat="1" ht="13.8">
      <c r="A35" s="55">
        <v>29</v>
      </c>
      <c r="B35" s="47" t="s">
        <v>117</v>
      </c>
      <c r="C35" s="531"/>
    </row>
    <row r="36" spans="1:3" s="23" customFormat="1" ht="13.8">
      <c r="A36" s="55">
        <v>30</v>
      </c>
      <c r="B36" s="54" t="s">
        <v>116</v>
      </c>
      <c r="C36" s="530">
        <f>SUM(C37:C41)</f>
        <v>0</v>
      </c>
    </row>
    <row r="37" spans="1:3" s="23" customFormat="1" ht="13.8">
      <c r="A37" s="55">
        <v>31</v>
      </c>
      <c r="B37" s="50" t="s">
        <v>115</v>
      </c>
      <c r="C37" s="531"/>
    </row>
    <row r="38" spans="1:3" s="23" customFormat="1" ht="13.8">
      <c r="A38" s="55">
        <v>32</v>
      </c>
      <c r="B38" s="51" t="s">
        <v>114</v>
      </c>
      <c r="C38" s="531"/>
    </row>
    <row r="39" spans="1:3" s="23" customFormat="1" ht="13.8">
      <c r="A39" s="55">
        <v>33</v>
      </c>
      <c r="B39" s="50" t="s">
        <v>113</v>
      </c>
      <c r="C39" s="531"/>
    </row>
    <row r="40" spans="1:3" s="23" customFormat="1" ht="26.4">
      <c r="A40" s="55">
        <v>34</v>
      </c>
      <c r="B40" s="50" t="s">
        <v>102</v>
      </c>
      <c r="C40" s="531"/>
    </row>
    <row r="41" spans="1:3" s="23" customFormat="1" ht="13.8">
      <c r="A41" s="55">
        <v>35</v>
      </c>
      <c r="B41" s="52" t="s">
        <v>112</v>
      </c>
      <c r="C41" s="531"/>
    </row>
    <row r="42" spans="1:3" s="23" customFormat="1" ht="13.8">
      <c r="A42" s="55">
        <v>36</v>
      </c>
      <c r="B42" s="54" t="s">
        <v>111</v>
      </c>
      <c r="C42" s="530">
        <f>C31-C36</f>
        <v>0</v>
      </c>
    </row>
    <row r="43" spans="1:3" s="23" customFormat="1" ht="13.8">
      <c r="A43" s="55"/>
      <c r="B43" s="56"/>
      <c r="C43" s="531"/>
    </row>
    <row r="44" spans="1:3" s="23" customFormat="1" ht="13.8">
      <c r="A44" s="55">
        <v>37</v>
      </c>
      <c r="B44" s="58" t="s">
        <v>110</v>
      </c>
      <c r="C44" s="530">
        <f>SUM(C45:C47)</f>
        <v>16170323.932092004</v>
      </c>
    </row>
    <row r="45" spans="1:3" s="23" customFormat="1" ht="13.8">
      <c r="A45" s="55">
        <v>38</v>
      </c>
      <c r="B45" s="47" t="s">
        <v>109</v>
      </c>
      <c r="C45" s="531">
        <v>16170323.932092004</v>
      </c>
    </row>
    <row r="46" spans="1:3" s="23" customFormat="1" ht="13.8">
      <c r="A46" s="55">
        <v>39</v>
      </c>
      <c r="B46" s="47" t="s">
        <v>108</v>
      </c>
      <c r="C46" s="531"/>
    </row>
    <row r="47" spans="1:3" s="23" customFormat="1" ht="13.8">
      <c r="A47" s="55">
        <v>40</v>
      </c>
      <c r="B47" s="47" t="s">
        <v>107</v>
      </c>
      <c r="C47" s="531"/>
    </row>
    <row r="48" spans="1:3" s="23" customFormat="1" ht="13.8">
      <c r="A48" s="55">
        <v>41</v>
      </c>
      <c r="B48" s="58" t="s">
        <v>106</v>
      </c>
      <c r="C48" s="530">
        <f>SUM(C49:C52)</f>
        <v>0</v>
      </c>
    </row>
    <row r="49" spans="1:3" s="23" customFormat="1" ht="13.8">
      <c r="A49" s="55">
        <v>42</v>
      </c>
      <c r="B49" s="50" t="s">
        <v>105</v>
      </c>
      <c r="C49" s="531"/>
    </row>
    <row r="50" spans="1:3" s="23" customFormat="1" ht="13.8">
      <c r="A50" s="55">
        <v>43</v>
      </c>
      <c r="B50" s="51" t="s">
        <v>104</v>
      </c>
      <c r="C50" s="531"/>
    </row>
    <row r="51" spans="1:3" s="23" customFormat="1" ht="13.8">
      <c r="A51" s="55">
        <v>44</v>
      </c>
      <c r="B51" s="50" t="s">
        <v>103</v>
      </c>
      <c r="C51" s="531"/>
    </row>
    <row r="52" spans="1:3" s="23" customFormat="1" ht="26.4">
      <c r="A52" s="55">
        <v>45</v>
      </c>
      <c r="B52" s="50" t="s">
        <v>102</v>
      </c>
      <c r="C52" s="531"/>
    </row>
    <row r="53" spans="1:3" s="23" customFormat="1" ht="14.4" thickBot="1">
      <c r="A53" s="55">
        <v>46</v>
      </c>
      <c r="B53" s="59" t="s">
        <v>101</v>
      </c>
      <c r="C53" s="533">
        <f>C44-C48</f>
        <v>16170323.932092004</v>
      </c>
    </row>
    <row r="56" spans="1:3">
      <c r="B56" s="4" t="s">
        <v>8</v>
      </c>
    </row>
  </sheetData>
  <dataValidations count="1">
    <dataValidation operator="lessThanOrEqual" allowBlank="1" showInputMessage="1" showErrorMessage="1" errorTitle="Should be negative number" error="Should be whole negative number or 0" sqref="C13:C53" xr:uid="{D97CA62B-D358-4D2A-8A57-6A3D03C1EBC9}"/>
  </dataValidations>
  <pageMargins left="0.7" right="0.7" top="0.75" bottom="0.75" header="0.3" footer="0.3"/>
  <pageSetup paperSize="9"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zoomScaleNormal="100" workbookViewId="0">
      <selection activeCell="C15" sqref="C15:C17"/>
    </sheetView>
  </sheetViews>
  <sheetFormatPr defaultColWidth="9.21875" defaultRowHeight="13.8"/>
  <cols>
    <col min="1" max="1" width="9.44140625" style="153" bestFit="1" customWidth="1"/>
    <col min="2" max="2" width="59" style="153" customWidth="1"/>
    <col min="3" max="3" width="16.77734375" style="153" bestFit="1" customWidth="1"/>
    <col min="4" max="4" width="14.33203125" style="153" bestFit="1" customWidth="1"/>
    <col min="5" max="16384" width="9.21875" style="153"/>
  </cols>
  <sheetData>
    <row r="1" spans="1:4">
      <c r="A1" s="151" t="s">
        <v>31</v>
      </c>
      <c r="B1" s="3" t="str">
        <f>'Info '!C2</f>
        <v>JSC PASHA Bank Georgia</v>
      </c>
    </row>
    <row r="2" spans="1:4" s="151" customFormat="1" ht="15.75" customHeight="1">
      <c r="A2" s="151" t="s">
        <v>32</v>
      </c>
      <c r="B2" s="309">
        <f>'1. key ratios '!B2</f>
        <v>45382</v>
      </c>
    </row>
    <row r="3" spans="1:4" s="151" customFormat="1" ht="15.75" customHeight="1"/>
    <row r="4" spans="1:4" ht="14.4" thickBot="1">
      <c r="A4" s="153" t="s">
        <v>282</v>
      </c>
      <c r="B4" s="229" t="s">
        <v>283</v>
      </c>
    </row>
    <row r="5" spans="1:4" s="158" customFormat="1" ht="12.75" customHeight="1">
      <c r="A5" s="290"/>
      <c r="B5" s="291" t="s">
        <v>286</v>
      </c>
      <c r="C5" s="222" t="s">
        <v>284</v>
      </c>
      <c r="D5" s="223" t="s">
        <v>285</v>
      </c>
    </row>
    <row r="6" spans="1:4" s="230" customFormat="1">
      <c r="A6" s="224">
        <v>1</v>
      </c>
      <c r="B6" s="285" t="s">
        <v>287</v>
      </c>
      <c r="C6" s="285"/>
      <c r="D6" s="225"/>
    </row>
    <row r="7" spans="1:4" s="230" customFormat="1">
      <c r="A7" s="226" t="s">
        <v>273</v>
      </c>
      <c r="B7" s="286" t="s">
        <v>288</v>
      </c>
      <c r="C7" s="278">
        <v>4.4999999999999998E-2</v>
      </c>
      <c r="D7" s="535">
        <f>C7*'5. RWA '!$C$13</f>
        <v>25119316.376998547</v>
      </c>
    </row>
    <row r="8" spans="1:4" s="230" customFormat="1">
      <c r="A8" s="226" t="s">
        <v>274</v>
      </c>
      <c r="B8" s="286" t="s">
        <v>289</v>
      </c>
      <c r="C8" s="279">
        <v>0.06</v>
      </c>
      <c r="D8" s="535">
        <f>C8*'5. RWA '!$C$13</f>
        <v>33492421.835998062</v>
      </c>
    </row>
    <row r="9" spans="1:4" s="230" customFormat="1">
      <c r="A9" s="226" t="s">
        <v>275</v>
      </c>
      <c r="B9" s="286" t="s">
        <v>290</v>
      </c>
      <c r="C9" s="279">
        <v>0.08</v>
      </c>
      <c r="D9" s="535">
        <f>C9*'5. RWA '!$C$13</f>
        <v>44656562.447997421</v>
      </c>
    </row>
    <row r="10" spans="1:4" s="230" customFormat="1">
      <c r="A10" s="224" t="s">
        <v>276</v>
      </c>
      <c r="B10" s="285" t="s">
        <v>291</v>
      </c>
      <c r="C10" s="280"/>
      <c r="D10" s="536"/>
    </row>
    <row r="11" spans="1:4" s="231" customFormat="1">
      <c r="A11" s="227" t="s">
        <v>277</v>
      </c>
      <c r="B11" s="277" t="s">
        <v>357</v>
      </c>
      <c r="C11" s="534">
        <v>2.5000000000000001E-2</v>
      </c>
      <c r="D11" s="535">
        <f>C11*'5. RWA '!$C$13</f>
        <v>13955175.764999194</v>
      </c>
    </row>
    <row r="12" spans="1:4" s="231" customFormat="1">
      <c r="A12" s="227" t="s">
        <v>278</v>
      </c>
      <c r="B12" s="277" t="s">
        <v>292</v>
      </c>
      <c r="C12" s="534">
        <v>2.5000000000000001E-3</v>
      </c>
      <c r="D12" s="535">
        <f>C12*'5. RWA '!$C$13</f>
        <v>1395517.5764999194</v>
      </c>
    </row>
    <row r="13" spans="1:4" s="231" customFormat="1">
      <c r="A13" s="227" t="s">
        <v>279</v>
      </c>
      <c r="B13" s="277" t="s">
        <v>293</v>
      </c>
      <c r="C13" s="534"/>
      <c r="D13" s="535">
        <f>C13*'5. RWA '!$C$13</f>
        <v>0</v>
      </c>
    </row>
    <row r="14" spans="1:4" s="231" customFormat="1">
      <c r="A14" s="224" t="s">
        <v>280</v>
      </c>
      <c r="B14" s="285" t="s">
        <v>354</v>
      </c>
      <c r="C14" s="282"/>
      <c r="D14" s="536"/>
    </row>
    <row r="15" spans="1:4" s="231" customFormat="1">
      <c r="A15" s="227">
        <v>3.1</v>
      </c>
      <c r="B15" s="277" t="s">
        <v>298</v>
      </c>
      <c r="C15" s="534">
        <v>6.7459764542999498E-2</v>
      </c>
      <c r="D15" s="535">
        <f>C15*'5. RWA '!$C$13</f>
        <v>37656514.850520737</v>
      </c>
    </row>
    <row r="16" spans="1:4" s="231" customFormat="1">
      <c r="A16" s="227">
        <v>3.2</v>
      </c>
      <c r="B16" s="277" t="s">
        <v>299</v>
      </c>
      <c r="C16" s="534">
        <v>8.3398113562848125E-2</v>
      </c>
      <c r="D16" s="535">
        <f>C16*'5. RWA '!$C$13</f>
        <v>46553413.329556346</v>
      </c>
    </row>
    <row r="17" spans="1:4" s="230" customFormat="1">
      <c r="A17" s="227">
        <v>3.3</v>
      </c>
      <c r="B17" s="277" t="s">
        <v>300</v>
      </c>
      <c r="C17" s="534">
        <v>0.10436962543106999</v>
      </c>
      <c r="D17" s="535">
        <f>C17*'5. RWA '!$C$13</f>
        <v>58259858.696708456</v>
      </c>
    </row>
    <row r="18" spans="1:4" s="158" customFormat="1" ht="12.75" customHeight="1">
      <c r="A18" s="288"/>
      <c r="B18" s="289" t="s">
        <v>353</v>
      </c>
      <c r="C18" s="283" t="s">
        <v>284</v>
      </c>
      <c r="D18" s="287" t="s">
        <v>285</v>
      </c>
    </row>
    <row r="19" spans="1:4" s="230" customFormat="1">
      <c r="A19" s="228">
        <v>4</v>
      </c>
      <c r="B19" s="277" t="s">
        <v>294</v>
      </c>
      <c r="C19" s="281">
        <f>C7+C11+C12+C13+C15</f>
        <v>0.13995976454299952</v>
      </c>
      <c r="D19" s="535">
        <f>C19*'5. RWA '!$C$13</f>
        <v>78126524.569018409</v>
      </c>
    </row>
    <row r="20" spans="1:4" s="230" customFormat="1">
      <c r="A20" s="228">
        <v>5</v>
      </c>
      <c r="B20" s="277" t="s">
        <v>91</v>
      </c>
      <c r="C20" s="281">
        <f>C8+C11+C12+C13+C16</f>
        <v>0.17089811356284812</v>
      </c>
      <c r="D20" s="535">
        <f>C20*'5. RWA '!$C$13</f>
        <v>95396528.507053524</v>
      </c>
    </row>
    <row r="21" spans="1:4" s="230" customFormat="1" ht="14.4" thickBot="1">
      <c r="A21" s="232" t="s">
        <v>281</v>
      </c>
      <c r="B21" s="233" t="s">
        <v>295</v>
      </c>
      <c r="C21" s="284">
        <f>C9+C11+C12+C13+C17</f>
        <v>0.21186962543107002</v>
      </c>
      <c r="D21" s="537">
        <f>C21*'5. RWA '!$C$13</f>
        <v>118267114.486205</v>
      </c>
    </row>
    <row r="23" spans="1:4" ht="53.4">
      <c r="B23" s="192" t="s">
        <v>356</v>
      </c>
    </row>
  </sheetData>
  <conditionalFormatting sqref="C21">
    <cfRule type="cellIs" dxfId="21" priority="1" operator="lessThan">
      <formula>#REF!</formula>
    </cfRule>
  </conditionalFormatting>
  <pageMargins left="0.7" right="0.7" top="0.75" bottom="0.75" header="0.3" footer="0.3"/>
  <pageSetup paperSize="9"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70" zoomScaleNormal="70" workbookViewId="0">
      <pane xSplit="1" ySplit="5" topLeftCell="B6" activePane="bottomRight" state="frozen"/>
      <selection pane="topRight"/>
      <selection pane="bottomLeft"/>
      <selection pane="bottomRight" activeCell="C11" sqref="C11"/>
    </sheetView>
  </sheetViews>
  <sheetFormatPr defaultColWidth="9.21875" defaultRowHeight="13.8"/>
  <cols>
    <col min="1" max="1" width="10.77734375" style="4" customWidth="1"/>
    <col min="2" max="2" width="91.77734375" style="4" customWidth="1"/>
    <col min="3" max="3" width="53.21875" style="4" customWidth="1"/>
    <col min="4" max="4" width="32.21875" style="4" customWidth="1"/>
    <col min="5" max="5" width="9.44140625" style="5" customWidth="1"/>
    <col min="6" max="16384" width="9.21875" style="5"/>
  </cols>
  <sheetData>
    <row r="1" spans="1:6">
      <c r="A1" s="2" t="s">
        <v>31</v>
      </c>
      <c r="B1" s="3" t="str">
        <f>'Info '!C2</f>
        <v>JSC PASHA Bank Georgia</v>
      </c>
      <c r="E1" s="4"/>
      <c r="F1" s="4"/>
    </row>
    <row r="2" spans="1:6" s="2" customFormat="1" ht="15.75" customHeight="1">
      <c r="A2" s="2" t="s">
        <v>32</v>
      </c>
      <c r="B2" s="309">
        <f>'1. key ratios '!B2</f>
        <v>45382</v>
      </c>
    </row>
    <row r="3" spans="1:6" s="2" customFormat="1" ht="15.75" customHeight="1">
      <c r="A3" s="60"/>
    </row>
    <row r="4" spans="1:6" s="2" customFormat="1" ht="15.75" customHeight="1" thickBot="1">
      <c r="A4" s="2" t="s">
        <v>48</v>
      </c>
      <c r="B4" s="145" t="s">
        <v>179</v>
      </c>
      <c r="D4" s="14" t="s">
        <v>36</v>
      </c>
    </row>
    <row r="5" spans="1:6" ht="26.4">
      <c r="A5" s="61" t="s">
        <v>7</v>
      </c>
      <c r="B5" s="165" t="s">
        <v>219</v>
      </c>
      <c r="C5" s="62" t="s">
        <v>661</v>
      </c>
      <c r="D5" s="63" t="s">
        <v>50</v>
      </c>
    </row>
    <row r="6" spans="1:6" ht="14.4">
      <c r="A6" s="498">
        <v>1</v>
      </c>
      <c r="B6" s="495" t="s">
        <v>562</v>
      </c>
      <c r="C6" s="538">
        <f>SUM(C7:C9)</f>
        <v>137037459.81369999</v>
      </c>
      <c r="D6" s="552"/>
      <c r="E6" s="64"/>
    </row>
    <row r="7" spans="1:6" ht="14.4">
      <c r="A7" s="498">
        <v>1.1000000000000001</v>
      </c>
      <c r="B7" s="347" t="s">
        <v>563</v>
      </c>
      <c r="C7" s="539">
        <v>2171931.9144000001</v>
      </c>
      <c r="D7" s="553"/>
      <c r="E7" s="64"/>
    </row>
    <row r="8" spans="1:6" ht="14.4">
      <c r="A8" s="498">
        <v>1.2</v>
      </c>
      <c r="B8" s="347" t="s">
        <v>564</v>
      </c>
      <c r="C8" s="539">
        <v>32706760.6833</v>
      </c>
      <c r="D8" s="553"/>
      <c r="E8" s="64"/>
    </row>
    <row r="9" spans="1:6" ht="14.4">
      <c r="A9" s="498">
        <v>1.3</v>
      </c>
      <c r="B9" s="347" t="s">
        <v>565</v>
      </c>
      <c r="C9" s="539">
        <v>102158767.21599999</v>
      </c>
      <c r="D9" s="553"/>
      <c r="E9" s="64"/>
    </row>
    <row r="10" spans="1:6" ht="14.4">
      <c r="A10" s="498">
        <v>2</v>
      </c>
      <c r="B10" s="371" t="s">
        <v>566</v>
      </c>
      <c r="C10" s="540">
        <f>C11</f>
        <v>969679.58</v>
      </c>
      <c r="D10" s="553"/>
      <c r="E10" s="64"/>
    </row>
    <row r="11" spans="1:6" ht="14.4">
      <c r="A11" s="498">
        <v>2.1</v>
      </c>
      <c r="B11" s="346" t="s">
        <v>567</v>
      </c>
      <c r="C11" s="541">
        <v>969679.58</v>
      </c>
      <c r="D11" s="554"/>
      <c r="E11" s="65"/>
    </row>
    <row r="12" spans="1:6" ht="14.4">
      <c r="A12" s="498">
        <v>3</v>
      </c>
      <c r="B12" s="491" t="s">
        <v>568</v>
      </c>
      <c r="C12" s="542"/>
      <c r="D12" s="554"/>
      <c r="E12" s="65"/>
    </row>
    <row r="13" spans="1:6" ht="14.4">
      <c r="A13" s="498">
        <v>4</v>
      </c>
      <c r="B13" s="352" t="s">
        <v>569</v>
      </c>
      <c r="C13" s="542"/>
      <c r="D13" s="554"/>
      <c r="E13" s="65"/>
    </row>
    <row r="14" spans="1:6" ht="14.4">
      <c r="A14" s="498">
        <v>5</v>
      </c>
      <c r="B14" s="349" t="s">
        <v>570</v>
      </c>
      <c r="C14" s="542">
        <f>SUM(C15:C17)</f>
        <v>0</v>
      </c>
      <c r="D14" s="554"/>
      <c r="E14" s="65"/>
    </row>
    <row r="15" spans="1:6" ht="14.4">
      <c r="A15" s="498">
        <v>5.0999999999999996</v>
      </c>
      <c r="B15" s="492" t="s">
        <v>571</v>
      </c>
      <c r="C15" s="539"/>
      <c r="D15" s="554"/>
      <c r="E15" s="64"/>
    </row>
    <row r="16" spans="1:6" ht="14.4">
      <c r="A16" s="498">
        <v>5.2</v>
      </c>
      <c r="B16" s="492" t="s">
        <v>572</v>
      </c>
      <c r="C16" s="539"/>
      <c r="D16" s="553"/>
      <c r="E16" s="64"/>
    </row>
    <row r="17" spans="1:5" ht="14.4">
      <c r="A17" s="498">
        <v>5.3</v>
      </c>
      <c r="B17" s="372" t="s">
        <v>573</v>
      </c>
      <c r="C17" s="539"/>
      <c r="D17" s="553"/>
      <c r="E17" s="64"/>
    </row>
    <row r="18" spans="1:5" ht="14.4">
      <c r="A18" s="498">
        <v>6</v>
      </c>
      <c r="B18" s="491" t="s">
        <v>574</v>
      </c>
      <c r="C18" s="540">
        <f>SUM(C19:C20)</f>
        <v>359155419.35359997</v>
      </c>
      <c r="D18" s="553"/>
      <c r="E18" s="64"/>
    </row>
    <row r="19" spans="1:5" ht="14.4">
      <c r="A19" s="498">
        <v>6.1</v>
      </c>
      <c r="B19" s="492" t="s">
        <v>572</v>
      </c>
      <c r="C19" s="541">
        <v>61791397.714699998</v>
      </c>
      <c r="D19" s="553"/>
      <c r="E19" s="64"/>
    </row>
    <row r="20" spans="1:5" ht="14.4">
      <c r="A20" s="498">
        <v>6.2</v>
      </c>
      <c r="B20" s="372" t="s">
        <v>573</v>
      </c>
      <c r="C20" s="541">
        <v>297364021.63889998</v>
      </c>
      <c r="D20" s="553"/>
      <c r="E20" s="64"/>
    </row>
    <row r="21" spans="1:5" ht="14.4">
      <c r="A21" s="498">
        <v>7</v>
      </c>
      <c r="B21" s="371" t="s">
        <v>575</v>
      </c>
      <c r="C21" s="542"/>
      <c r="D21" s="553"/>
      <c r="E21" s="64"/>
    </row>
    <row r="22" spans="1:5" ht="14.4">
      <c r="A22" s="498">
        <v>8</v>
      </c>
      <c r="B22" s="371" t="s">
        <v>576</v>
      </c>
      <c r="C22" s="540"/>
      <c r="D22" s="553"/>
      <c r="E22" s="64"/>
    </row>
    <row r="23" spans="1:5" ht="14.4">
      <c r="A23" s="498">
        <v>9</v>
      </c>
      <c r="B23" s="352" t="s">
        <v>577</v>
      </c>
      <c r="C23" s="540">
        <f>SUM(C24:C25)</f>
        <v>3556501.98</v>
      </c>
      <c r="D23" s="555"/>
      <c r="E23" s="64"/>
    </row>
    <row r="24" spans="1:5" ht="14.4">
      <c r="A24" s="498">
        <v>9.1</v>
      </c>
      <c r="B24" s="492" t="s">
        <v>578</v>
      </c>
      <c r="C24" s="543">
        <v>3556501.98</v>
      </c>
      <c r="D24" s="556"/>
      <c r="E24" s="64"/>
    </row>
    <row r="25" spans="1:5" ht="14.4">
      <c r="A25" s="498">
        <v>9.1999999999999993</v>
      </c>
      <c r="B25" s="492" t="s">
        <v>579</v>
      </c>
      <c r="C25" s="544"/>
      <c r="D25" s="557"/>
      <c r="E25" s="66"/>
    </row>
    <row r="26" spans="1:5" ht="14.4">
      <c r="A26" s="498">
        <v>10</v>
      </c>
      <c r="B26" s="352" t="s">
        <v>580</v>
      </c>
      <c r="C26" s="545">
        <f>SUM(C27:C28)</f>
        <v>5338487.0599999996</v>
      </c>
      <c r="D26" s="459" t="s">
        <v>717</v>
      </c>
      <c r="E26" s="64"/>
    </row>
    <row r="27" spans="1:5" ht="14.4">
      <c r="A27" s="498">
        <v>10.1</v>
      </c>
      <c r="B27" s="492" t="s">
        <v>581</v>
      </c>
      <c r="C27" s="539"/>
      <c r="D27" s="553"/>
      <c r="E27" s="64"/>
    </row>
    <row r="28" spans="1:5" ht="14.4">
      <c r="A28" s="498">
        <v>10.199999999999999</v>
      </c>
      <c r="B28" s="492" t="s">
        <v>582</v>
      </c>
      <c r="C28" s="539">
        <v>5338487.0599999996</v>
      </c>
      <c r="D28" s="553"/>
      <c r="E28" s="64"/>
    </row>
    <row r="29" spans="1:5" ht="14.4">
      <c r="A29" s="498">
        <v>11</v>
      </c>
      <c r="B29" s="352" t="s">
        <v>583</v>
      </c>
      <c r="C29" s="540">
        <f>SUM(C30:C31)</f>
        <v>0</v>
      </c>
      <c r="D29" s="553"/>
      <c r="E29" s="64"/>
    </row>
    <row r="30" spans="1:5" ht="14.4">
      <c r="A30" s="498">
        <v>11.1</v>
      </c>
      <c r="B30" s="492" t="s">
        <v>584</v>
      </c>
      <c r="C30" s="539"/>
      <c r="D30" s="553"/>
      <c r="E30" s="64"/>
    </row>
    <row r="31" spans="1:5" ht="14.4">
      <c r="A31" s="498">
        <v>11.2</v>
      </c>
      <c r="B31" s="492" t="s">
        <v>585</v>
      </c>
      <c r="C31" s="539"/>
      <c r="D31" s="553"/>
      <c r="E31" s="64"/>
    </row>
    <row r="32" spans="1:5" ht="14.4">
      <c r="A32" s="498">
        <v>13</v>
      </c>
      <c r="B32" s="352" t="s">
        <v>586</v>
      </c>
      <c r="C32" s="540">
        <v>19664270.582199998</v>
      </c>
      <c r="D32" s="553"/>
      <c r="E32" s="64"/>
    </row>
    <row r="33" spans="1:5" ht="14.4">
      <c r="A33" s="498">
        <v>13.1</v>
      </c>
      <c r="B33" s="493" t="s">
        <v>587</v>
      </c>
      <c r="C33" s="539">
        <v>15709917.699999999</v>
      </c>
      <c r="D33" s="553"/>
      <c r="E33" s="64"/>
    </row>
    <row r="34" spans="1:5" ht="14.4">
      <c r="A34" s="498">
        <v>13.2</v>
      </c>
      <c r="B34" s="493" t="s">
        <v>588</v>
      </c>
      <c r="C34" s="543"/>
      <c r="D34" s="556"/>
      <c r="E34" s="64"/>
    </row>
    <row r="35" spans="1:5" ht="14.4">
      <c r="A35" s="498">
        <v>14</v>
      </c>
      <c r="B35" s="352" t="s">
        <v>589</v>
      </c>
      <c r="C35" s="546">
        <f>SUM(C6,C10,C12,C13,C14,C18,C21,C22,C23,C26,C29,C32)</f>
        <v>525721818.36949998</v>
      </c>
      <c r="D35" s="553"/>
      <c r="E35" s="64"/>
    </row>
    <row r="36" spans="1:5" ht="14.4">
      <c r="A36" s="498"/>
      <c r="B36" s="350" t="s">
        <v>590</v>
      </c>
      <c r="C36" s="547"/>
      <c r="D36" s="553"/>
      <c r="E36" s="64"/>
    </row>
    <row r="37" spans="1:5" ht="14.4">
      <c r="A37" s="498">
        <v>15</v>
      </c>
      <c r="B37" s="371" t="s">
        <v>591</v>
      </c>
      <c r="C37" s="544">
        <f>C38</f>
        <v>454492.42</v>
      </c>
      <c r="D37" s="557"/>
      <c r="E37" s="66"/>
    </row>
    <row r="38" spans="1:5" ht="14.4">
      <c r="A38" s="498">
        <v>15.1</v>
      </c>
      <c r="B38" s="346" t="s">
        <v>567</v>
      </c>
      <c r="C38" s="539">
        <v>454492.42</v>
      </c>
      <c r="D38" s="553"/>
      <c r="E38" s="64"/>
    </row>
    <row r="39" spans="1:5" ht="14.4">
      <c r="A39" s="498">
        <v>16</v>
      </c>
      <c r="B39" s="371" t="s">
        <v>592</v>
      </c>
      <c r="C39" s="540"/>
      <c r="D39" s="553"/>
      <c r="E39" s="64"/>
    </row>
    <row r="40" spans="1:5" ht="14.4">
      <c r="A40" s="498">
        <v>17</v>
      </c>
      <c r="B40" s="371" t="s">
        <v>593</v>
      </c>
      <c r="C40" s="540">
        <f>SUM(C41:C44)</f>
        <v>365362721.34150004</v>
      </c>
      <c r="D40" s="553"/>
      <c r="E40" s="64"/>
    </row>
    <row r="41" spans="1:5" ht="14.4">
      <c r="A41" s="498">
        <v>17.100000000000001</v>
      </c>
      <c r="B41" s="369" t="s">
        <v>594</v>
      </c>
      <c r="C41" s="539">
        <v>343610403.09140003</v>
      </c>
      <c r="D41" s="553"/>
      <c r="E41" s="64"/>
    </row>
    <row r="42" spans="1:5" ht="14.4">
      <c r="A42" s="498">
        <v>17.2</v>
      </c>
      <c r="B42" s="347" t="s">
        <v>595</v>
      </c>
      <c r="C42" s="543">
        <v>21752318.250100002</v>
      </c>
      <c r="D42" s="556"/>
      <c r="E42" s="64"/>
    </row>
    <row r="43" spans="1:5" ht="14.4">
      <c r="A43" s="498">
        <v>17.3</v>
      </c>
      <c r="B43" s="369" t="s">
        <v>596</v>
      </c>
      <c r="C43" s="548"/>
      <c r="D43" s="558"/>
      <c r="E43" s="64"/>
    </row>
    <row r="44" spans="1:5" ht="14.4">
      <c r="A44" s="498">
        <v>17.399999999999999</v>
      </c>
      <c r="B44" s="369" t="s">
        <v>597</v>
      </c>
      <c r="C44" s="548">
        <v>0</v>
      </c>
      <c r="D44" s="558"/>
      <c r="E44" s="64"/>
    </row>
    <row r="45" spans="1:5" ht="14.4">
      <c r="A45" s="498">
        <v>18</v>
      </c>
      <c r="B45" s="352" t="s">
        <v>598</v>
      </c>
      <c r="C45" s="549">
        <v>443208.103</v>
      </c>
      <c r="D45" s="558"/>
      <c r="E45" s="66"/>
    </row>
    <row r="46" spans="1:5" ht="14.4">
      <c r="A46" s="498">
        <v>19</v>
      </c>
      <c r="B46" s="352" t="s">
        <v>599</v>
      </c>
      <c r="C46" s="549">
        <f>SUM(C47:C48)</f>
        <v>0</v>
      </c>
      <c r="D46" s="559"/>
    </row>
    <row r="47" spans="1:5" ht="14.4">
      <c r="A47" s="498">
        <v>19.100000000000001</v>
      </c>
      <c r="B47" s="370" t="s">
        <v>600</v>
      </c>
      <c r="C47" s="548"/>
      <c r="D47" s="559"/>
    </row>
    <row r="48" spans="1:5" ht="14.4">
      <c r="A48" s="498">
        <v>19.2</v>
      </c>
      <c r="B48" s="370" t="s">
        <v>601</v>
      </c>
      <c r="C48" s="548"/>
      <c r="D48" s="559"/>
    </row>
    <row r="49" spans="1:4" ht="14.4">
      <c r="A49" s="498">
        <v>20</v>
      </c>
      <c r="B49" s="348" t="s">
        <v>602</v>
      </c>
      <c r="C49" s="549">
        <v>32173285.774300002</v>
      </c>
      <c r="D49" s="459" t="s">
        <v>718</v>
      </c>
    </row>
    <row r="50" spans="1:4" ht="14.4">
      <c r="A50" s="498">
        <v>21</v>
      </c>
      <c r="B50" s="371" t="s">
        <v>603</v>
      </c>
      <c r="C50" s="549">
        <v>13599176.868999999</v>
      </c>
      <c r="D50" s="559"/>
    </row>
    <row r="51" spans="1:4" ht="14.4">
      <c r="A51" s="498">
        <v>21.1</v>
      </c>
      <c r="B51" s="347" t="s">
        <v>604</v>
      </c>
      <c r="C51" s="548"/>
      <c r="D51" s="559"/>
    </row>
    <row r="52" spans="1:4" ht="14.4">
      <c r="A52" s="498">
        <v>22</v>
      </c>
      <c r="B52" s="349" t="s">
        <v>605</v>
      </c>
      <c r="C52" s="549">
        <f>SUM(C37,C39,C40,C45,C46,C49,C50)</f>
        <v>412032884.50780004</v>
      </c>
      <c r="D52" s="559"/>
    </row>
    <row r="53" spans="1:4" ht="14.4">
      <c r="A53" s="498"/>
      <c r="B53" s="350" t="s">
        <v>606</v>
      </c>
      <c r="C53" s="548"/>
      <c r="D53" s="559"/>
    </row>
    <row r="54" spans="1:4" ht="14.4">
      <c r="A54" s="498">
        <v>23</v>
      </c>
      <c r="B54" s="348" t="s">
        <v>607</v>
      </c>
      <c r="C54" s="549">
        <v>136800000</v>
      </c>
      <c r="D54" s="459" t="s">
        <v>719</v>
      </c>
    </row>
    <row r="55" spans="1:4" ht="14.4">
      <c r="A55" s="498">
        <v>24</v>
      </c>
      <c r="B55" s="348" t="s">
        <v>608</v>
      </c>
      <c r="C55" s="549"/>
      <c r="D55" s="559"/>
    </row>
    <row r="56" spans="1:4" ht="14.4">
      <c r="A56" s="498">
        <v>25</v>
      </c>
      <c r="B56" s="352" t="s">
        <v>609</v>
      </c>
      <c r="C56" s="549"/>
      <c r="D56" s="559"/>
    </row>
    <row r="57" spans="1:4" ht="14.4">
      <c r="A57" s="498">
        <v>26</v>
      </c>
      <c r="B57" s="352" t="s">
        <v>610</v>
      </c>
      <c r="C57" s="549"/>
      <c r="D57" s="559"/>
    </row>
    <row r="58" spans="1:4" ht="14.4">
      <c r="A58" s="498">
        <v>27</v>
      </c>
      <c r="B58" s="352" t="s">
        <v>611</v>
      </c>
      <c r="C58" s="549">
        <f>SUM(C59:C60)</f>
        <v>1154910.5</v>
      </c>
      <c r="D58" s="559"/>
    </row>
    <row r="59" spans="1:4" ht="14.4">
      <c r="A59" s="498">
        <v>27.1</v>
      </c>
      <c r="B59" s="369" t="s">
        <v>612</v>
      </c>
      <c r="C59" s="548">
        <v>1154910.5</v>
      </c>
      <c r="D59" s="559"/>
    </row>
    <row r="60" spans="1:4" ht="14.4">
      <c r="A60" s="498">
        <v>27.2</v>
      </c>
      <c r="B60" s="369" t="s">
        <v>613</v>
      </c>
      <c r="C60" s="548"/>
      <c r="D60" s="559"/>
    </row>
    <row r="61" spans="1:4" ht="14.4">
      <c r="A61" s="498">
        <v>28</v>
      </c>
      <c r="B61" s="351" t="s">
        <v>614</v>
      </c>
      <c r="C61" s="549"/>
      <c r="D61" s="559"/>
    </row>
    <row r="62" spans="1:4" ht="14.4">
      <c r="A62" s="498">
        <v>29</v>
      </c>
      <c r="B62" s="352" t="s">
        <v>615</v>
      </c>
      <c r="C62" s="549">
        <f>SUM(C63:C65)</f>
        <v>0</v>
      </c>
      <c r="D62" s="559"/>
    </row>
    <row r="63" spans="1:4" ht="14.4">
      <c r="A63" s="498">
        <v>29.1</v>
      </c>
      <c r="B63" s="372" t="s">
        <v>616</v>
      </c>
      <c r="C63" s="548"/>
      <c r="D63" s="559"/>
    </row>
    <row r="64" spans="1:4" ht="14.4">
      <c r="A64" s="498">
        <v>29.2</v>
      </c>
      <c r="B64" s="370" t="s">
        <v>617</v>
      </c>
      <c r="C64" s="548"/>
      <c r="D64" s="559"/>
    </row>
    <row r="65" spans="1:4" ht="14.4">
      <c r="A65" s="498">
        <v>29.3</v>
      </c>
      <c r="B65" s="370" t="s">
        <v>618</v>
      </c>
      <c r="C65" s="548"/>
      <c r="D65" s="559"/>
    </row>
    <row r="66" spans="1:4" ht="14.4">
      <c r="A66" s="498">
        <v>30</v>
      </c>
      <c r="B66" s="352" t="s">
        <v>619</v>
      </c>
      <c r="C66" s="549">
        <v>-24265976.949999999</v>
      </c>
      <c r="D66" s="459" t="s">
        <v>720</v>
      </c>
    </row>
    <row r="67" spans="1:4" ht="14.4">
      <c r="A67" s="498">
        <v>31</v>
      </c>
      <c r="B67" s="373" t="s">
        <v>620</v>
      </c>
      <c r="C67" s="549">
        <f>SUM(C54,C55,C56,C57,C58,C61,C62,C66)</f>
        <v>113688933.55</v>
      </c>
      <c r="D67" s="559"/>
    </row>
    <row r="68" spans="1:4" ht="15" thickBot="1">
      <c r="A68" s="499">
        <v>32</v>
      </c>
      <c r="B68" s="500" t="s">
        <v>621</v>
      </c>
      <c r="C68" s="550">
        <f>SUM(C52,C67)</f>
        <v>525721818.05780005</v>
      </c>
      <c r="D68" s="560"/>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pane="topRight"/>
      <selection pane="bottomLeft"/>
      <selection pane="bottomRight" activeCell="B5" sqref="B5"/>
    </sheetView>
  </sheetViews>
  <sheetFormatPr defaultColWidth="9.218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21875" style="4" bestFit="1" customWidth="1"/>
    <col min="9" max="9" width="13" style="4" bestFit="1" customWidth="1"/>
    <col min="10" max="10" width="13.21875" style="4" bestFit="1" customWidth="1"/>
    <col min="11" max="11" width="13" style="4" bestFit="1" customWidth="1"/>
    <col min="12" max="16" width="13" style="13" bestFit="1" customWidth="1"/>
    <col min="17" max="17" width="14.77734375" style="13" customWidth="1"/>
    <col min="18" max="18" width="13" style="13" bestFit="1" customWidth="1"/>
    <col min="19" max="19" width="34.77734375" style="13" customWidth="1"/>
    <col min="20" max="16384" width="9.21875" style="13"/>
  </cols>
  <sheetData>
    <row r="1" spans="1:19">
      <c r="A1" s="2" t="s">
        <v>31</v>
      </c>
      <c r="B1" s="3" t="str">
        <f>'Info '!C2</f>
        <v>JSC PASHA Bank Georgia</v>
      </c>
    </row>
    <row r="2" spans="1:19">
      <c r="A2" s="2" t="s">
        <v>32</v>
      </c>
      <c r="B2" s="309">
        <f>'1. key ratios '!B2</f>
        <v>45382</v>
      </c>
    </row>
    <row r="4" spans="1:19" ht="27" thickBot="1">
      <c r="A4" s="4" t="s">
        <v>147</v>
      </c>
      <c r="B4" s="184" t="s">
        <v>252</v>
      </c>
    </row>
    <row r="5" spans="1:19" s="172" customFormat="1" ht="13.8">
      <c r="A5" s="167"/>
      <c r="B5" s="168"/>
      <c r="C5" s="169" t="s">
        <v>0</v>
      </c>
      <c r="D5" s="169" t="s">
        <v>1</v>
      </c>
      <c r="E5" s="169" t="s">
        <v>2</v>
      </c>
      <c r="F5" s="169" t="s">
        <v>3</v>
      </c>
      <c r="G5" s="169" t="s">
        <v>4</v>
      </c>
      <c r="H5" s="169" t="s">
        <v>6</v>
      </c>
      <c r="I5" s="169" t="s">
        <v>9</v>
      </c>
      <c r="J5" s="169" t="s">
        <v>10</v>
      </c>
      <c r="K5" s="169" t="s">
        <v>11</v>
      </c>
      <c r="L5" s="169" t="s">
        <v>12</v>
      </c>
      <c r="M5" s="169" t="s">
        <v>13</v>
      </c>
      <c r="N5" s="169" t="s">
        <v>14</v>
      </c>
      <c r="O5" s="169" t="s">
        <v>236</v>
      </c>
      <c r="P5" s="169" t="s">
        <v>237</v>
      </c>
      <c r="Q5" s="169" t="s">
        <v>238</v>
      </c>
      <c r="R5" s="170" t="s">
        <v>239</v>
      </c>
      <c r="S5" s="171" t="s">
        <v>240</v>
      </c>
    </row>
    <row r="6" spans="1:19" s="172" customFormat="1" ht="99" customHeight="1">
      <c r="A6" s="173"/>
      <c r="B6" s="682" t="s">
        <v>241</v>
      </c>
      <c r="C6" s="678">
        <v>0</v>
      </c>
      <c r="D6" s="679"/>
      <c r="E6" s="678">
        <v>0.2</v>
      </c>
      <c r="F6" s="679"/>
      <c r="G6" s="678">
        <v>0.35</v>
      </c>
      <c r="H6" s="679"/>
      <c r="I6" s="678">
        <v>0.5</v>
      </c>
      <c r="J6" s="679"/>
      <c r="K6" s="678">
        <v>0.75</v>
      </c>
      <c r="L6" s="679"/>
      <c r="M6" s="678">
        <v>1</v>
      </c>
      <c r="N6" s="679"/>
      <c r="O6" s="678">
        <v>1.5</v>
      </c>
      <c r="P6" s="679"/>
      <c r="Q6" s="678">
        <v>2.5</v>
      </c>
      <c r="R6" s="679"/>
      <c r="S6" s="680" t="s">
        <v>146</v>
      </c>
    </row>
    <row r="7" spans="1:19" s="172" customFormat="1" ht="30.75" customHeight="1">
      <c r="A7" s="173"/>
      <c r="B7" s="683"/>
      <c r="C7" s="164" t="s">
        <v>149</v>
      </c>
      <c r="D7" s="164" t="s">
        <v>148</v>
      </c>
      <c r="E7" s="164" t="s">
        <v>149</v>
      </c>
      <c r="F7" s="164" t="s">
        <v>148</v>
      </c>
      <c r="G7" s="164" t="s">
        <v>149</v>
      </c>
      <c r="H7" s="164" t="s">
        <v>148</v>
      </c>
      <c r="I7" s="164" t="s">
        <v>149</v>
      </c>
      <c r="J7" s="164" t="s">
        <v>148</v>
      </c>
      <c r="K7" s="164" t="s">
        <v>149</v>
      </c>
      <c r="L7" s="164" t="s">
        <v>148</v>
      </c>
      <c r="M7" s="164" t="s">
        <v>149</v>
      </c>
      <c r="N7" s="164" t="s">
        <v>148</v>
      </c>
      <c r="O7" s="164" t="s">
        <v>149</v>
      </c>
      <c r="P7" s="164" t="s">
        <v>148</v>
      </c>
      <c r="Q7" s="164" t="s">
        <v>149</v>
      </c>
      <c r="R7" s="164" t="s">
        <v>148</v>
      </c>
      <c r="S7" s="681"/>
    </row>
    <row r="8" spans="1:19">
      <c r="A8" s="67">
        <v>1</v>
      </c>
      <c r="B8" s="1" t="s">
        <v>52</v>
      </c>
      <c r="C8" s="68">
        <v>6204907.8899999997</v>
      </c>
      <c r="D8" s="68"/>
      <c r="E8" s="68">
        <v>0</v>
      </c>
      <c r="F8" s="68"/>
      <c r="G8" s="68">
        <v>0</v>
      </c>
      <c r="H8" s="68"/>
      <c r="I8" s="68">
        <v>0</v>
      </c>
      <c r="J8" s="68"/>
      <c r="K8" s="68">
        <v>0</v>
      </c>
      <c r="L8" s="68"/>
      <c r="M8" s="68">
        <v>31848252.793299999</v>
      </c>
      <c r="N8" s="68"/>
      <c r="O8" s="68">
        <v>0</v>
      </c>
      <c r="P8" s="68"/>
      <c r="Q8" s="68">
        <v>0</v>
      </c>
      <c r="R8" s="68"/>
      <c r="S8" s="185">
        <f>$C$6*SUM(C8:D8)+$E$6*SUM(E8:F8)+$G$6*SUM(G8:H8)+$I$6*SUM(I8:J8)+$K$6*SUM(K8:L8)+$M$6*SUM(M8:N8)+$O$6*SUM(O8:P8)+$Q$6*SUM(Q8:R8)</f>
        <v>31848252.793299999</v>
      </c>
    </row>
    <row r="9" spans="1:19">
      <c r="A9" s="67">
        <v>2</v>
      </c>
      <c r="B9" s="1" t="s">
        <v>53</v>
      </c>
      <c r="C9" s="68">
        <v>0</v>
      </c>
      <c r="D9" s="68"/>
      <c r="E9" s="68">
        <v>0</v>
      </c>
      <c r="F9" s="68"/>
      <c r="G9" s="68">
        <v>0</v>
      </c>
      <c r="H9" s="68"/>
      <c r="I9" s="68">
        <v>0</v>
      </c>
      <c r="J9" s="68"/>
      <c r="K9" s="68">
        <v>0</v>
      </c>
      <c r="L9" s="68"/>
      <c r="M9" s="68">
        <v>0</v>
      </c>
      <c r="N9" s="68"/>
      <c r="O9" s="68">
        <v>0</v>
      </c>
      <c r="P9" s="68"/>
      <c r="Q9" s="68">
        <v>0</v>
      </c>
      <c r="R9" s="68"/>
      <c r="S9" s="185">
        <f t="shared" ref="S9:S21" si="0">$C$6*SUM(C9:D9)+$E$6*SUM(E9:F9)+$G$6*SUM(G9:H9)+$I$6*SUM(I9:J9)+$K$6*SUM(K9:L9)+$M$6*SUM(M9:N9)+$O$6*SUM(O9:P9)+$Q$6*SUM(Q9:R9)</f>
        <v>0</v>
      </c>
    </row>
    <row r="10" spans="1:19">
      <c r="A10" s="67">
        <v>3</v>
      </c>
      <c r="B10" s="1" t="s">
        <v>165</v>
      </c>
      <c r="C10" s="68">
        <v>0</v>
      </c>
      <c r="D10" s="68"/>
      <c r="E10" s="68">
        <v>0</v>
      </c>
      <c r="F10" s="68"/>
      <c r="G10" s="68">
        <v>0</v>
      </c>
      <c r="H10" s="68"/>
      <c r="I10" s="68">
        <v>0</v>
      </c>
      <c r="J10" s="68"/>
      <c r="K10" s="68">
        <v>0</v>
      </c>
      <c r="L10" s="68"/>
      <c r="M10" s="68">
        <v>0</v>
      </c>
      <c r="N10" s="68"/>
      <c r="O10" s="68">
        <v>0</v>
      </c>
      <c r="P10" s="68"/>
      <c r="Q10" s="68">
        <v>0</v>
      </c>
      <c r="R10" s="68"/>
      <c r="S10" s="185">
        <f t="shared" si="0"/>
        <v>0</v>
      </c>
    </row>
    <row r="11" spans="1:19">
      <c r="A11" s="67">
        <v>4</v>
      </c>
      <c r="B11" s="1" t="s">
        <v>54</v>
      </c>
      <c r="C11" s="68">
        <v>0</v>
      </c>
      <c r="D11" s="68"/>
      <c r="E11" s="68">
        <v>0</v>
      </c>
      <c r="F11" s="68"/>
      <c r="G11" s="68">
        <v>0</v>
      </c>
      <c r="H11" s="68"/>
      <c r="I11" s="68">
        <v>0</v>
      </c>
      <c r="J11" s="68"/>
      <c r="K11" s="68">
        <v>0</v>
      </c>
      <c r="L11" s="68"/>
      <c r="M11" s="68">
        <v>0</v>
      </c>
      <c r="N11" s="68"/>
      <c r="O11" s="68">
        <v>0</v>
      </c>
      <c r="P11" s="68"/>
      <c r="Q11" s="68">
        <v>0</v>
      </c>
      <c r="R11" s="68"/>
      <c r="S11" s="185">
        <f t="shared" si="0"/>
        <v>0</v>
      </c>
    </row>
    <row r="12" spans="1:19">
      <c r="A12" s="67">
        <v>5</v>
      </c>
      <c r="B12" s="1" t="s">
        <v>55</v>
      </c>
      <c r="C12" s="68">
        <v>0</v>
      </c>
      <c r="D12" s="68"/>
      <c r="E12" s="68">
        <v>0</v>
      </c>
      <c r="F12" s="68"/>
      <c r="G12" s="68">
        <v>0</v>
      </c>
      <c r="H12" s="68"/>
      <c r="I12" s="68">
        <v>0</v>
      </c>
      <c r="J12" s="68"/>
      <c r="K12" s="68">
        <v>0</v>
      </c>
      <c r="L12" s="68"/>
      <c r="M12" s="68">
        <v>0</v>
      </c>
      <c r="N12" s="68"/>
      <c r="O12" s="68">
        <v>0</v>
      </c>
      <c r="P12" s="68"/>
      <c r="Q12" s="68">
        <v>0</v>
      </c>
      <c r="R12" s="68"/>
      <c r="S12" s="185">
        <f t="shared" si="0"/>
        <v>0</v>
      </c>
    </row>
    <row r="13" spans="1:19">
      <c r="A13" s="67">
        <v>6</v>
      </c>
      <c r="B13" s="1" t="s">
        <v>56</v>
      </c>
      <c r="C13" s="68">
        <v>0</v>
      </c>
      <c r="D13" s="68"/>
      <c r="E13" s="68">
        <v>81719597.113700002</v>
      </c>
      <c r="F13" s="68"/>
      <c r="G13" s="68">
        <v>0</v>
      </c>
      <c r="H13" s="68"/>
      <c r="I13" s="68">
        <v>20668539.522500001</v>
      </c>
      <c r="J13" s="68"/>
      <c r="K13" s="68">
        <v>0</v>
      </c>
      <c r="L13" s="68"/>
      <c r="M13" s="68">
        <v>44368992.702299997</v>
      </c>
      <c r="N13" s="68">
        <v>298297.5944</v>
      </c>
      <c r="O13" s="68">
        <v>0</v>
      </c>
      <c r="P13" s="68"/>
      <c r="Q13" s="68">
        <v>0</v>
      </c>
      <c r="R13" s="68"/>
      <c r="S13" s="185">
        <f t="shared" si="0"/>
        <v>71345479.480690002</v>
      </c>
    </row>
    <row r="14" spans="1:19">
      <c r="A14" s="67">
        <v>7</v>
      </c>
      <c r="B14" s="1" t="s">
        <v>57</v>
      </c>
      <c r="C14" s="68">
        <v>0</v>
      </c>
      <c r="D14" s="68"/>
      <c r="E14" s="68">
        <v>0</v>
      </c>
      <c r="F14" s="68"/>
      <c r="G14" s="68">
        <v>0</v>
      </c>
      <c r="H14" s="68"/>
      <c r="I14" s="68">
        <v>0</v>
      </c>
      <c r="J14" s="68"/>
      <c r="K14" s="68">
        <v>0</v>
      </c>
      <c r="L14" s="68"/>
      <c r="M14" s="68">
        <v>270367625.8775</v>
      </c>
      <c r="N14" s="68">
        <v>45137660.530000001</v>
      </c>
      <c r="O14" s="68">
        <v>0</v>
      </c>
      <c r="P14" s="68"/>
      <c r="Q14" s="68">
        <v>0</v>
      </c>
      <c r="R14" s="68"/>
      <c r="S14" s="185">
        <f t="shared" si="0"/>
        <v>315505286.40750003</v>
      </c>
    </row>
    <row r="15" spans="1:19">
      <c r="A15" s="67">
        <v>8</v>
      </c>
      <c r="B15" s="1" t="s">
        <v>58</v>
      </c>
      <c r="C15" s="68">
        <v>0</v>
      </c>
      <c r="D15" s="68"/>
      <c r="E15" s="68">
        <v>0</v>
      </c>
      <c r="F15" s="68"/>
      <c r="G15" s="68">
        <v>0</v>
      </c>
      <c r="H15" s="68"/>
      <c r="I15" s="68">
        <v>0</v>
      </c>
      <c r="J15" s="68"/>
      <c r="K15" s="68">
        <v>11141.4355</v>
      </c>
      <c r="L15" s="68"/>
      <c r="M15" s="68">
        <v>498799.56630000001</v>
      </c>
      <c r="N15" s="68">
        <v>4323.6499999999996</v>
      </c>
      <c r="O15" s="68">
        <v>0</v>
      </c>
      <c r="P15" s="68"/>
      <c r="Q15" s="68">
        <v>0</v>
      </c>
      <c r="R15" s="68"/>
      <c r="S15" s="185">
        <f t="shared" si="0"/>
        <v>511479.29292500002</v>
      </c>
    </row>
    <row r="16" spans="1:19">
      <c r="A16" s="67">
        <v>9</v>
      </c>
      <c r="B16" s="1" t="s">
        <v>59</v>
      </c>
      <c r="C16" s="68">
        <v>0</v>
      </c>
      <c r="D16" s="68"/>
      <c r="E16" s="68">
        <v>0</v>
      </c>
      <c r="F16" s="68"/>
      <c r="G16" s="68">
        <v>0</v>
      </c>
      <c r="H16" s="68"/>
      <c r="I16" s="68">
        <v>0</v>
      </c>
      <c r="J16" s="68"/>
      <c r="K16" s="68">
        <v>0</v>
      </c>
      <c r="L16" s="68"/>
      <c r="M16" s="68">
        <v>0</v>
      </c>
      <c r="N16" s="68"/>
      <c r="O16" s="68">
        <v>0</v>
      </c>
      <c r="P16" s="68"/>
      <c r="Q16" s="68">
        <v>0</v>
      </c>
      <c r="R16" s="68"/>
      <c r="S16" s="185">
        <f t="shared" si="0"/>
        <v>0</v>
      </c>
    </row>
    <row r="17" spans="1:19">
      <c r="A17" s="67">
        <v>10</v>
      </c>
      <c r="B17" s="1" t="s">
        <v>60</v>
      </c>
      <c r="C17" s="68">
        <v>0</v>
      </c>
      <c r="D17" s="68"/>
      <c r="E17" s="68">
        <v>0</v>
      </c>
      <c r="F17" s="68"/>
      <c r="G17" s="68">
        <v>0</v>
      </c>
      <c r="H17" s="68"/>
      <c r="I17" s="68">
        <v>0</v>
      </c>
      <c r="J17" s="68"/>
      <c r="K17" s="68">
        <v>175.03729999999999</v>
      </c>
      <c r="L17" s="68"/>
      <c r="M17" s="68">
        <v>38664055.0568</v>
      </c>
      <c r="N17" s="68"/>
      <c r="O17" s="68">
        <v>0</v>
      </c>
      <c r="P17" s="68"/>
      <c r="Q17" s="68">
        <v>0</v>
      </c>
      <c r="R17" s="68"/>
      <c r="S17" s="185">
        <f t="shared" si="0"/>
        <v>38664186.334775001</v>
      </c>
    </row>
    <row r="18" spans="1:19">
      <c r="A18" s="67">
        <v>11</v>
      </c>
      <c r="B18" s="1" t="s">
        <v>61</v>
      </c>
      <c r="C18" s="68">
        <v>0</v>
      </c>
      <c r="D18" s="68"/>
      <c r="E18" s="68">
        <v>0</v>
      </c>
      <c r="F18" s="68"/>
      <c r="G18" s="68">
        <v>0</v>
      </c>
      <c r="H18" s="68"/>
      <c r="I18" s="68">
        <v>0</v>
      </c>
      <c r="J18" s="68"/>
      <c r="K18" s="68">
        <v>0</v>
      </c>
      <c r="L18" s="68"/>
      <c r="M18" s="68">
        <v>0</v>
      </c>
      <c r="N18" s="68"/>
      <c r="O18" s="68">
        <v>0</v>
      </c>
      <c r="P18" s="68"/>
      <c r="Q18" s="68">
        <v>0</v>
      </c>
      <c r="R18" s="68"/>
      <c r="S18" s="185">
        <f t="shared" si="0"/>
        <v>0</v>
      </c>
    </row>
    <row r="19" spans="1:19">
      <c r="A19" s="67">
        <v>12</v>
      </c>
      <c r="B19" s="1" t="s">
        <v>62</v>
      </c>
      <c r="C19" s="68">
        <v>0</v>
      </c>
      <c r="D19" s="68"/>
      <c r="E19" s="68">
        <v>0</v>
      </c>
      <c r="F19" s="68"/>
      <c r="G19" s="68">
        <v>0</v>
      </c>
      <c r="H19" s="68"/>
      <c r="I19" s="68">
        <v>0</v>
      </c>
      <c r="J19" s="68"/>
      <c r="K19" s="68">
        <v>0</v>
      </c>
      <c r="L19" s="68"/>
      <c r="M19" s="68">
        <v>0</v>
      </c>
      <c r="N19" s="68"/>
      <c r="O19" s="68">
        <v>0</v>
      </c>
      <c r="P19" s="68"/>
      <c r="Q19" s="68">
        <v>0</v>
      </c>
      <c r="R19" s="68"/>
      <c r="S19" s="185">
        <f t="shared" si="0"/>
        <v>0</v>
      </c>
    </row>
    <row r="20" spans="1:19">
      <c r="A20" s="67">
        <v>13</v>
      </c>
      <c r="B20" s="1" t="s">
        <v>145</v>
      </c>
      <c r="C20" s="68">
        <v>0</v>
      </c>
      <c r="D20" s="68"/>
      <c r="E20" s="68">
        <v>0</v>
      </c>
      <c r="F20" s="68"/>
      <c r="G20" s="68">
        <v>0</v>
      </c>
      <c r="H20" s="68"/>
      <c r="I20" s="68">
        <v>0</v>
      </c>
      <c r="J20" s="68"/>
      <c r="K20" s="68">
        <v>0</v>
      </c>
      <c r="L20" s="68"/>
      <c r="M20" s="68">
        <v>0</v>
      </c>
      <c r="N20" s="68"/>
      <c r="O20" s="68">
        <v>0</v>
      </c>
      <c r="P20" s="68"/>
      <c r="Q20" s="68">
        <v>0</v>
      </c>
      <c r="R20" s="68"/>
      <c r="S20" s="185">
        <f t="shared" si="0"/>
        <v>0</v>
      </c>
    </row>
    <row r="21" spans="1:19">
      <c r="A21" s="67">
        <v>14</v>
      </c>
      <c r="B21" s="1" t="s">
        <v>64</v>
      </c>
      <c r="C21" s="68">
        <v>2171931.9144000001</v>
      </c>
      <c r="D21" s="68"/>
      <c r="E21" s="68">
        <v>0</v>
      </c>
      <c r="F21" s="68"/>
      <c r="G21" s="68">
        <v>0</v>
      </c>
      <c r="H21" s="68"/>
      <c r="I21" s="68">
        <v>0</v>
      </c>
      <c r="J21" s="68"/>
      <c r="K21" s="68">
        <v>0</v>
      </c>
      <c r="L21" s="68"/>
      <c r="M21" s="68">
        <v>19780915.119599998</v>
      </c>
      <c r="N21" s="68"/>
      <c r="O21" s="68">
        <v>0</v>
      </c>
      <c r="P21" s="68"/>
      <c r="Q21" s="68">
        <v>4078397.28</v>
      </c>
      <c r="R21" s="68"/>
      <c r="S21" s="185">
        <f t="shared" si="0"/>
        <v>29976908.319599997</v>
      </c>
    </row>
    <row r="22" spans="1:19" ht="13.8" thickBot="1">
      <c r="A22" s="69"/>
      <c r="B22" s="70" t="s">
        <v>65</v>
      </c>
      <c r="C22" s="71">
        <f>SUM(C8:C21)</f>
        <v>8376839.8043999998</v>
      </c>
      <c r="D22" s="71">
        <f t="shared" ref="D22:J22" si="1">SUM(D8:D21)</f>
        <v>0</v>
      </c>
      <c r="E22" s="71">
        <f t="shared" si="1"/>
        <v>81719597.113700002</v>
      </c>
      <c r="F22" s="71">
        <f t="shared" si="1"/>
        <v>0</v>
      </c>
      <c r="G22" s="71">
        <f t="shared" si="1"/>
        <v>0</v>
      </c>
      <c r="H22" s="71">
        <f t="shared" si="1"/>
        <v>0</v>
      </c>
      <c r="I22" s="71">
        <f t="shared" si="1"/>
        <v>20668539.522500001</v>
      </c>
      <c r="J22" s="71">
        <f t="shared" si="1"/>
        <v>0</v>
      </c>
      <c r="K22" s="71">
        <f t="shared" ref="K22:S22" si="2">SUM(K8:K21)</f>
        <v>11316.4728</v>
      </c>
      <c r="L22" s="71">
        <f t="shared" si="2"/>
        <v>0</v>
      </c>
      <c r="M22" s="71">
        <f t="shared" si="2"/>
        <v>405528641.11579996</v>
      </c>
      <c r="N22" s="71">
        <f t="shared" si="2"/>
        <v>45440281.774400003</v>
      </c>
      <c r="O22" s="71">
        <f t="shared" si="2"/>
        <v>0</v>
      </c>
      <c r="P22" s="71">
        <f t="shared" si="2"/>
        <v>0</v>
      </c>
      <c r="Q22" s="71">
        <f t="shared" si="2"/>
        <v>4078397.28</v>
      </c>
      <c r="R22" s="71">
        <f t="shared" si="2"/>
        <v>0</v>
      </c>
      <c r="S22" s="186">
        <f t="shared" si="2"/>
        <v>487851592.62879002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C7" activePane="bottomRight" state="frozen"/>
      <selection pane="topRight"/>
      <selection pane="bottomLeft"/>
      <selection pane="bottomRight" activeCell="C7" sqref="C7"/>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13"/>
  </cols>
  <sheetData>
    <row r="1" spans="1:22">
      <c r="A1" s="2" t="s">
        <v>31</v>
      </c>
      <c r="B1" s="3" t="str">
        <f>'Info '!C2</f>
        <v>JSC PASHA Bank Georgia</v>
      </c>
    </row>
    <row r="2" spans="1:22">
      <c r="A2" s="2" t="s">
        <v>32</v>
      </c>
      <c r="B2" s="309">
        <f>'1. key ratios '!B2</f>
        <v>45382</v>
      </c>
    </row>
    <row r="4" spans="1:22" ht="13.8" thickBot="1">
      <c r="A4" s="4" t="s">
        <v>244</v>
      </c>
      <c r="B4" s="72" t="s">
        <v>51</v>
      </c>
      <c r="V4" s="14" t="s">
        <v>36</v>
      </c>
    </row>
    <row r="5" spans="1:22" ht="12.75" customHeight="1">
      <c r="A5" s="73"/>
      <c r="B5" s="74"/>
      <c r="C5" s="684" t="s">
        <v>170</v>
      </c>
      <c r="D5" s="685"/>
      <c r="E5" s="685"/>
      <c r="F5" s="685"/>
      <c r="G5" s="685"/>
      <c r="H5" s="685"/>
      <c r="I5" s="685"/>
      <c r="J5" s="685"/>
      <c r="K5" s="685"/>
      <c r="L5" s="686"/>
      <c r="M5" s="687" t="s">
        <v>171</v>
      </c>
      <c r="N5" s="688"/>
      <c r="O5" s="688"/>
      <c r="P5" s="688"/>
      <c r="Q5" s="688"/>
      <c r="R5" s="688"/>
      <c r="S5" s="689"/>
      <c r="T5" s="692" t="s">
        <v>242</v>
      </c>
      <c r="U5" s="692" t="s">
        <v>243</v>
      </c>
      <c r="V5" s="690" t="s">
        <v>77</v>
      </c>
    </row>
    <row r="6" spans="1:22" s="40" customFormat="1" ht="105.6">
      <c r="A6" s="38"/>
      <c r="B6" s="75"/>
      <c r="C6" s="76" t="s">
        <v>66</v>
      </c>
      <c r="D6" s="148" t="s">
        <v>67</v>
      </c>
      <c r="E6" s="102" t="s">
        <v>173</v>
      </c>
      <c r="F6" s="102" t="s">
        <v>174</v>
      </c>
      <c r="G6" s="148" t="s">
        <v>177</v>
      </c>
      <c r="H6" s="148" t="s">
        <v>172</v>
      </c>
      <c r="I6" s="148" t="s">
        <v>68</v>
      </c>
      <c r="J6" s="148" t="s">
        <v>69</v>
      </c>
      <c r="K6" s="77" t="s">
        <v>70</v>
      </c>
      <c r="L6" s="78" t="s">
        <v>71</v>
      </c>
      <c r="M6" s="76" t="s">
        <v>175</v>
      </c>
      <c r="N6" s="77" t="s">
        <v>72</v>
      </c>
      <c r="O6" s="77" t="s">
        <v>73</v>
      </c>
      <c r="P6" s="77" t="s">
        <v>74</v>
      </c>
      <c r="Q6" s="77" t="s">
        <v>75</v>
      </c>
      <c r="R6" s="77" t="s">
        <v>76</v>
      </c>
      <c r="S6" s="166" t="s">
        <v>176</v>
      </c>
      <c r="T6" s="693"/>
      <c r="U6" s="693"/>
      <c r="V6" s="691"/>
    </row>
    <row r="7" spans="1:22">
      <c r="A7" s="79">
        <v>1</v>
      </c>
      <c r="B7" s="1" t="s">
        <v>52</v>
      </c>
      <c r="C7" s="80"/>
      <c r="D7" s="68"/>
      <c r="E7" s="68"/>
      <c r="F7" s="68"/>
      <c r="G7" s="68"/>
      <c r="H7" s="68"/>
      <c r="I7" s="68"/>
      <c r="J7" s="68"/>
      <c r="K7" s="68"/>
      <c r="L7" s="81"/>
      <c r="M7" s="80"/>
      <c r="N7" s="68"/>
      <c r="O7" s="68"/>
      <c r="P7" s="68"/>
      <c r="Q7" s="68"/>
      <c r="R7" s="68"/>
      <c r="S7" s="81"/>
      <c r="T7" s="174"/>
      <c r="U7" s="174"/>
      <c r="V7" s="82">
        <f>SUM(C7:S7)</f>
        <v>0</v>
      </c>
    </row>
    <row r="8" spans="1:22">
      <c r="A8" s="79">
        <v>2</v>
      </c>
      <c r="B8" s="1" t="s">
        <v>53</v>
      </c>
      <c r="C8" s="80"/>
      <c r="D8" s="68"/>
      <c r="E8" s="68"/>
      <c r="F8" s="68"/>
      <c r="G8" s="68"/>
      <c r="H8" s="68"/>
      <c r="I8" s="68"/>
      <c r="J8" s="68"/>
      <c r="K8" s="68"/>
      <c r="L8" s="81"/>
      <c r="M8" s="80"/>
      <c r="N8" s="68"/>
      <c r="O8" s="68"/>
      <c r="P8" s="68"/>
      <c r="Q8" s="68"/>
      <c r="R8" s="68"/>
      <c r="S8" s="81"/>
      <c r="T8" s="174"/>
      <c r="U8" s="174"/>
      <c r="V8" s="82">
        <f t="shared" ref="V8:V20" si="0">SUM(C8:S8)</f>
        <v>0</v>
      </c>
    </row>
    <row r="9" spans="1:22">
      <c r="A9" s="79">
        <v>3</v>
      </c>
      <c r="B9" s="1" t="s">
        <v>166</v>
      </c>
      <c r="C9" s="80"/>
      <c r="D9" s="68"/>
      <c r="E9" s="68"/>
      <c r="F9" s="68"/>
      <c r="G9" s="68"/>
      <c r="H9" s="68"/>
      <c r="I9" s="68"/>
      <c r="J9" s="68"/>
      <c r="K9" s="68"/>
      <c r="L9" s="81"/>
      <c r="M9" s="80"/>
      <c r="N9" s="68"/>
      <c r="O9" s="68"/>
      <c r="P9" s="68"/>
      <c r="Q9" s="68"/>
      <c r="R9" s="68"/>
      <c r="S9" s="81"/>
      <c r="T9" s="174"/>
      <c r="U9" s="174"/>
      <c r="V9" s="82">
        <f t="shared" si="0"/>
        <v>0</v>
      </c>
    </row>
    <row r="10" spans="1:22">
      <c r="A10" s="79">
        <v>4</v>
      </c>
      <c r="B10" s="1" t="s">
        <v>54</v>
      </c>
      <c r="C10" s="80"/>
      <c r="D10" s="68"/>
      <c r="E10" s="68"/>
      <c r="F10" s="68"/>
      <c r="G10" s="68"/>
      <c r="H10" s="68"/>
      <c r="I10" s="68"/>
      <c r="J10" s="68"/>
      <c r="K10" s="68"/>
      <c r="L10" s="81"/>
      <c r="M10" s="80"/>
      <c r="N10" s="68"/>
      <c r="O10" s="68"/>
      <c r="P10" s="68"/>
      <c r="Q10" s="68"/>
      <c r="R10" s="68"/>
      <c r="S10" s="81"/>
      <c r="T10" s="174"/>
      <c r="U10" s="174"/>
      <c r="V10" s="82">
        <f t="shared" si="0"/>
        <v>0</v>
      </c>
    </row>
    <row r="11" spans="1:22">
      <c r="A11" s="79">
        <v>5</v>
      </c>
      <c r="B11" s="1" t="s">
        <v>55</v>
      </c>
      <c r="C11" s="80"/>
      <c r="D11" s="68"/>
      <c r="E11" s="68"/>
      <c r="F11" s="68"/>
      <c r="G11" s="68"/>
      <c r="H11" s="68"/>
      <c r="I11" s="68"/>
      <c r="J11" s="68"/>
      <c r="K11" s="68"/>
      <c r="L11" s="81"/>
      <c r="M11" s="80"/>
      <c r="N11" s="68"/>
      <c r="O11" s="68"/>
      <c r="P11" s="68"/>
      <c r="Q11" s="68"/>
      <c r="R11" s="68"/>
      <c r="S11" s="81"/>
      <c r="T11" s="174"/>
      <c r="U11" s="174"/>
      <c r="V11" s="82">
        <f t="shared" si="0"/>
        <v>0</v>
      </c>
    </row>
    <row r="12" spans="1:22">
      <c r="A12" s="79">
        <v>6</v>
      </c>
      <c r="B12" s="1" t="s">
        <v>56</v>
      </c>
      <c r="C12" s="80"/>
      <c r="D12" s="68"/>
      <c r="E12" s="68"/>
      <c r="F12" s="68"/>
      <c r="G12" s="68"/>
      <c r="H12" s="68"/>
      <c r="I12" s="68"/>
      <c r="J12" s="68"/>
      <c r="K12" s="68"/>
      <c r="L12" s="81"/>
      <c r="M12" s="80"/>
      <c r="N12" s="68"/>
      <c r="O12" s="68"/>
      <c r="P12" s="68"/>
      <c r="Q12" s="68"/>
      <c r="R12" s="68"/>
      <c r="S12" s="81"/>
      <c r="T12" s="174"/>
      <c r="U12" s="174"/>
      <c r="V12" s="82">
        <f t="shared" si="0"/>
        <v>0</v>
      </c>
    </row>
    <row r="13" spans="1:22">
      <c r="A13" s="79">
        <v>7</v>
      </c>
      <c r="B13" s="1" t="s">
        <v>57</v>
      </c>
      <c r="C13" s="80"/>
      <c r="D13" s="68">
        <v>3579418.7764999997</v>
      </c>
      <c r="E13" s="68"/>
      <c r="F13" s="68"/>
      <c r="G13" s="68"/>
      <c r="H13" s="68"/>
      <c r="I13" s="68"/>
      <c r="J13" s="68"/>
      <c r="K13" s="68"/>
      <c r="L13" s="81"/>
      <c r="M13" s="80"/>
      <c r="N13" s="68"/>
      <c r="O13" s="68"/>
      <c r="P13" s="68"/>
      <c r="Q13" s="68"/>
      <c r="R13" s="68"/>
      <c r="S13" s="81"/>
      <c r="T13" s="174">
        <v>1554397.6505</v>
      </c>
      <c r="U13" s="174">
        <v>2025021.1259999999</v>
      </c>
      <c r="V13" s="82">
        <f t="shared" si="0"/>
        <v>3579418.7764999997</v>
      </c>
    </row>
    <row r="14" spans="1:22">
      <c r="A14" s="79">
        <v>8</v>
      </c>
      <c r="B14" s="1" t="s">
        <v>58</v>
      </c>
      <c r="C14" s="80"/>
      <c r="D14" s="68">
        <v>65514.463499999998</v>
      </c>
      <c r="E14" s="68"/>
      <c r="F14" s="68"/>
      <c r="G14" s="68"/>
      <c r="H14" s="68"/>
      <c r="I14" s="68"/>
      <c r="J14" s="68"/>
      <c r="K14" s="68"/>
      <c r="L14" s="81"/>
      <c r="M14" s="80"/>
      <c r="N14" s="68"/>
      <c r="O14" s="68"/>
      <c r="P14" s="68"/>
      <c r="Q14" s="68"/>
      <c r="R14" s="68"/>
      <c r="S14" s="81"/>
      <c r="T14" s="174">
        <v>65514.463499999998</v>
      </c>
      <c r="U14" s="174">
        <v>0</v>
      </c>
      <c r="V14" s="82">
        <f t="shared" si="0"/>
        <v>65514.463499999998</v>
      </c>
    </row>
    <row r="15" spans="1:22">
      <c r="A15" s="79">
        <v>9</v>
      </c>
      <c r="B15" s="1" t="s">
        <v>59</v>
      </c>
      <c r="C15" s="80"/>
      <c r="D15" s="68"/>
      <c r="E15" s="68"/>
      <c r="F15" s="68"/>
      <c r="G15" s="68"/>
      <c r="H15" s="68"/>
      <c r="I15" s="68"/>
      <c r="J15" s="68"/>
      <c r="K15" s="68"/>
      <c r="L15" s="81"/>
      <c r="M15" s="80"/>
      <c r="N15" s="68"/>
      <c r="O15" s="68"/>
      <c r="P15" s="68"/>
      <c r="Q15" s="68"/>
      <c r="R15" s="68"/>
      <c r="S15" s="81"/>
      <c r="T15" s="174"/>
      <c r="U15" s="174"/>
      <c r="V15" s="82">
        <f t="shared" si="0"/>
        <v>0</v>
      </c>
    </row>
    <row r="16" spans="1:22">
      <c r="A16" s="79">
        <v>10</v>
      </c>
      <c r="B16" s="1" t="s">
        <v>60</v>
      </c>
      <c r="C16" s="80"/>
      <c r="D16" s="68">
        <v>0</v>
      </c>
      <c r="E16" s="68"/>
      <c r="F16" s="68"/>
      <c r="G16" s="68"/>
      <c r="H16" s="68"/>
      <c r="I16" s="68"/>
      <c r="J16" s="68"/>
      <c r="K16" s="68"/>
      <c r="L16" s="81"/>
      <c r="M16" s="80"/>
      <c r="N16" s="68"/>
      <c r="O16" s="68"/>
      <c r="P16" s="68"/>
      <c r="Q16" s="68"/>
      <c r="R16" s="68"/>
      <c r="S16" s="81"/>
      <c r="T16" s="174">
        <v>0</v>
      </c>
      <c r="U16" s="174"/>
      <c r="V16" s="82">
        <f t="shared" si="0"/>
        <v>0</v>
      </c>
    </row>
    <row r="17" spans="1:22">
      <c r="A17" s="79">
        <v>11</v>
      </c>
      <c r="B17" s="1" t="s">
        <v>61</v>
      </c>
      <c r="C17" s="80"/>
      <c r="D17" s="68"/>
      <c r="E17" s="68"/>
      <c r="F17" s="68"/>
      <c r="G17" s="68"/>
      <c r="H17" s="68"/>
      <c r="I17" s="68"/>
      <c r="J17" s="68"/>
      <c r="K17" s="68"/>
      <c r="L17" s="81"/>
      <c r="M17" s="80"/>
      <c r="N17" s="68"/>
      <c r="O17" s="68"/>
      <c r="P17" s="68"/>
      <c r="Q17" s="68"/>
      <c r="R17" s="68"/>
      <c r="S17" s="81"/>
      <c r="T17" s="174"/>
      <c r="U17" s="174"/>
      <c r="V17" s="82">
        <f t="shared" si="0"/>
        <v>0</v>
      </c>
    </row>
    <row r="18" spans="1:22">
      <c r="A18" s="79">
        <v>12</v>
      </c>
      <c r="B18" s="1" t="s">
        <v>62</v>
      </c>
      <c r="C18" s="80"/>
      <c r="D18" s="68"/>
      <c r="E18" s="68"/>
      <c r="F18" s="68"/>
      <c r="G18" s="68"/>
      <c r="H18" s="68"/>
      <c r="I18" s="68"/>
      <c r="J18" s="68"/>
      <c r="K18" s="68"/>
      <c r="L18" s="81"/>
      <c r="M18" s="80"/>
      <c r="N18" s="68"/>
      <c r="O18" s="68"/>
      <c r="P18" s="68"/>
      <c r="Q18" s="68"/>
      <c r="R18" s="68"/>
      <c r="S18" s="81"/>
      <c r="T18" s="174"/>
      <c r="U18" s="174"/>
      <c r="V18" s="82">
        <f t="shared" si="0"/>
        <v>0</v>
      </c>
    </row>
    <row r="19" spans="1:22">
      <c r="A19" s="79">
        <v>13</v>
      </c>
      <c r="B19" s="1" t="s">
        <v>63</v>
      </c>
      <c r="C19" s="80"/>
      <c r="D19" s="68"/>
      <c r="E19" s="68"/>
      <c r="F19" s="68"/>
      <c r="G19" s="68"/>
      <c r="H19" s="68"/>
      <c r="I19" s="68"/>
      <c r="J19" s="68"/>
      <c r="K19" s="68"/>
      <c r="L19" s="81"/>
      <c r="M19" s="80"/>
      <c r="N19" s="68"/>
      <c r="O19" s="68"/>
      <c r="P19" s="68"/>
      <c r="Q19" s="68"/>
      <c r="R19" s="68"/>
      <c r="S19" s="81"/>
      <c r="T19" s="174"/>
      <c r="U19" s="174"/>
      <c r="V19" s="82">
        <f t="shared" si="0"/>
        <v>0</v>
      </c>
    </row>
    <row r="20" spans="1:22">
      <c r="A20" s="79">
        <v>14</v>
      </c>
      <c r="B20" s="1" t="s">
        <v>64</v>
      </c>
      <c r="C20" s="80"/>
      <c r="D20" s="68"/>
      <c r="E20" s="68"/>
      <c r="F20" s="68"/>
      <c r="G20" s="68"/>
      <c r="H20" s="68"/>
      <c r="I20" s="68"/>
      <c r="J20" s="68"/>
      <c r="K20" s="68"/>
      <c r="L20" s="81"/>
      <c r="M20" s="80"/>
      <c r="N20" s="68"/>
      <c r="O20" s="68"/>
      <c r="P20" s="68"/>
      <c r="Q20" s="68"/>
      <c r="R20" s="68"/>
      <c r="S20" s="81"/>
      <c r="T20" s="174"/>
      <c r="U20" s="174"/>
      <c r="V20" s="82">
        <f t="shared" si="0"/>
        <v>0</v>
      </c>
    </row>
    <row r="21" spans="1:22" ht="13.8" thickBot="1">
      <c r="A21" s="69"/>
      <c r="B21" s="83" t="s">
        <v>65</v>
      </c>
      <c r="C21" s="84">
        <f>SUM(C7:C20)</f>
        <v>0</v>
      </c>
      <c r="D21" s="71">
        <f t="shared" ref="D21:V21" si="1">SUM(D7:D20)</f>
        <v>3644933.2399999998</v>
      </c>
      <c r="E21" s="71">
        <f t="shared" si="1"/>
        <v>0</v>
      </c>
      <c r="F21" s="71">
        <f t="shared" si="1"/>
        <v>0</v>
      </c>
      <c r="G21" s="71">
        <f t="shared" si="1"/>
        <v>0</v>
      </c>
      <c r="H21" s="71">
        <f t="shared" si="1"/>
        <v>0</v>
      </c>
      <c r="I21" s="71">
        <f t="shared" si="1"/>
        <v>0</v>
      </c>
      <c r="J21" s="71">
        <f t="shared" si="1"/>
        <v>0</v>
      </c>
      <c r="K21" s="71">
        <f t="shared" si="1"/>
        <v>0</v>
      </c>
      <c r="L21" s="85">
        <f t="shared" si="1"/>
        <v>0</v>
      </c>
      <c r="M21" s="84">
        <f t="shared" si="1"/>
        <v>0</v>
      </c>
      <c r="N21" s="71">
        <f t="shared" si="1"/>
        <v>0</v>
      </c>
      <c r="O21" s="71">
        <f t="shared" si="1"/>
        <v>0</v>
      </c>
      <c r="P21" s="71">
        <f t="shared" si="1"/>
        <v>0</v>
      </c>
      <c r="Q21" s="71">
        <f t="shared" si="1"/>
        <v>0</v>
      </c>
      <c r="R21" s="71">
        <f t="shared" si="1"/>
        <v>0</v>
      </c>
      <c r="S21" s="85">
        <f>SUM(S7:S20)</f>
        <v>0</v>
      </c>
      <c r="T21" s="85">
        <f>SUM(T7:T20)</f>
        <v>1619912.1140000001</v>
      </c>
      <c r="U21" s="85">
        <f t="shared" ref="U21" si="2">SUM(U7:U20)</f>
        <v>2025021.1259999999</v>
      </c>
      <c r="V21" s="86">
        <f t="shared" si="1"/>
        <v>3644933.2399999998</v>
      </c>
    </row>
    <row r="24" spans="1:22">
      <c r="C24" s="21"/>
      <c r="D24" s="21"/>
      <c r="E24" s="21"/>
    </row>
    <row r="25" spans="1:22">
      <c r="A25" s="37"/>
      <c r="B25" s="37"/>
      <c r="D25" s="21"/>
      <c r="E25" s="21"/>
    </row>
    <row r="26" spans="1:22">
      <c r="A26" s="37"/>
      <c r="B26" s="22"/>
      <c r="D26" s="21"/>
      <c r="E26" s="21"/>
    </row>
    <row r="27" spans="1:22">
      <c r="A27" s="37"/>
      <c r="B27" s="37"/>
      <c r="D27" s="21"/>
      <c r="E27" s="21"/>
    </row>
    <row r="28" spans="1:22">
      <c r="A28" s="37"/>
      <c r="B28" s="22"/>
      <c r="D28" s="21"/>
      <c r="E28" s="21"/>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pane="topRight"/>
      <selection pane="bottomLeft"/>
      <selection pane="bottomRight" activeCell="H8" sqref="H8"/>
    </sheetView>
  </sheetViews>
  <sheetFormatPr defaultColWidth="9.21875" defaultRowHeight="13.8"/>
  <cols>
    <col min="1" max="1" width="10.5546875" style="4" bestFit="1" customWidth="1"/>
    <col min="2" max="2" width="101.77734375" style="4" customWidth="1"/>
    <col min="3" max="3" width="13.77734375" style="153" customWidth="1"/>
    <col min="4" max="4" width="14.77734375" style="153" bestFit="1" customWidth="1"/>
    <col min="5" max="5" width="17.77734375" style="153" customWidth="1"/>
    <col min="6" max="6" width="15.77734375" style="153" customWidth="1"/>
    <col min="7" max="7" width="17.44140625" style="153" customWidth="1"/>
    <col min="8" max="8" width="15.21875" style="153" customWidth="1"/>
    <col min="9" max="16384" width="9.21875" style="13"/>
  </cols>
  <sheetData>
    <row r="1" spans="1:9">
      <c r="A1" s="2" t="s">
        <v>31</v>
      </c>
      <c r="B1" s="4" t="str">
        <f>'Info '!C2</f>
        <v>JSC PASHA Bank Georgia</v>
      </c>
      <c r="C1" s="3"/>
    </row>
    <row r="2" spans="1:9">
      <c r="A2" s="2" t="s">
        <v>32</v>
      </c>
      <c r="B2" s="309">
        <f>'1. key ratios '!B2</f>
        <v>45382</v>
      </c>
      <c r="C2" s="309"/>
    </row>
    <row r="4" spans="1:9" ht="14.4" thickBot="1">
      <c r="A4" s="2" t="s">
        <v>151</v>
      </c>
      <c r="B4" s="72" t="s">
        <v>253</v>
      </c>
    </row>
    <row r="5" spans="1:9">
      <c r="A5" s="73"/>
      <c r="B5" s="87"/>
      <c r="C5" s="175" t="s">
        <v>0</v>
      </c>
      <c r="D5" s="175" t="s">
        <v>1</v>
      </c>
      <c r="E5" s="175" t="s">
        <v>2</v>
      </c>
      <c r="F5" s="175" t="s">
        <v>3</v>
      </c>
      <c r="G5" s="176" t="s">
        <v>4</v>
      </c>
      <c r="H5" s="177" t="s">
        <v>6</v>
      </c>
      <c r="I5" s="88"/>
    </row>
    <row r="6" spans="1:9" s="88" customFormat="1" ht="12.75" customHeight="1">
      <c r="A6" s="89"/>
      <c r="B6" s="696" t="s">
        <v>150</v>
      </c>
      <c r="C6" s="682" t="s">
        <v>246</v>
      </c>
      <c r="D6" s="698" t="s">
        <v>245</v>
      </c>
      <c r="E6" s="699"/>
      <c r="F6" s="682" t="s">
        <v>250</v>
      </c>
      <c r="G6" s="682" t="s">
        <v>251</v>
      </c>
      <c r="H6" s="694" t="s">
        <v>249</v>
      </c>
    </row>
    <row r="7" spans="1:9" ht="41.4">
      <c r="A7" s="91"/>
      <c r="B7" s="697"/>
      <c r="C7" s="683"/>
      <c r="D7" s="178" t="s">
        <v>248</v>
      </c>
      <c r="E7" s="178" t="s">
        <v>247</v>
      </c>
      <c r="F7" s="683"/>
      <c r="G7" s="683"/>
      <c r="H7" s="695"/>
      <c r="I7" s="88"/>
    </row>
    <row r="8" spans="1:9">
      <c r="A8" s="89">
        <v>1</v>
      </c>
      <c r="B8" s="1" t="s">
        <v>52</v>
      </c>
      <c r="C8" s="179">
        <v>38053160.683299996</v>
      </c>
      <c r="D8" s="179"/>
      <c r="E8" s="179"/>
      <c r="F8" s="179">
        <v>31848252.793299999</v>
      </c>
      <c r="G8" s="180">
        <v>31848252.793299999</v>
      </c>
      <c r="H8" s="182">
        <f>G8/(C8+E8)</f>
        <v>0.8369410640645395</v>
      </c>
    </row>
    <row r="9" spans="1:9" ht="15" customHeight="1">
      <c r="A9" s="89">
        <v>2</v>
      </c>
      <c r="B9" s="1" t="s">
        <v>53</v>
      </c>
      <c r="C9" s="179">
        <v>0</v>
      </c>
      <c r="D9" s="179"/>
      <c r="E9" s="179"/>
      <c r="F9" s="179">
        <v>0</v>
      </c>
      <c r="G9" s="180">
        <v>0</v>
      </c>
      <c r="H9" s="182" t="e">
        <f t="shared" ref="H9:H21" si="0">G9/(C9+E9)</f>
        <v>#DIV/0!</v>
      </c>
    </row>
    <row r="10" spans="1:9">
      <c r="A10" s="89">
        <v>3</v>
      </c>
      <c r="B10" s="1" t="s">
        <v>166</v>
      </c>
      <c r="C10" s="179">
        <v>0</v>
      </c>
      <c r="D10" s="179"/>
      <c r="E10" s="179"/>
      <c r="F10" s="179">
        <v>0</v>
      </c>
      <c r="G10" s="180">
        <v>0</v>
      </c>
      <c r="H10" s="182" t="e">
        <f t="shared" si="0"/>
        <v>#DIV/0!</v>
      </c>
    </row>
    <row r="11" spans="1:9">
      <c r="A11" s="89">
        <v>4</v>
      </c>
      <c r="B11" s="1" t="s">
        <v>54</v>
      </c>
      <c r="C11" s="179">
        <v>0</v>
      </c>
      <c r="D11" s="179"/>
      <c r="E11" s="179"/>
      <c r="F11" s="179">
        <v>0</v>
      </c>
      <c r="G11" s="180">
        <v>0</v>
      </c>
      <c r="H11" s="182" t="e">
        <f t="shared" si="0"/>
        <v>#DIV/0!</v>
      </c>
    </row>
    <row r="12" spans="1:9">
      <c r="A12" s="89">
        <v>5</v>
      </c>
      <c r="B12" s="1" t="s">
        <v>55</v>
      </c>
      <c r="C12" s="179">
        <v>0</v>
      </c>
      <c r="D12" s="179"/>
      <c r="E12" s="179"/>
      <c r="F12" s="179">
        <v>0</v>
      </c>
      <c r="G12" s="180">
        <v>0</v>
      </c>
      <c r="H12" s="182" t="e">
        <f t="shared" si="0"/>
        <v>#DIV/0!</v>
      </c>
    </row>
    <row r="13" spans="1:9">
      <c r="A13" s="89">
        <v>6</v>
      </c>
      <c r="B13" s="1" t="s">
        <v>56</v>
      </c>
      <c r="C13" s="179">
        <v>146757129.33850002</v>
      </c>
      <c r="D13" s="179">
        <v>596595.18900000001</v>
      </c>
      <c r="E13" s="179">
        <v>298297.5944</v>
      </c>
      <c r="F13" s="179">
        <v>71345479.480690002</v>
      </c>
      <c r="G13" s="180">
        <v>71345479.480690002</v>
      </c>
      <c r="H13" s="182">
        <f t="shared" si="0"/>
        <v>0.48516046615025138</v>
      </c>
    </row>
    <row r="14" spans="1:9">
      <c r="A14" s="89">
        <v>7</v>
      </c>
      <c r="B14" s="1" t="s">
        <v>57</v>
      </c>
      <c r="C14" s="179">
        <v>270367625.8775</v>
      </c>
      <c r="D14" s="179">
        <v>86008386.239999995</v>
      </c>
      <c r="E14" s="179">
        <v>45137660.530000001</v>
      </c>
      <c r="F14" s="179">
        <v>315505286.40750003</v>
      </c>
      <c r="G14" s="180">
        <v>311925867.63099998</v>
      </c>
      <c r="H14" s="182">
        <f t="shared" si="0"/>
        <v>0.98865496417744025</v>
      </c>
    </row>
    <row r="15" spans="1:9">
      <c r="A15" s="89">
        <v>8</v>
      </c>
      <c r="B15" s="1" t="s">
        <v>58</v>
      </c>
      <c r="C15" s="179">
        <v>509941.00180000003</v>
      </c>
      <c r="D15" s="179">
        <v>9947.4599999999991</v>
      </c>
      <c r="E15" s="179">
        <v>4323.6499999999996</v>
      </c>
      <c r="F15" s="179">
        <v>511479.29292500002</v>
      </c>
      <c r="G15" s="180">
        <v>445964.829425</v>
      </c>
      <c r="H15" s="182">
        <f t="shared" si="0"/>
        <v>0.86718935058837732</v>
      </c>
    </row>
    <row r="16" spans="1:9">
      <c r="A16" s="89">
        <v>9</v>
      </c>
      <c r="B16" s="1" t="s">
        <v>59</v>
      </c>
      <c r="C16" s="179">
        <v>0</v>
      </c>
      <c r="D16" s="179">
        <v>0</v>
      </c>
      <c r="E16" s="179">
        <v>0</v>
      </c>
      <c r="F16" s="179">
        <v>0</v>
      </c>
      <c r="G16" s="180">
        <v>0</v>
      </c>
      <c r="H16" s="182" t="e">
        <f t="shared" si="0"/>
        <v>#DIV/0!</v>
      </c>
    </row>
    <row r="17" spans="1:8">
      <c r="A17" s="89">
        <v>10</v>
      </c>
      <c r="B17" s="1" t="s">
        <v>60</v>
      </c>
      <c r="C17" s="179">
        <v>38664230.094099998</v>
      </c>
      <c r="D17" s="179"/>
      <c r="E17" s="179"/>
      <c r="F17" s="179">
        <v>38664186.334775001</v>
      </c>
      <c r="G17" s="180">
        <v>38664186.334775001</v>
      </c>
      <c r="H17" s="182">
        <f t="shared" si="0"/>
        <v>0.99999886822200024</v>
      </c>
    </row>
    <row r="18" spans="1:8">
      <c r="A18" s="89">
        <v>11</v>
      </c>
      <c r="B18" s="1" t="s">
        <v>61</v>
      </c>
      <c r="C18" s="179">
        <v>0</v>
      </c>
      <c r="D18" s="179"/>
      <c r="E18" s="179"/>
      <c r="F18" s="179">
        <v>0</v>
      </c>
      <c r="G18" s="180">
        <v>0</v>
      </c>
      <c r="H18" s="182" t="e">
        <f t="shared" si="0"/>
        <v>#DIV/0!</v>
      </c>
    </row>
    <row r="19" spans="1:8">
      <c r="A19" s="89">
        <v>12</v>
      </c>
      <c r="B19" s="1" t="s">
        <v>62</v>
      </c>
      <c r="C19" s="179">
        <v>0</v>
      </c>
      <c r="D19" s="179"/>
      <c r="E19" s="179"/>
      <c r="F19" s="179">
        <v>0</v>
      </c>
      <c r="G19" s="180">
        <v>0</v>
      </c>
      <c r="H19" s="182" t="e">
        <f t="shared" si="0"/>
        <v>#DIV/0!</v>
      </c>
    </row>
    <row r="20" spans="1:8">
      <c r="A20" s="89">
        <v>13</v>
      </c>
      <c r="B20" s="1" t="s">
        <v>145</v>
      </c>
      <c r="C20" s="179">
        <v>0</v>
      </c>
      <c r="D20" s="179"/>
      <c r="E20" s="179"/>
      <c r="F20" s="179">
        <v>0</v>
      </c>
      <c r="G20" s="180">
        <v>0</v>
      </c>
      <c r="H20" s="182" t="e">
        <f t="shared" si="0"/>
        <v>#DIV/0!</v>
      </c>
    </row>
    <row r="21" spans="1:8">
      <c r="A21" s="89">
        <v>14</v>
      </c>
      <c r="B21" s="1" t="s">
        <v>64</v>
      </c>
      <c r="C21" s="179">
        <v>26031244.314000003</v>
      </c>
      <c r="D21" s="179"/>
      <c r="E21" s="179"/>
      <c r="F21" s="179">
        <v>29976908.319599997</v>
      </c>
      <c r="G21" s="180">
        <v>29976908.319599997</v>
      </c>
      <c r="H21" s="182">
        <f t="shared" si="0"/>
        <v>1.1515741605743355</v>
      </c>
    </row>
    <row r="22" spans="1:8" ht="14.4" thickBot="1">
      <c r="A22" s="92"/>
      <c r="B22" s="93" t="s">
        <v>65</v>
      </c>
      <c r="C22" s="181">
        <f>SUM(C8:C21)</f>
        <v>520383331.30919999</v>
      </c>
      <c r="D22" s="181">
        <f>SUM(D8:D21)</f>
        <v>86614928.888999984</v>
      </c>
      <c r="E22" s="181">
        <f>SUM(E8:E21)</f>
        <v>45440281.774400003</v>
      </c>
      <c r="F22" s="181">
        <f>SUM(F8:F21)</f>
        <v>487851592.62879002</v>
      </c>
      <c r="G22" s="181">
        <f>SUM(G8:G21)</f>
        <v>484206659.38878989</v>
      </c>
      <c r="H22" s="183">
        <f>G22/(C22+E22)</f>
        <v>0.85575548314426508</v>
      </c>
    </row>
  </sheetData>
  <mergeCells count="6">
    <mergeCell ref="H6:H7"/>
    <mergeCell ref="B6:B7"/>
    <mergeCell ref="C6:C7"/>
    <mergeCell ref="D6:E6"/>
    <mergeCell ref="F6:F7"/>
    <mergeCell ref="G6:G7"/>
  </mergeCells>
  <pageMargins left="0.7" right="0.7" top="0.75" bottom="0.75" header="0.3" footer="0.3"/>
  <pageSetup paperSize="9" scale="4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89" zoomScaleNormal="90" workbookViewId="0">
      <pane xSplit="2" ySplit="6" topLeftCell="C13" activePane="bottomRight" state="frozen"/>
      <selection pane="topRight"/>
      <selection pane="bottomLeft"/>
      <selection pane="bottomRight" activeCell="F25" sqref="F25"/>
    </sheetView>
  </sheetViews>
  <sheetFormatPr defaultColWidth="9.21875" defaultRowHeight="13.8"/>
  <cols>
    <col min="1" max="1" width="10.5546875" style="153" bestFit="1" customWidth="1"/>
    <col min="2" max="2" width="104.21875" style="153" customWidth="1"/>
    <col min="3" max="11" width="12.77734375" style="153" customWidth="1"/>
    <col min="12" max="16384" width="9.21875" style="153"/>
  </cols>
  <sheetData>
    <row r="1" spans="1:11">
      <c r="A1" s="153" t="s">
        <v>31</v>
      </c>
      <c r="B1" s="3" t="str">
        <f>'Info '!C2</f>
        <v>JSC PASHA Bank Georgia</v>
      </c>
    </row>
    <row r="2" spans="1:11">
      <c r="A2" s="153" t="s">
        <v>32</v>
      </c>
      <c r="B2" s="309">
        <f>'1. key ratios '!B2</f>
        <v>45382</v>
      </c>
    </row>
    <row r="4" spans="1:11" ht="14.4" thickBot="1">
      <c r="A4" s="153" t="s">
        <v>147</v>
      </c>
      <c r="B4" s="220" t="s">
        <v>254</v>
      </c>
    </row>
    <row r="5" spans="1:11" ht="30" customHeight="1">
      <c r="A5" s="700"/>
      <c r="B5" s="701"/>
      <c r="C5" s="702" t="s">
        <v>306</v>
      </c>
      <c r="D5" s="702"/>
      <c r="E5" s="702"/>
      <c r="F5" s="702" t="s">
        <v>307</v>
      </c>
      <c r="G5" s="702"/>
      <c r="H5" s="702"/>
      <c r="I5" s="702" t="s">
        <v>308</v>
      </c>
      <c r="J5" s="702"/>
      <c r="K5" s="703"/>
    </row>
    <row r="6" spans="1:11">
      <c r="A6" s="193"/>
      <c r="B6" s="194"/>
      <c r="C6" s="15" t="s">
        <v>33</v>
      </c>
      <c r="D6" s="15" t="s">
        <v>34</v>
      </c>
      <c r="E6" s="15" t="s">
        <v>35</v>
      </c>
      <c r="F6" s="15" t="s">
        <v>33</v>
      </c>
      <c r="G6" s="15" t="s">
        <v>34</v>
      </c>
      <c r="H6" s="15" t="s">
        <v>35</v>
      </c>
      <c r="I6" s="15" t="s">
        <v>33</v>
      </c>
      <c r="J6" s="15" t="s">
        <v>34</v>
      </c>
      <c r="K6" s="15" t="s">
        <v>35</v>
      </c>
    </row>
    <row r="7" spans="1:11">
      <c r="A7" s="195" t="s">
        <v>257</v>
      </c>
      <c r="B7" s="196"/>
      <c r="C7" s="196"/>
      <c r="D7" s="196"/>
      <c r="E7" s="196"/>
      <c r="F7" s="196"/>
      <c r="G7" s="196"/>
      <c r="H7" s="196"/>
      <c r="I7" s="196"/>
      <c r="J7" s="196"/>
      <c r="K7" s="197"/>
    </row>
    <row r="8" spans="1:11">
      <c r="A8" s="198">
        <v>1</v>
      </c>
      <c r="B8" s="199" t="s">
        <v>255</v>
      </c>
      <c r="C8" s="200"/>
      <c r="D8" s="200"/>
      <c r="E8" s="200"/>
      <c r="F8" s="561">
        <v>63801143.680696696</v>
      </c>
      <c r="G8" s="561">
        <v>75901505.462871388</v>
      </c>
      <c r="H8" s="562">
        <v>139702649.14356813</v>
      </c>
      <c r="I8" s="561">
        <v>45095226.34285716</v>
      </c>
      <c r="J8" s="561">
        <v>32247036.001473617</v>
      </c>
      <c r="K8" s="563">
        <v>77342262.344330758</v>
      </c>
    </row>
    <row r="9" spans="1:11">
      <c r="A9" s="195" t="s">
        <v>258</v>
      </c>
      <c r="B9" s="196"/>
      <c r="C9" s="564"/>
      <c r="D9" s="564"/>
      <c r="E9" s="564"/>
      <c r="F9" s="565"/>
      <c r="G9" s="565"/>
      <c r="H9" s="565"/>
      <c r="I9" s="565"/>
      <c r="J9" s="565"/>
      <c r="K9" s="197"/>
    </row>
    <row r="10" spans="1:11">
      <c r="A10" s="201">
        <v>2</v>
      </c>
      <c r="B10" s="202" t="s">
        <v>266</v>
      </c>
      <c r="C10" s="566">
        <v>20148638.137824181</v>
      </c>
      <c r="D10" s="562">
        <v>35675979.991517574</v>
      </c>
      <c r="E10" s="562">
        <v>55824618.129341796</v>
      </c>
      <c r="F10" s="562">
        <v>2212321.0717576928</v>
      </c>
      <c r="G10" s="562">
        <v>9337413.8493898995</v>
      </c>
      <c r="H10" s="562">
        <v>11549734.921147596</v>
      </c>
      <c r="I10" s="562">
        <v>577030.22369230771</v>
      </c>
      <c r="J10" s="562">
        <v>2354180.1764465407</v>
      </c>
      <c r="K10" s="567">
        <v>2931210.4001388466</v>
      </c>
    </row>
    <row r="11" spans="1:11">
      <c r="A11" s="201">
        <v>3</v>
      </c>
      <c r="B11" s="202" t="s">
        <v>260</v>
      </c>
      <c r="C11" s="566">
        <v>99789502.409318715</v>
      </c>
      <c r="D11" s="562">
        <v>236294224.10945168</v>
      </c>
      <c r="E11" s="562">
        <v>336083726.5187704</v>
      </c>
      <c r="F11" s="562">
        <v>38576964.583653837</v>
      </c>
      <c r="G11" s="562">
        <v>36434343.246310495</v>
      </c>
      <c r="H11" s="562">
        <v>75011307.82996437</v>
      </c>
      <c r="I11" s="562">
        <v>33217344.300374724</v>
      </c>
      <c r="J11" s="562">
        <v>30684191.11150248</v>
      </c>
      <c r="K11" s="567">
        <v>63901535.411877193</v>
      </c>
    </row>
    <row r="12" spans="1:11">
      <c r="A12" s="201">
        <v>4</v>
      </c>
      <c r="B12" s="202" t="s">
        <v>261</v>
      </c>
      <c r="C12" s="566">
        <v>0</v>
      </c>
      <c r="D12" s="562">
        <v>0</v>
      </c>
      <c r="E12" s="562">
        <v>0</v>
      </c>
      <c r="F12" s="562">
        <v>0</v>
      </c>
      <c r="G12" s="562">
        <v>0</v>
      </c>
      <c r="H12" s="562">
        <v>0</v>
      </c>
      <c r="I12" s="562">
        <v>0</v>
      </c>
      <c r="J12" s="562">
        <v>0</v>
      </c>
      <c r="K12" s="203">
        <v>0</v>
      </c>
    </row>
    <row r="13" spans="1:11">
      <c r="A13" s="201">
        <v>5</v>
      </c>
      <c r="B13" s="202" t="s">
        <v>269</v>
      </c>
      <c r="C13" s="566">
        <v>108232762.97999999</v>
      </c>
      <c r="D13" s="562">
        <v>48027727.30096595</v>
      </c>
      <c r="E13" s="562">
        <v>156260490.28096592</v>
      </c>
      <c r="F13" s="562">
        <v>22728418.451840661</v>
      </c>
      <c r="G13" s="562">
        <v>10440728.106807061</v>
      </c>
      <c r="H13" s="562">
        <v>33169146.558647733</v>
      </c>
      <c r="I13" s="562">
        <v>7693841.9639505474</v>
      </c>
      <c r="J13" s="562">
        <v>3934711.1718409867</v>
      </c>
      <c r="K13" s="567">
        <v>11628553.135791544</v>
      </c>
    </row>
    <row r="14" spans="1:11">
      <c r="A14" s="201">
        <v>6</v>
      </c>
      <c r="B14" s="202" t="s">
        <v>301</v>
      </c>
      <c r="C14" s="566">
        <v>0</v>
      </c>
      <c r="D14" s="562">
        <v>0</v>
      </c>
      <c r="E14" s="562">
        <v>0</v>
      </c>
      <c r="F14" s="562">
        <v>0</v>
      </c>
      <c r="G14" s="562">
        <v>0</v>
      </c>
      <c r="H14" s="562">
        <v>0</v>
      </c>
      <c r="I14" s="562">
        <v>0</v>
      </c>
      <c r="J14" s="562">
        <v>0</v>
      </c>
      <c r="K14" s="203">
        <v>0</v>
      </c>
    </row>
    <row r="15" spans="1:11">
      <c r="A15" s="201">
        <v>7</v>
      </c>
      <c r="B15" s="202" t="s">
        <v>302</v>
      </c>
      <c r="C15" s="566">
        <v>7939533.6514285728</v>
      </c>
      <c r="D15" s="562">
        <v>7308084.8592428612</v>
      </c>
      <c r="E15" s="562">
        <v>15247618.510671433</v>
      </c>
      <c r="F15" s="562">
        <v>1729702.8861538456</v>
      </c>
      <c r="G15" s="562">
        <v>1709275.6791120882</v>
      </c>
      <c r="H15" s="562">
        <v>3438978.5652659326</v>
      </c>
      <c r="I15" s="562">
        <v>1729702.8861538456</v>
      </c>
      <c r="J15" s="562">
        <v>1709275.6791120882</v>
      </c>
      <c r="K15" s="567">
        <v>3438978.5652659326</v>
      </c>
    </row>
    <row r="16" spans="1:11">
      <c r="A16" s="201">
        <v>8</v>
      </c>
      <c r="B16" s="204" t="s">
        <v>262</v>
      </c>
      <c r="C16" s="568">
        <v>236110437.17857146</v>
      </c>
      <c r="D16" s="569">
        <v>327306016.26117808</v>
      </c>
      <c r="E16" s="569">
        <v>563416453.43974948</v>
      </c>
      <c r="F16" s="568">
        <v>65247406.993406035</v>
      </c>
      <c r="G16" s="569">
        <v>57921760.88161955</v>
      </c>
      <c r="H16" s="569">
        <v>123169167.87502564</v>
      </c>
      <c r="I16" s="568">
        <v>43217919.374171421</v>
      </c>
      <c r="J16" s="569">
        <v>38682358.138902098</v>
      </c>
      <c r="K16" s="567">
        <v>81900277.513073519</v>
      </c>
    </row>
    <row r="17" spans="1:11">
      <c r="A17" s="195" t="s">
        <v>259</v>
      </c>
      <c r="B17" s="196"/>
      <c r="C17" s="564"/>
      <c r="D17" s="564"/>
      <c r="E17" s="564"/>
      <c r="F17" s="565"/>
      <c r="G17" s="565"/>
      <c r="H17" s="565"/>
      <c r="I17" s="564"/>
      <c r="J17" s="564"/>
      <c r="K17" s="197"/>
    </row>
    <row r="18" spans="1:11">
      <c r="A18" s="201">
        <v>9</v>
      </c>
      <c r="B18" s="202" t="s">
        <v>265</v>
      </c>
      <c r="C18" s="570">
        <v>0</v>
      </c>
      <c r="D18" s="571">
        <v>0</v>
      </c>
      <c r="E18" s="571">
        <v>0</v>
      </c>
      <c r="F18" s="562">
        <v>0</v>
      </c>
      <c r="G18" s="562">
        <v>0</v>
      </c>
      <c r="H18" s="562">
        <v>0</v>
      </c>
      <c r="I18" s="571">
        <v>0</v>
      </c>
      <c r="J18" s="571">
        <v>0</v>
      </c>
      <c r="K18" s="203">
        <v>0</v>
      </c>
    </row>
    <row r="19" spans="1:11">
      <c r="A19" s="201">
        <v>10</v>
      </c>
      <c r="B19" s="202" t="s">
        <v>303</v>
      </c>
      <c r="C19" s="568">
        <v>151662292.32542974</v>
      </c>
      <c r="D19" s="568">
        <v>216219629.72166812</v>
      </c>
      <c r="E19" s="562">
        <v>367881922.04709774</v>
      </c>
      <c r="F19" s="569">
        <v>21829083.342148345</v>
      </c>
      <c r="G19" s="569">
        <v>4723792.0657329671</v>
      </c>
      <c r="H19" s="562">
        <v>26552875.407881338</v>
      </c>
      <c r="I19" s="562">
        <v>41712637.97680112</v>
      </c>
      <c r="J19" s="562">
        <v>55790679.452232987</v>
      </c>
      <c r="K19" s="567">
        <v>97503317.429034069</v>
      </c>
    </row>
    <row r="20" spans="1:11">
      <c r="A20" s="201">
        <v>11</v>
      </c>
      <c r="B20" s="202" t="s">
        <v>264</v>
      </c>
      <c r="C20" s="568">
        <v>36346678.845869236</v>
      </c>
      <c r="D20" s="568">
        <v>7297978.840785712</v>
      </c>
      <c r="E20" s="562">
        <v>43644657.686654948</v>
      </c>
      <c r="F20" s="569">
        <v>605859.18901098904</v>
      </c>
      <c r="G20" s="569">
        <v>1576720.5976670329</v>
      </c>
      <c r="H20" s="562">
        <v>2182579.7866780213</v>
      </c>
      <c r="I20" s="562">
        <v>605859.18901098904</v>
      </c>
      <c r="J20" s="562">
        <v>1576720.5976670329</v>
      </c>
      <c r="K20" s="567">
        <v>2182579.7866780213</v>
      </c>
    </row>
    <row r="21" spans="1:11" ht="14.4" thickBot="1">
      <c r="A21" s="205">
        <v>12</v>
      </c>
      <c r="B21" s="206" t="s">
        <v>263</v>
      </c>
      <c r="C21" s="572">
        <v>188008971.17129898</v>
      </c>
      <c r="D21" s="573">
        <v>223517608.56245384</v>
      </c>
      <c r="E21" s="573">
        <v>411526579.73375267</v>
      </c>
      <c r="F21" s="572">
        <v>22434942.531159334</v>
      </c>
      <c r="G21" s="573">
        <v>6300512.6634</v>
      </c>
      <c r="H21" s="574">
        <v>28735455.194559358</v>
      </c>
      <c r="I21" s="575">
        <v>42318497.165812112</v>
      </c>
      <c r="J21" s="575">
        <v>57367400.049900018</v>
      </c>
      <c r="K21" s="576">
        <v>99685897.215712085</v>
      </c>
    </row>
    <row r="22" spans="1:11" ht="38.25" customHeight="1" thickBot="1">
      <c r="A22" s="207"/>
      <c r="B22" s="208"/>
      <c r="C22" s="208"/>
      <c r="D22" s="208"/>
      <c r="E22" s="208"/>
      <c r="F22" s="704" t="s">
        <v>305</v>
      </c>
      <c r="G22" s="702"/>
      <c r="H22" s="702"/>
      <c r="I22" s="704" t="s">
        <v>270</v>
      </c>
      <c r="J22" s="702"/>
      <c r="K22" s="703"/>
    </row>
    <row r="23" spans="1:11">
      <c r="A23" s="209">
        <v>13</v>
      </c>
      <c r="B23" s="210" t="s">
        <v>255</v>
      </c>
      <c r="C23" s="211"/>
      <c r="D23" s="211"/>
      <c r="E23" s="211"/>
      <c r="F23" s="577">
        <f>F8</f>
        <v>63801143.680696696</v>
      </c>
      <c r="G23" s="577">
        <f>G8</f>
        <v>75901505.462871388</v>
      </c>
      <c r="H23" s="577">
        <f>F23+G23</f>
        <v>139702649.1435681</v>
      </c>
      <c r="I23" s="578">
        <f>I8</f>
        <v>45095226.34285716</v>
      </c>
      <c r="J23" s="578">
        <f>J8</f>
        <v>32247036.001473617</v>
      </c>
      <c r="K23" s="579">
        <f>K8</f>
        <v>77342262.344330758</v>
      </c>
    </row>
    <row r="24" spans="1:11" ht="14.4" thickBot="1">
      <c r="A24" s="212">
        <v>14</v>
      </c>
      <c r="B24" s="213" t="s">
        <v>267</v>
      </c>
      <c r="C24" s="214"/>
      <c r="D24" s="215"/>
      <c r="E24" s="216"/>
      <c r="F24" s="580">
        <f t="shared" ref="F24:G24" si="0">MAX(F16-F21,F16*0.25)</f>
        <v>42812464.462246701</v>
      </c>
      <c r="G24" s="580">
        <f t="shared" si="0"/>
        <v>51621248.218219548</v>
      </c>
      <c r="H24" s="561">
        <f>F24+G24</f>
        <v>94433712.68046625</v>
      </c>
      <c r="I24" s="581">
        <f t="shared" ref="I24:K24" si="1">MAX(I16-I21,I16*0.25)</f>
        <v>10804479.843542855</v>
      </c>
      <c r="J24" s="581">
        <f t="shared" si="1"/>
        <v>9670589.5347255245</v>
      </c>
      <c r="K24" s="582">
        <f t="shared" si="1"/>
        <v>20475069.37826838</v>
      </c>
    </row>
    <row r="25" spans="1:11" ht="14.4" thickBot="1">
      <c r="A25" s="217">
        <v>15</v>
      </c>
      <c r="B25" s="218" t="s">
        <v>268</v>
      </c>
      <c r="C25" s="219"/>
      <c r="D25" s="219"/>
      <c r="E25" s="219"/>
      <c r="F25" s="583">
        <f t="shared" ref="F25:K25" si="2">F23/F24</f>
        <v>1.4902469288344387</v>
      </c>
      <c r="G25" s="623">
        <f t="shared" si="2"/>
        <v>1.4703539353022115</v>
      </c>
      <c r="H25" s="623">
        <f t="shared" si="2"/>
        <v>1.4793726221087757</v>
      </c>
      <c r="I25" s="623">
        <f t="shared" si="2"/>
        <v>4.1737526466679178</v>
      </c>
      <c r="J25" s="623">
        <f t="shared" si="2"/>
        <v>3.3345470703393749</v>
      </c>
      <c r="K25" s="624">
        <f t="shared" si="2"/>
        <v>3.7773870708550321</v>
      </c>
    </row>
    <row r="27" spans="1:11" ht="27">
      <c r="B27" s="192" t="s">
        <v>304</v>
      </c>
    </row>
  </sheetData>
  <mergeCells count="6">
    <mergeCell ref="A5:B5"/>
    <mergeCell ref="C5:E5"/>
    <mergeCell ref="F5:H5"/>
    <mergeCell ref="I5:K5"/>
    <mergeCell ref="F22:H22"/>
    <mergeCell ref="I22:K22"/>
  </mergeCells>
  <pageMargins left="0.7" right="0.7" top="0.75" bottom="0.75" header="0.3" footer="0.3"/>
  <pageSetup paperSize="9" scale="3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pane xSplit="1" ySplit="5" topLeftCell="B6" activePane="bottomRight" state="frozen"/>
      <selection pane="topRight"/>
      <selection pane="bottomLeft"/>
      <selection pane="bottomRight" activeCell="K8" sqref="K8"/>
    </sheetView>
  </sheetViews>
  <sheetFormatPr defaultColWidth="9.21875" defaultRowHeight="13.2"/>
  <cols>
    <col min="1" max="1" width="10.5546875" style="4" bestFit="1" customWidth="1"/>
    <col min="2" max="2" width="95" style="4" customWidth="1"/>
    <col min="3" max="3" width="12.5546875" style="4" bestFit="1" customWidth="1"/>
    <col min="4" max="4" width="11.44140625" style="4" customWidth="1"/>
    <col min="5" max="5" width="18.21875" style="4" bestFit="1" customWidth="1"/>
    <col min="6" max="13" width="12.77734375" style="4" customWidth="1"/>
    <col min="14" max="14" width="31" style="4" bestFit="1" customWidth="1"/>
    <col min="15" max="16384" width="9.21875" style="13"/>
  </cols>
  <sheetData>
    <row r="1" spans="1:14">
      <c r="A1" s="4" t="s">
        <v>31</v>
      </c>
      <c r="B1" s="3" t="str">
        <f>'Info '!C2</f>
        <v>JSC PASHA Bank Georgia</v>
      </c>
    </row>
    <row r="2" spans="1:14" ht="14.25" customHeight="1">
      <c r="A2" s="4" t="s">
        <v>32</v>
      </c>
      <c r="B2" s="309">
        <f>'1. key ratios '!B2</f>
        <v>45382</v>
      </c>
    </row>
    <row r="3" spans="1:14" ht="14.25" customHeight="1"/>
    <row r="4" spans="1:14" ht="13.8" thickBot="1">
      <c r="A4" s="4" t="s">
        <v>163</v>
      </c>
      <c r="B4" s="147" t="s">
        <v>29</v>
      </c>
    </row>
    <row r="5" spans="1:14" s="99" customFormat="1">
      <c r="A5" s="95"/>
      <c r="B5" s="96"/>
      <c r="C5" s="97" t="s">
        <v>0</v>
      </c>
      <c r="D5" s="97" t="s">
        <v>1</v>
      </c>
      <c r="E5" s="97" t="s">
        <v>2</v>
      </c>
      <c r="F5" s="97" t="s">
        <v>3</v>
      </c>
      <c r="G5" s="97" t="s">
        <v>4</v>
      </c>
      <c r="H5" s="97" t="s">
        <v>6</v>
      </c>
      <c r="I5" s="97" t="s">
        <v>9</v>
      </c>
      <c r="J5" s="97" t="s">
        <v>10</v>
      </c>
      <c r="K5" s="97" t="s">
        <v>11</v>
      </c>
      <c r="L5" s="97" t="s">
        <v>12</v>
      </c>
      <c r="M5" s="97" t="s">
        <v>13</v>
      </c>
      <c r="N5" s="98" t="s">
        <v>14</v>
      </c>
    </row>
    <row r="6" spans="1:14" ht="26.4">
      <c r="A6" s="100"/>
      <c r="B6" s="101"/>
      <c r="C6" s="102" t="s">
        <v>162</v>
      </c>
      <c r="D6" s="103" t="s">
        <v>161</v>
      </c>
      <c r="E6" s="104" t="s">
        <v>160</v>
      </c>
      <c r="F6" s="105">
        <v>0</v>
      </c>
      <c r="G6" s="105">
        <v>0.2</v>
      </c>
      <c r="H6" s="105">
        <v>0.35</v>
      </c>
      <c r="I6" s="105">
        <v>0.5</v>
      </c>
      <c r="J6" s="105">
        <v>0.75</v>
      </c>
      <c r="K6" s="105">
        <v>1</v>
      </c>
      <c r="L6" s="105">
        <v>1.5</v>
      </c>
      <c r="M6" s="105">
        <v>2.5</v>
      </c>
      <c r="N6" s="146" t="s">
        <v>169</v>
      </c>
    </row>
    <row r="7" spans="1:14" ht="13.8">
      <c r="A7" s="106">
        <v>1</v>
      </c>
      <c r="B7" s="107" t="s">
        <v>159</v>
      </c>
      <c r="C7" s="108">
        <f>SUM(C8:C13)</f>
        <v>97077109.570899993</v>
      </c>
      <c r="D7" s="101"/>
      <c r="E7" s="109">
        <f t="shared" ref="E7:M7" si="0">SUM(E8:E13)</f>
        <v>1941542.1914179998</v>
      </c>
      <c r="F7" s="110">
        <f>SUM(F8:F13)</f>
        <v>0</v>
      </c>
      <c r="G7" s="110">
        <f t="shared" si="0"/>
        <v>0</v>
      </c>
      <c r="H7" s="110">
        <f t="shared" si="0"/>
        <v>0</v>
      </c>
      <c r="I7" s="110">
        <f t="shared" si="0"/>
        <v>0</v>
      </c>
      <c r="J7" s="110">
        <f t="shared" si="0"/>
        <v>0</v>
      </c>
      <c r="K7" s="110">
        <f t="shared" si="0"/>
        <v>1941542.1913999999</v>
      </c>
      <c r="L7" s="110">
        <f t="shared" si="0"/>
        <v>0</v>
      </c>
      <c r="M7" s="110">
        <f t="shared" si="0"/>
        <v>0</v>
      </c>
      <c r="N7" s="111">
        <f>SUM(N8:N13)</f>
        <v>1941542.1913999999</v>
      </c>
    </row>
    <row r="8" spans="1:14" ht="13.8">
      <c r="A8" s="106">
        <v>1.1000000000000001</v>
      </c>
      <c r="B8" s="112" t="s">
        <v>157</v>
      </c>
      <c r="C8" s="625">
        <v>97077109.570899993</v>
      </c>
      <c r="D8" s="113">
        <v>0.02</v>
      </c>
      <c r="E8" s="109">
        <f>C8*D8</f>
        <v>1941542.1914179998</v>
      </c>
      <c r="F8" s="110"/>
      <c r="G8" s="110"/>
      <c r="H8" s="110"/>
      <c r="I8" s="110"/>
      <c r="J8" s="110"/>
      <c r="K8" s="628">
        <v>1941542.1913999999</v>
      </c>
      <c r="L8" s="110"/>
      <c r="M8" s="110"/>
      <c r="N8" s="111">
        <f>SUMPRODUCT($F$6:$M$6,F8:M8)</f>
        <v>1941542.1913999999</v>
      </c>
    </row>
    <row r="9" spans="1:14" ht="13.8">
      <c r="A9" s="106">
        <v>1.2</v>
      </c>
      <c r="B9" s="112" t="s">
        <v>156</v>
      </c>
      <c r="C9" s="625">
        <v>0</v>
      </c>
      <c r="D9" s="113">
        <v>0.05</v>
      </c>
      <c r="E9" s="109">
        <f>C9*D9</f>
        <v>0</v>
      </c>
      <c r="F9" s="110"/>
      <c r="G9" s="110"/>
      <c r="H9" s="110"/>
      <c r="I9" s="110"/>
      <c r="J9" s="110"/>
      <c r="K9" s="110"/>
      <c r="L9" s="110"/>
      <c r="M9" s="110"/>
      <c r="N9" s="111">
        <f t="shared" ref="N9:N12" si="1">SUMPRODUCT($F$6:$M$6,F9:M9)</f>
        <v>0</v>
      </c>
    </row>
    <row r="10" spans="1:14" ht="13.8">
      <c r="A10" s="106">
        <v>1.3</v>
      </c>
      <c r="B10" s="112" t="s">
        <v>155</v>
      </c>
      <c r="C10" s="625">
        <v>0</v>
      </c>
      <c r="D10" s="113">
        <v>0.08</v>
      </c>
      <c r="E10" s="109">
        <f>C10*D10</f>
        <v>0</v>
      </c>
      <c r="F10" s="110"/>
      <c r="G10" s="110"/>
      <c r="H10" s="110"/>
      <c r="I10" s="110"/>
      <c r="J10" s="110"/>
      <c r="K10" s="110"/>
      <c r="L10" s="110"/>
      <c r="M10" s="110"/>
      <c r="N10" s="111">
        <f>SUMPRODUCT($F$6:$M$6,F10:M10)</f>
        <v>0</v>
      </c>
    </row>
    <row r="11" spans="1:14" ht="13.8">
      <c r="A11" s="106">
        <v>1.4</v>
      </c>
      <c r="B11" s="112" t="s">
        <v>154</v>
      </c>
      <c r="C11" s="625">
        <v>0</v>
      </c>
      <c r="D11" s="113">
        <v>0.11</v>
      </c>
      <c r="E11" s="109">
        <f>C11*D11</f>
        <v>0</v>
      </c>
      <c r="F11" s="110"/>
      <c r="G11" s="110"/>
      <c r="H11" s="110"/>
      <c r="I11" s="110"/>
      <c r="J11" s="110"/>
      <c r="K11" s="110"/>
      <c r="L11" s="110"/>
      <c r="M11" s="110"/>
      <c r="N11" s="111">
        <f t="shared" si="1"/>
        <v>0</v>
      </c>
    </row>
    <row r="12" spans="1:14" ht="13.8">
      <c r="A12" s="106">
        <v>1.5</v>
      </c>
      <c r="B12" s="112" t="s">
        <v>153</v>
      </c>
      <c r="C12" s="625">
        <v>0</v>
      </c>
      <c r="D12" s="113">
        <v>0.14000000000000001</v>
      </c>
      <c r="E12" s="109">
        <f>C12*D12</f>
        <v>0</v>
      </c>
      <c r="F12" s="110"/>
      <c r="G12" s="110"/>
      <c r="H12" s="110"/>
      <c r="I12" s="110"/>
      <c r="J12" s="110"/>
      <c r="K12" s="110"/>
      <c r="L12" s="110"/>
      <c r="M12" s="110"/>
      <c r="N12" s="111">
        <f t="shared" si="1"/>
        <v>0</v>
      </c>
    </row>
    <row r="13" spans="1:14" ht="13.8">
      <c r="A13" s="106">
        <v>1.6</v>
      </c>
      <c r="B13" s="114" t="s">
        <v>152</v>
      </c>
      <c r="C13" s="625">
        <v>0</v>
      </c>
      <c r="D13" s="115"/>
      <c r="E13" s="110"/>
      <c r="F13" s="110"/>
      <c r="G13" s="110"/>
      <c r="H13" s="110"/>
      <c r="I13" s="110"/>
      <c r="J13" s="110"/>
      <c r="K13" s="110"/>
      <c r="L13" s="110"/>
      <c r="M13" s="110"/>
      <c r="N13" s="111">
        <f>SUMPRODUCT($F$6:$M$6,F13:M13)</f>
        <v>0</v>
      </c>
    </row>
    <row r="14" spans="1:14" ht="13.8">
      <c r="A14" s="106">
        <v>2</v>
      </c>
      <c r="B14" s="116" t="s">
        <v>158</v>
      </c>
      <c r="C14" s="108">
        <f>SUM(C15:C20)</f>
        <v>0</v>
      </c>
      <c r="D14" s="101"/>
      <c r="E14" s="109">
        <f t="shared" ref="E14:M14" si="2">SUM(E15:E20)</f>
        <v>0</v>
      </c>
      <c r="F14" s="110">
        <f t="shared" si="2"/>
        <v>0</v>
      </c>
      <c r="G14" s="110">
        <f t="shared" si="2"/>
        <v>0</v>
      </c>
      <c r="H14" s="110">
        <f t="shared" si="2"/>
        <v>0</v>
      </c>
      <c r="I14" s="110">
        <f t="shared" si="2"/>
        <v>0</v>
      </c>
      <c r="J14" s="110">
        <f t="shared" si="2"/>
        <v>0</v>
      </c>
      <c r="K14" s="110">
        <f t="shared" si="2"/>
        <v>0</v>
      </c>
      <c r="L14" s="110">
        <f t="shared" si="2"/>
        <v>0</v>
      </c>
      <c r="M14" s="110">
        <f t="shared" si="2"/>
        <v>0</v>
      </c>
      <c r="N14" s="111">
        <f>SUM(N15:N20)</f>
        <v>0</v>
      </c>
    </row>
    <row r="15" spans="1:14" ht="13.8">
      <c r="A15" s="106">
        <v>2.1</v>
      </c>
      <c r="B15" s="114" t="s">
        <v>157</v>
      </c>
      <c r="C15" s="110"/>
      <c r="D15" s="113">
        <v>5.0000000000000001E-3</v>
      </c>
      <c r="E15" s="109">
        <f>C15*D15</f>
        <v>0</v>
      </c>
      <c r="F15" s="110"/>
      <c r="G15" s="110"/>
      <c r="H15" s="110"/>
      <c r="I15" s="110"/>
      <c r="J15" s="110"/>
      <c r="K15" s="110"/>
      <c r="L15" s="110"/>
      <c r="M15" s="110"/>
      <c r="N15" s="111">
        <f>SUMPRODUCT($F$6:$M$6,F15:M15)</f>
        <v>0</v>
      </c>
    </row>
    <row r="16" spans="1:14" ht="13.8">
      <c r="A16" s="106">
        <v>2.2000000000000002</v>
      </c>
      <c r="B16" s="114" t="s">
        <v>156</v>
      </c>
      <c r="C16" s="110"/>
      <c r="D16" s="113">
        <v>0.01</v>
      </c>
      <c r="E16" s="109">
        <f>C16*D16</f>
        <v>0</v>
      </c>
      <c r="F16" s="110"/>
      <c r="G16" s="110"/>
      <c r="H16" s="110"/>
      <c r="I16" s="110"/>
      <c r="J16" s="110"/>
      <c r="K16" s="110"/>
      <c r="L16" s="110"/>
      <c r="M16" s="110"/>
      <c r="N16" s="111">
        <f t="shared" ref="N16:N20" si="3">SUMPRODUCT($F$6:$M$6,F16:M16)</f>
        <v>0</v>
      </c>
    </row>
    <row r="17" spans="1:14" ht="13.8">
      <c r="A17" s="106">
        <v>2.2999999999999998</v>
      </c>
      <c r="B17" s="114" t="s">
        <v>155</v>
      </c>
      <c r="C17" s="110"/>
      <c r="D17" s="113">
        <v>0.02</v>
      </c>
      <c r="E17" s="109">
        <f>C17*D17</f>
        <v>0</v>
      </c>
      <c r="F17" s="110"/>
      <c r="G17" s="110"/>
      <c r="H17" s="110"/>
      <c r="I17" s="110"/>
      <c r="J17" s="110"/>
      <c r="K17" s="110"/>
      <c r="L17" s="110"/>
      <c r="M17" s="110"/>
      <c r="N17" s="111">
        <f t="shared" si="3"/>
        <v>0</v>
      </c>
    </row>
    <row r="18" spans="1:14" ht="13.8">
      <c r="A18" s="106">
        <v>2.4</v>
      </c>
      <c r="B18" s="114" t="s">
        <v>154</v>
      </c>
      <c r="C18" s="110"/>
      <c r="D18" s="113">
        <v>0.03</v>
      </c>
      <c r="E18" s="109">
        <f>C18*D18</f>
        <v>0</v>
      </c>
      <c r="F18" s="110"/>
      <c r="G18" s="110"/>
      <c r="H18" s="110"/>
      <c r="I18" s="110"/>
      <c r="J18" s="110"/>
      <c r="K18" s="110"/>
      <c r="L18" s="110"/>
      <c r="M18" s="110"/>
      <c r="N18" s="111">
        <f t="shared" si="3"/>
        <v>0</v>
      </c>
    </row>
    <row r="19" spans="1:14" ht="13.8">
      <c r="A19" s="106">
        <v>2.5</v>
      </c>
      <c r="B19" s="114" t="s">
        <v>153</v>
      </c>
      <c r="C19" s="110"/>
      <c r="D19" s="113">
        <v>0.04</v>
      </c>
      <c r="E19" s="109">
        <f>C19*D19</f>
        <v>0</v>
      </c>
      <c r="F19" s="110"/>
      <c r="G19" s="110"/>
      <c r="H19" s="110"/>
      <c r="I19" s="110"/>
      <c r="J19" s="110"/>
      <c r="K19" s="110"/>
      <c r="L19" s="110"/>
      <c r="M19" s="110"/>
      <c r="N19" s="111">
        <f t="shared" si="3"/>
        <v>0</v>
      </c>
    </row>
    <row r="20" spans="1:14" ht="13.8">
      <c r="A20" s="106">
        <v>2.6</v>
      </c>
      <c r="B20" s="114" t="s">
        <v>152</v>
      </c>
      <c r="C20" s="110"/>
      <c r="D20" s="115"/>
      <c r="E20" s="117"/>
      <c r="F20" s="110"/>
      <c r="G20" s="110"/>
      <c r="H20" s="110"/>
      <c r="I20" s="110"/>
      <c r="J20" s="110"/>
      <c r="K20" s="110"/>
      <c r="L20" s="110"/>
      <c r="M20" s="110"/>
      <c r="N20" s="111">
        <f t="shared" si="3"/>
        <v>0</v>
      </c>
    </row>
    <row r="21" spans="1:14" ht="14.4" thickBot="1">
      <c r="A21" s="118"/>
      <c r="B21" s="119" t="s">
        <v>65</v>
      </c>
      <c r="C21" s="94">
        <f>C14+C7</f>
        <v>97077109.570899993</v>
      </c>
      <c r="D21" s="120"/>
      <c r="E21" s="121">
        <f>E14+E7</f>
        <v>1941542.1914179998</v>
      </c>
      <c r="F21" s="122">
        <f>F7+F14</f>
        <v>0</v>
      </c>
      <c r="G21" s="122">
        <f t="shared" ref="G21:L21" si="4">G7+G14</f>
        <v>0</v>
      </c>
      <c r="H21" s="122">
        <f t="shared" si="4"/>
        <v>0</v>
      </c>
      <c r="I21" s="122">
        <f t="shared" si="4"/>
        <v>0</v>
      </c>
      <c r="J21" s="122">
        <f t="shared" si="4"/>
        <v>0</v>
      </c>
      <c r="K21" s="122">
        <f t="shared" si="4"/>
        <v>1941542.1913999999</v>
      </c>
      <c r="L21" s="122">
        <f t="shared" si="4"/>
        <v>0</v>
      </c>
      <c r="M21" s="122">
        <f>M7+M14</f>
        <v>0</v>
      </c>
      <c r="N21" s="123">
        <f>N14+N7</f>
        <v>1941542.1913999999</v>
      </c>
    </row>
    <row r="22" spans="1:14">
      <c r="E22" s="124"/>
      <c r="F22" s="124"/>
      <c r="G22" s="124"/>
      <c r="H22" s="124"/>
      <c r="I22" s="124"/>
      <c r="J22" s="124"/>
      <c r="K22" s="124"/>
      <c r="L22" s="124"/>
      <c r="M22" s="124"/>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pageSetup paperSize="9" scale="3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2" zoomScale="90" zoomScaleNormal="90" workbookViewId="0">
      <selection activeCell="C28" sqref="C28:C29"/>
    </sheetView>
  </sheetViews>
  <sheetFormatPr defaultRowHeight="14.4"/>
  <cols>
    <col min="1" max="1" width="11.44140625" customWidth="1"/>
    <col min="2" max="2" width="76.77734375" style="245" customWidth="1"/>
    <col min="3" max="3" width="22.77734375" customWidth="1"/>
  </cols>
  <sheetData>
    <row r="1" spans="1:3">
      <c r="A1" s="2" t="s">
        <v>31</v>
      </c>
      <c r="B1" s="3" t="str">
        <f>'Info '!C2</f>
        <v>JSC PASHA Bank Georgia</v>
      </c>
    </row>
    <row r="2" spans="1:3">
      <c r="A2" s="2" t="s">
        <v>32</v>
      </c>
      <c r="B2" s="309">
        <f>'1. key ratios '!B2</f>
        <v>45382</v>
      </c>
    </row>
    <row r="3" spans="1:3">
      <c r="A3" s="4"/>
      <c r="B3"/>
    </row>
    <row r="4" spans="1:3">
      <c r="A4" s="4" t="s">
        <v>309</v>
      </c>
      <c r="B4" t="s">
        <v>310</v>
      </c>
    </row>
    <row r="5" spans="1:3">
      <c r="A5" s="246" t="s">
        <v>311</v>
      </c>
      <c r="B5" s="247"/>
      <c r="C5" s="248"/>
    </row>
    <row r="6" spans="1:3">
      <c r="A6" s="249">
        <v>1</v>
      </c>
      <c r="B6" s="250" t="s">
        <v>362</v>
      </c>
      <c r="C6" s="251">
        <v>525721818</v>
      </c>
    </row>
    <row r="7" spans="1:3">
      <c r="A7" s="249">
        <v>2</v>
      </c>
      <c r="B7" s="250" t="s">
        <v>312</v>
      </c>
      <c r="C7" s="251">
        <v>-5338487</v>
      </c>
    </row>
    <row r="8" spans="1:3" ht="24">
      <c r="A8" s="252">
        <v>3</v>
      </c>
      <c r="B8" s="253" t="s">
        <v>313</v>
      </c>
      <c r="C8" s="251">
        <f>C6+C7</f>
        <v>520383331</v>
      </c>
    </row>
    <row r="9" spans="1:3">
      <c r="A9" s="246" t="s">
        <v>314</v>
      </c>
      <c r="B9" s="247"/>
      <c r="C9" s="254"/>
    </row>
    <row r="10" spans="1:3">
      <c r="A10" s="255">
        <v>4</v>
      </c>
      <c r="B10" s="256" t="s">
        <v>315</v>
      </c>
      <c r="C10" s="251"/>
    </row>
    <row r="11" spans="1:3">
      <c r="A11" s="255">
        <v>5</v>
      </c>
      <c r="B11" s="257" t="s">
        <v>316</v>
      </c>
      <c r="C11" s="251"/>
    </row>
    <row r="12" spans="1:3">
      <c r="A12" s="255" t="s">
        <v>317</v>
      </c>
      <c r="B12" s="257" t="s">
        <v>318</v>
      </c>
      <c r="C12" s="622">
        <f>'15. CCR '!E21</f>
        <v>1941542.1914179998</v>
      </c>
    </row>
    <row r="13" spans="1:3" ht="22.8">
      <c r="A13" s="258">
        <v>6</v>
      </c>
      <c r="B13" s="256" t="s">
        <v>319</v>
      </c>
      <c r="C13" s="251"/>
    </row>
    <row r="14" spans="1:3">
      <c r="A14" s="258">
        <v>7</v>
      </c>
      <c r="B14" s="259" t="s">
        <v>320</v>
      </c>
      <c r="C14" s="251"/>
    </row>
    <row r="15" spans="1:3">
      <c r="A15" s="260">
        <v>8</v>
      </c>
      <c r="B15" s="261" t="s">
        <v>321</v>
      </c>
      <c r="C15" s="251"/>
    </row>
    <row r="16" spans="1:3">
      <c r="A16" s="258">
        <v>9</v>
      </c>
      <c r="B16" s="259" t="s">
        <v>322</v>
      </c>
      <c r="C16" s="251"/>
    </row>
    <row r="17" spans="1:3">
      <c r="A17" s="258">
        <v>10</v>
      </c>
      <c r="B17" s="259" t="s">
        <v>323</v>
      </c>
      <c r="C17" s="251"/>
    </row>
    <row r="18" spans="1:3">
      <c r="A18" s="262">
        <v>11</v>
      </c>
      <c r="B18" s="263" t="s">
        <v>324</v>
      </c>
      <c r="C18" s="264">
        <f>SUM(C10:C17)</f>
        <v>1941542.1914179998</v>
      </c>
    </row>
    <row r="19" spans="1:3">
      <c r="A19" s="265" t="s">
        <v>325</v>
      </c>
      <c r="B19" s="266"/>
      <c r="C19" s="267"/>
    </row>
    <row r="20" spans="1:3">
      <c r="A20" s="268">
        <v>12</v>
      </c>
      <c r="B20" s="256" t="s">
        <v>326</v>
      </c>
      <c r="C20" s="251"/>
    </row>
    <row r="21" spans="1:3">
      <c r="A21" s="268">
        <v>13</v>
      </c>
      <c r="B21" s="256" t="s">
        <v>327</v>
      </c>
      <c r="C21" s="251"/>
    </row>
    <row r="22" spans="1:3">
      <c r="A22" s="268">
        <v>14</v>
      </c>
      <c r="B22" s="256" t="s">
        <v>328</v>
      </c>
      <c r="C22" s="251"/>
    </row>
    <row r="23" spans="1:3" ht="22.8">
      <c r="A23" s="268" t="s">
        <v>329</v>
      </c>
      <c r="B23" s="256" t="s">
        <v>330</v>
      </c>
      <c r="C23" s="251"/>
    </row>
    <row r="24" spans="1:3">
      <c r="A24" s="268">
        <v>15</v>
      </c>
      <c r="B24" s="256" t="s">
        <v>331</v>
      </c>
      <c r="C24" s="251"/>
    </row>
    <row r="25" spans="1:3">
      <c r="A25" s="268" t="s">
        <v>332</v>
      </c>
      <c r="B25" s="256" t="s">
        <v>333</v>
      </c>
      <c r="C25" s="251"/>
    </row>
    <row r="26" spans="1:3">
      <c r="A26" s="269">
        <v>16</v>
      </c>
      <c r="B26" s="270" t="s">
        <v>334</v>
      </c>
      <c r="C26" s="264">
        <f>SUM(C20:C25)</f>
        <v>0</v>
      </c>
    </row>
    <row r="27" spans="1:3">
      <c r="A27" s="246" t="s">
        <v>335</v>
      </c>
      <c r="B27" s="247"/>
      <c r="C27" s="254"/>
    </row>
    <row r="28" spans="1:3">
      <c r="A28" s="271">
        <v>17</v>
      </c>
      <c r="B28" s="257" t="s">
        <v>336</v>
      </c>
      <c r="C28" s="251">
        <v>86614929</v>
      </c>
    </row>
    <row r="29" spans="1:3">
      <c r="A29" s="271">
        <v>18</v>
      </c>
      <c r="B29" s="257" t="s">
        <v>337</v>
      </c>
      <c r="C29" s="251">
        <v>-41174517</v>
      </c>
    </row>
    <row r="30" spans="1:3">
      <c r="A30" s="269">
        <v>19</v>
      </c>
      <c r="B30" s="270" t="s">
        <v>338</v>
      </c>
      <c r="C30" s="264">
        <f>C28+C29</f>
        <v>45440412</v>
      </c>
    </row>
    <row r="31" spans="1:3">
      <c r="A31" s="246" t="s">
        <v>339</v>
      </c>
      <c r="B31" s="247"/>
      <c r="C31" s="254"/>
    </row>
    <row r="32" spans="1:3" ht="22.8">
      <c r="A32" s="271" t="s">
        <v>340</v>
      </c>
      <c r="B32" s="256" t="s">
        <v>341</v>
      </c>
      <c r="C32" s="272"/>
    </row>
    <row r="33" spans="1:3">
      <c r="A33" s="271" t="s">
        <v>342</v>
      </c>
      <c r="B33" s="257" t="s">
        <v>343</v>
      </c>
      <c r="C33" s="272"/>
    </row>
    <row r="34" spans="1:3">
      <c r="A34" s="246" t="s">
        <v>344</v>
      </c>
      <c r="B34" s="247"/>
      <c r="C34" s="254"/>
    </row>
    <row r="35" spans="1:3">
      <c r="A35" s="273">
        <v>20</v>
      </c>
      <c r="B35" s="274" t="s">
        <v>345</v>
      </c>
      <c r="C35" s="264">
        <f>'1. key ratios '!C9</f>
        <v>107195535.98999999</v>
      </c>
    </row>
    <row r="36" spans="1:3">
      <c r="A36" s="269">
        <v>21</v>
      </c>
      <c r="B36" s="270" t="s">
        <v>346</v>
      </c>
      <c r="C36" s="264">
        <f>C8+C18+C26+C30</f>
        <v>567765285.19141793</v>
      </c>
    </row>
    <row r="37" spans="1:3">
      <c r="A37" s="246" t="s">
        <v>347</v>
      </c>
      <c r="B37" s="247"/>
      <c r="C37" s="254"/>
    </row>
    <row r="38" spans="1:3">
      <c r="A38" s="269">
        <v>22</v>
      </c>
      <c r="B38" s="270" t="s">
        <v>347</v>
      </c>
      <c r="C38" s="584">
        <f t="shared" ref="C38" si="0">C35/C36</f>
        <v>0.18880255412914124</v>
      </c>
    </row>
    <row r="39" spans="1:3">
      <c r="A39" s="246" t="s">
        <v>348</v>
      </c>
      <c r="B39" s="247"/>
      <c r="C39" s="254"/>
    </row>
    <row r="40" spans="1:3">
      <c r="A40" s="275" t="s">
        <v>349</v>
      </c>
      <c r="B40" s="256" t="s">
        <v>350</v>
      </c>
      <c r="C40" s="272"/>
    </row>
    <row r="41" spans="1:3" ht="22.8">
      <c r="A41" s="276" t="s">
        <v>351</v>
      </c>
      <c r="B41" s="250" t="s">
        <v>352</v>
      </c>
      <c r="C41" s="272"/>
    </row>
    <row r="43" spans="1:3">
      <c r="B43" s="245" t="s">
        <v>363</v>
      </c>
    </row>
  </sheetData>
  <pageMargins left="0.7" right="0.7" top="0.75" bottom="0.75" header="0.3" footer="0.3"/>
  <pageSetup paperSize="9" scale="4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6" activePane="bottomRight" state="frozen"/>
      <selection pane="topRight"/>
      <selection pane="bottomLeft"/>
      <selection pane="bottomRight" activeCell="G37" sqref="G37"/>
    </sheetView>
  </sheetViews>
  <sheetFormatPr defaultRowHeight="14.4"/>
  <cols>
    <col min="1" max="1" width="8.77734375" style="153"/>
    <col min="2" max="2" width="82.6640625" style="160" customWidth="1"/>
    <col min="3" max="7" width="17.5546875" style="153" customWidth="1"/>
  </cols>
  <sheetData>
    <row r="1" spans="1:7">
      <c r="A1" s="153" t="s">
        <v>31</v>
      </c>
      <c r="B1" s="3" t="str">
        <f>'Info '!C2</f>
        <v>JSC PASHA Bank Georgia</v>
      </c>
    </row>
    <row r="2" spans="1:7">
      <c r="A2" s="153" t="s">
        <v>32</v>
      </c>
      <c r="B2" s="309">
        <f>'1. key ratios '!B2</f>
        <v>45382</v>
      </c>
    </row>
    <row r="4" spans="1:7" ht="15" thickBot="1">
      <c r="A4" s="153" t="s">
        <v>413</v>
      </c>
      <c r="B4" s="315" t="s">
        <v>374</v>
      </c>
    </row>
    <row r="5" spans="1:7">
      <c r="A5" s="316"/>
      <c r="B5" s="317"/>
      <c r="C5" s="705" t="s">
        <v>375</v>
      </c>
      <c r="D5" s="705"/>
      <c r="E5" s="705"/>
      <c r="F5" s="705"/>
      <c r="G5" s="706" t="s">
        <v>376</v>
      </c>
    </row>
    <row r="6" spans="1:7">
      <c r="A6" s="318"/>
      <c r="B6" s="319"/>
      <c r="C6" s="320" t="s">
        <v>377</v>
      </c>
      <c r="D6" s="320" t="s">
        <v>378</v>
      </c>
      <c r="E6" s="320" t="s">
        <v>379</v>
      </c>
      <c r="F6" s="320" t="s">
        <v>380</v>
      </c>
      <c r="G6" s="707"/>
    </row>
    <row r="7" spans="1:7">
      <c r="A7" s="321"/>
      <c r="B7" s="322" t="s">
        <v>381</v>
      </c>
      <c r="C7" s="323"/>
      <c r="D7" s="323"/>
      <c r="E7" s="323"/>
      <c r="F7" s="323"/>
      <c r="G7" s="324"/>
    </row>
    <row r="8" spans="1:7">
      <c r="A8" s="325">
        <v>1</v>
      </c>
      <c r="B8" s="326" t="s">
        <v>382</v>
      </c>
      <c r="C8" s="627">
        <v>123365860</v>
      </c>
      <c r="D8" s="627" t="s">
        <v>742</v>
      </c>
      <c r="E8" s="627" t="s">
        <v>742</v>
      </c>
      <c r="F8" s="627">
        <v>87110851</v>
      </c>
      <c r="G8" s="626">
        <v>210476710</v>
      </c>
    </row>
    <row r="9" spans="1:7">
      <c r="A9" s="325">
        <v>2</v>
      </c>
      <c r="B9" s="327" t="s">
        <v>383</v>
      </c>
      <c r="C9" s="627">
        <v>123365860</v>
      </c>
      <c r="D9" s="627"/>
      <c r="E9" s="627"/>
      <c r="F9" s="627"/>
      <c r="G9" s="626">
        <v>123365860</v>
      </c>
    </row>
    <row r="10" spans="1:7" ht="27.6">
      <c r="A10" s="325">
        <v>3</v>
      </c>
      <c r="B10" s="327" t="s">
        <v>384</v>
      </c>
      <c r="C10" s="613"/>
      <c r="D10" s="613"/>
      <c r="E10" s="613"/>
      <c r="F10" s="627">
        <v>87110851</v>
      </c>
      <c r="G10" s="626">
        <v>87110851</v>
      </c>
    </row>
    <row r="11" spans="1:7" ht="14.55" customHeight="1">
      <c r="A11" s="325">
        <v>4</v>
      </c>
      <c r="B11" s="326" t="s">
        <v>385</v>
      </c>
      <c r="C11" s="627">
        <v>13834376</v>
      </c>
      <c r="D11" s="627">
        <v>22212257</v>
      </c>
      <c r="E11" s="627">
        <v>10121893</v>
      </c>
      <c r="F11" s="627">
        <v>1011642</v>
      </c>
      <c r="G11" s="626">
        <v>33760731</v>
      </c>
    </row>
    <row r="12" spans="1:7">
      <c r="A12" s="325">
        <v>5</v>
      </c>
      <c r="B12" s="327" t="s">
        <v>386</v>
      </c>
      <c r="C12" s="627">
        <v>3699798</v>
      </c>
      <c r="D12" s="614">
        <v>10253629</v>
      </c>
      <c r="E12" s="627">
        <v>8010230</v>
      </c>
      <c r="F12" s="627">
        <v>637781</v>
      </c>
      <c r="G12" s="626">
        <v>21471366</v>
      </c>
    </row>
    <row r="13" spans="1:7">
      <c r="A13" s="325">
        <v>6</v>
      </c>
      <c r="B13" s="327" t="s">
        <v>387</v>
      </c>
      <c r="C13" s="627">
        <v>10134579</v>
      </c>
      <c r="D13" s="614">
        <v>11958628</v>
      </c>
      <c r="E13" s="627">
        <v>2111663</v>
      </c>
      <c r="F13" s="627">
        <v>373861</v>
      </c>
      <c r="G13" s="626">
        <v>12289365</v>
      </c>
    </row>
    <row r="14" spans="1:7">
      <c r="A14" s="325">
        <v>7</v>
      </c>
      <c r="B14" s="326" t="s">
        <v>388</v>
      </c>
      <c r="C14" s="627">
        <v>96027936</v>
      </c>
      <c r="D14" s="627">
        <v>55260889</v>
      </c>
      <c r="E14" s="627">
        <v>92600457</v>
      </c>
      <c r="F14" s="627">
        <v>300000</v>
      </c>
      <c r="G14" s="626">
        <v>91665878</v>
      </c>
    </row>
    <row r="15" spans="1:7" ht="41.4">
      <c r="A15" s="325">
        <v>8</v>
      </c>
      <c r="B15" s="327" t="s">
        <v>389</v>
      </c>
      <c r="C15" s="627">
        <v>55917711</v>
      </c>
      <c r="D15" s="614">
        <v>34513588</v>
      </c>
      <c r="E15" s="627">
        <v>12599285</v>
      </c>
      <c r="F15" s="627">
        <v>300000</v>
      </c>
      <c r="G15" s="626">
        <v>51665292</v>
      </c>
    </row>
    <row r="16" spans="1:7" ht="27.6">
      <c r="A16" s="325">
        <v>9</v>
      </c>
      <c r="B16" s="327" t="s">
        <v>390</v>
      </c>
      <c r="C16" s="627">
        <v>40110225</v>
      </c>
      <c r="D16" s="614">
        <v>20747301</v>
      </c>
      <c r="E16" s="627">
        <v>80001172</v>
      </c>
      <c r="F16" s="627" t="s">
        <v>742</v>
      </c>
      <c r="G16" s="626">
        <v>40000586</v>
      </c>
    </row>
    <row r="17" spans="1:7">
      <c r="A17" s="325">
        <v>10</v>
      </c>
      <c r="B17" s="326" t="s">
        <v>391</v>
      </c>
      <c r="C17" s="627"/>
      <c r="D17" s="614"/>
      <c r="E17" s="627"/>
      <c r="F17" s="627"/>
      <c r="G17" s="626"/>
    </row>
    <row r="18" spans="1:7">
      <c r="A18" s="325">
        <v>11</v>
      </c>
      <c r="B18" s="326" t="s">
        <v>392</v>
      </c>
      <c r="C18" s="627" t="s">
        <v>742</v>
      </c>
      <c r="D18" s="614">
        <v>17466702</v>
      </c>
      <c r="E18" s="627" t="s">
        <v>742</v>
      </c>
      <c r="F18" s="627" t="s">
        <v>742</v>
      </c>
      <c r="G18" s="626" t="s">
        <v>742</v>
      </c>
    </row>
    <row r="19" spans="1:7">
      <c r="A19" s="325">
        <v>12</v>
      </c>
      <c r="B19" s="327" t="s">
        <v>393</v>
      </c>
      <c r="C19" s="613"/>
      <c r="D19" s="614">
        <v>217163</v>
      </c>
      <c r="E19" s="627" t="s">
        <v>742</v>
      </c>
      <c r="F19" s="627" t="s">
        <v>742</v>
      </c>
      <c r="G19" s="626"/>
    </row>
    <row r="20" spans="1:7">
      <c r="A20" s="325">
        <v>13</v>
      </c>
      <c r="B20" s="327" t="s">
        <v>394</v>
      </c>
      <c r="C20" s="627" t="s">
        <v>742</v>
      </c>
      <c r="D20" s="627">
        <v>17249539</v>
      </c>
      <c r="E20" s="627" t="s">
        <v>742</v>
      </c>
      <c r="F20" s="627" t="s">
        <v>742</v>
      </c>
      <c r="G20" s="626"/>
    </row>
    <row r="21" spans="1:7">
      <c r="A21" s="328">
        <v>14</v>
      </c>
      <c r="B21" s="329" t="s">
        <v>395</v>
      </c>
      <c r="C21" s="613"/>
      <c r="D21" s="613"/>
      <c r="E21" s="613"/>
      <c r="F21" s="613"/>
      <c r="G21" s="615">
        <v>335903320</v>
      </c>
    </row>
    <row r="22" spans="1:7">
      <c r="A22" s="330"/>
      <c r="B22" s="331" t="s">
        <v>396</v>
      </c>
      <c r="C22" s="629"/>
      <c r="D22" s="630"/>
      <c r="E22" s="629"/>
      <c r="F22" s="629"/>
      <c r="G22" s="631"/>
    </row>
    <row r="23" spans="1:7">
      <c r="A23" s="325">
        <v>15</v>
      </c>
      <c r="B23" s="326" t="s">
        <v>397</v>
      </c>
      <c r="C23" s="616">
        <v>132935614</v>
      </c>
      <c r="D23" s="617">
        <v>44020600</v>
      </c>
      <c r="E23" s="616" t="s">
        <v>742</v>
      </c>
      <c r="F23" s="616" t="s">
        <v>742</v>
      </c>
      <c r="G23" s="626">
        <v>7103876</v>
      </c>
    </row>
    <row r="24" spans="1:7">
      <c r="A24" s="325">
        <v>16</v>
      </c>
      <c r="B24" s="326" t="s">
        <v>398</v>
      </c>
      <c r="C24" s="627">
        <v>4051421</v>
      </c>
      <c r="D24" s="614">
        <v>34071456</v>
      </c>
      <c r="E24" s="627">
        <v>44433814</v>
      </c>
      <c r="F24" s="627">
        <v>209342959</v>
      </c>
      <c r="G24" s="626">
        <v>222132730</v>
      </c>
    </row>
    <row r="25" spans="1:7">
      <c r="A25" s="325">
        <v>17</v>
      </c>
      <c r="B25" s="327" t="s">
        <v>399</v>
      </c>
      <c r="C25" s="627" t="s">
        <v>742</v>
      </c>
      <c r="D25" s="614" t="s">
        <v>742</v>
      </c>
      <c r="E25" s="627" t="s">
        <v>742</v>
      </c>
      <c r="F25" s="627" t="s">
        <v>742</v>
      </c>
      <c r="G25" s="626"/>
    </row>
    <row r="26" spans="1:7" ht="27.6">
      <c r="A26" s="325">
        <v>18</v>
      </c>
      <c r="B26" s="327" t="s">
        <v>400</v>
      </c>
      <c r="C26" s="627">
        <v>4051421</v>
      </c>
      <c r="D26" s="614">
        <v>15378097</v>
      </c>
      <c r="E26" s="627">
        <v>22129506</v>
      </c>
      <c r="F26" s="627">
        <v>64754671</v>
      </c>
      <c r="G26" s="626">
        <v>78733851</v>
      </c>
    </row>
    <row r="27" spans="1:7">
      <c r="A27" s="325">
        <v>19</v>
      </c>
      <c r="B27" s="327" t="s">
        <v>401</v>
      </c>
      <c r="C27" s="627" t="s">
        <v>742</v>
      </c>
      <c r="D27" s="614">
        <v>18693359</v>
      </c>
      <c r="E27" s="627">
        <v>18319835</v>
      </c>
      <c r="F27" s="627">
        <v>131657022</v>
      </c>
      <c r="G27" s="626">
        <v>130415066</v>
      </c>
    </row>
    <row r="28" spans="1:7">
      <c r="A28" s="325">
        <v>20</v>
      </c>
      <c r="B28" s="332" t="s">
        <v>402</v>
      </c>
      <c r="C28" s="627"/>
      <c r="D28" s="614"/>
      <c r="E28" s="627"/>
      <c r="F28" s="627"/>
      <c r="G28" s="626"/>
    </row>
    <row r="29" spans="1:7">
      <c r="A29" s="325">
        <v>21</v>
      </c>
      <c r="B29" s="327" t="s">
        <v>403</v>
      </c>
      <c r="C29" s="627"/>
      <c r="D29" s="614"/>
      <c r="E29" s="627"/>
      <c r="F29" s="627"/>
      <c r="G29" s="626"/>
    </row>
    <row r="30" spans="1:7">
      <c r="A30" s="325">
        <v>22</v>
      </c>
      <c r="B30" s="332" t="s">
        <v>402</v>
      </c>
      <c r="C30" s="627"/>
      <c r="D30" s="614"/>
      <c r="E30" s="627"/>
      <c r="F30" s="627"/>
      <c r="G30" s="626"/>
    </row>
    <row r="31" spans="1:7">
      <c r="A31" s="325">
        <v>23</v>
      </c>
      <c r="B31" s="327" t="s">
        <v>404</v>
      </c>
      <c r="C31" s="627" t="s">
        <v>742</v>
      </c>
      <c r="D31" s="614" t="s">
        <v>742</v>
      </c>
      <c r="E31" s="627">
        <v>3984473</v>
      </c>
      <c r="F31" s="627">
        <v>12931267</v>
      </c>
      <c r="G31" s="626">
        <v>12983813</v>
      </c>
    </row>
    <row r="32" spans="1:7">
      <c r="A32" s="325">
        <v>24</v>
      </c>
      <c r="B32" s="326" t="s">
        <v>405</v>
      </c>
      <c r="C32" s="627"/>
      <c r="D32" s="614"/>
      <c r="E32" s="627"/>
      <c r="F32" s="627"/>
      <c r="G32" s="626"/>
    </row>
    <row r="33" spans="1:7">
      <c r="A33" s="325">
        <v>25</v>
      </c>
      <c r="B33" s="326" t="s">
        <v>406</v>
      </c>
      <c r="C33" s="627">
        <v>3556502</v>
      </c>
      <c r="D33" s="627">
        <v>20733525</v>
      </c>
      <c r="E33" s="627">
        <v>262434</v>
      </c>
      <c r="F33" s="627">
        <v>26598360</v>
      </c>
      <c r="G33" s="626">
        <v>41019017</v>
      </c>
    </row>
    <row r="34" spans="1:7">
      <c r="A34" s="325">
        <v>26</v>
      </c>
      <c r="B34" s="327" t="s">
        <v>407</v>
      </c>
      <c r="C34" s="613"/>
      <c r="D34" s="614">
        <v>732350</v>
      </c>
      <c r="E34" s="627" t="s">
        <v>742</v>
      </c>
      <c r="F34" s="627" t="s">
        <v>742</v>
      </c>
      <c r="G34" s="626">
        <v>732350</v>
      </c>
    </row>
    <row r="35" spans="1:7">
      <c r="A35" s="325">
        <v>27</v>
      </c>
      <c r="B35" s="327" t="s">
        <v>408</v>
      </c>
      <c r="C35" s="627">
        <v>3556502</v>
      </c>
      <c r="D35" s="614">
        <v>20001175</v>
      </c>
      <c r="E35" s="627">
        <v>262434</v>
      </c>
      <c r="F35" s="627">
        <v>26598360</v>
      </c>
      <c r="G35" s="626">
        <v>40286667</v>
      </c>
    </row>
    <row r="36" spans="1:7">
      <c r="A36" s="325">
        <v>28</v>
      </c>
      <c r="B36" s="326" t="s">
        <v>409</v>
      </c>
      <c r="C36" s="627" t="s">
        <v>742</v>
      </c>
      <c r="D36" s="614">
        <v>11779911</v>
      </c>
      <c r="E36" s="627">
        <v>33549391</v>
      </c>
      <c r="F36" s="627">
        <v>41261129</v>
      </c>
      <c r="G36" s="626">
        <v>10133104</v>
      </c>
    </row>
    <row r="37" spans="1:7">
      <c r="A37" s="328">
        <v>29</v>
      </c>
      <c r="B37" s="329" t="s">
        <v>410</v>
      </c>
      <c r="C37" s="613"/>
      <c r="D37" s="613"/>
      <c r="E37" s="613"/>
      <c r="F37" s="613"/>
      <c r="G37" s="615">
        <v>280388727</v>
      </c>
    </row>
    <row r="38" spans="1:7">
      <c r="A38" s="321"/>
      <c r="B38" s="333"/>
      <c r="C38" s="334"/>
      <c r="D38" s="334"/>
      <c r="E38" s="334"/>
      <c r="F38" s="334"/>
      <c r="G38" s="335"/>
    </row>
    <row r="39" spans="1:7" ht="15" thickBot="1">
      <c r="A39" s="336">
        <v>30</v>
      </c>
      <c r="B39" s="337" t="s">
        <v>411</v>
      </c>
      <c r="C39" s="214"/>
      <c r="D39" s="215"/>
      <c r="E39" s="215"/>
      <c r="F39" s="216"/>
      <c r="G39" s="618">
        <f>IFERROR(G21/G37,0)</f>
        <v>1.1979915298092565</v>
      </c>
    </row>
    <row r="42" spans="1:7" ht="41.4">
      <c r="B42" s="160" t="s">
        <v>412</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23" activePane="bottomRight" state="frozen"/>
      <selection pane="topRight"/>
      <selection pane="bottomLeft"/>
      <selection pane="bottomRight" activeCell="B6" sqref="B6"/>
    </sheetView>
  </sheetViews>
  <sheetFormatPr defaultColWidth="9.21875" defaultRowHeight="13.8"/>
  <cols>
    <col min="1" max="1" width="9.5546875" style="3" bestFit="1" customWidth="1"/>
    <col min="2" max="2" width="86" style="3" customWidth="1"/>
    <col min="3" max="3" width="12.77734375" style="3" customWidth="1"/>
    <col min="4" max="7" width="12.77734375" style="4" customWidth="1"/>
    <col min="8" max="8" width="6.77734375" style="5" customWidth="1"/>
    <col min="9" max="9" width="13.21875" style="5" customWidth="1"/>
    <col min="10" max="10" width="14.88671875" style="5" customWidth="1"/>
    <col min="11" max="11" width="13.6640625" style="5" customWidth="1"/>
    <col min="12" max="12" width="13.88671875" style="5" customWidth="1"/>
    <col min="13" max="13" width="6.77734375" style="5" customWidth="1"/>
    <col min="14" max="16384" width="9.21875" style="5"/>
  </cols>
  <sheetData>
    <row r="1" spans="1:12">
      <c r="A1" s="2" t="s">
        <v>31</v>
      </c>
      <c r="B1" s="3" t="str">
        <f>'Info '!C2</f>
        <v>JSC PASHA Bank Georgia</v>
      </c>
    </row>
    <row r="2" spans="1:12">
      <c r="A2" s="2" t="s">
        <v>32</v>
      </c>
      <c r="B2" s="309">
        <v>45382</v>
      </c>
    </row>
    <row r="3" spans="1:12" ht="14.4" thickBot="1">
      <c r="A3" s="2"/>
    </row>
    <row r="4" spans="1:12" ht="15" customHeight="1" thickBot="1">
      <c r="A4" s="6" t="s">
        <v>94</v>
      </c>
      <c r="B4" s="7" t="s">
        <v>93</v>
      </c>
      <c r="C4" s="7"/>
      <c r="D4" s="647" t="s">
        <v>701</v>
      </c>
      <c r="E4" s="648"/>
      <c r="F4" s="648"/>
      <c r="G4" s="649"/>
      <c r="I4" s="650" t="s">
        <v>702</v>
      </c>
      <c r="J4" s="651"/>
      <c r="K4" s="651"/>
      <c r="L4" s="652"/>
    </row>
    <row r="5" spans="1:12">
      <c r="A5" s="8" t="s">
        <v>7</v>
      </c>
      <c r="B5" s="9"/>
      <c r="C5" s="307" t="str">
        <f>INT((MONTH($B$2))/3)&amp;"Q"&amp;"-"&amp;YEAR($B$2)</f>
        <v>1Q-2024</v>
      </c>
      <c r="D5" s="307" t="str">
        <f>IF(INT(MONTH($B$2))=3, "4"&amp;"Q"&amp;"-"&amp;YEAR($B$2)-1, IF(INT(MONTH($B$2))=6, "1"&amp;"Q"&amp;"-"&amp;YEAR($B$2), IF(INT(MONTH($B$2))=9, "2"&amp;"Q"&amp;"-"&amp;YEAR($B$2),IF(INT(MONTH($B$2))=12, "3"&amp;"Q"&amp;"-"&amp;YEAR($B$2), 0))))</f>
        <v>4Q-2023</v>
      </c>
      <c r="E5" s="307" t="str">
        <f>IF(INT(MONTH($B$2))=3, "3"&amp;"Q"&amp;"-"&amp;YEAR($B$2)-1, IF(INT(MONTH($B$2))=6, "4"&amp;"Q"&amp;"-"&amp;YEAR($B$2)-1, IF(INT(MONTH($B$2))=9, "1"&amp;"Q"&amp;"-"&amp;YEAR($B$2),IF(INT(MONTH($B$2))=12, "2"&amp;"Q"&amp;"-"&amp;YEAR($B$2), 0))))</f>
        <v>3Q-2023</v>
      </c>
      <c r="F5" s="307" t="str">
        <f>IF(INT(MONTH($B$2))=3, "2"&amp;"Q"&amp;"-"&amp;YEAR($B$2)-1, IF(INT(MONTH($B$2))=6, "3"&amp;"Q"&amp;"-"&amp;YEAR($B$2)-1, IF(INT(MONTH($B$2))=9, "4"&amp;"Q"&amp;"-"&amp;YEAR($B$2)-1,IF(INT(MONTH($B$2))=12, "1"&amp;"Q"&amp;"-"&amp;YEAR($B$2), 0))))</f>
        <v>2Q-2023</v>
      </c>
      <c r="G5" s="308" t="str">
        <f>IF(INT(MONTH($B$2))=3, "1"&amp;"Q"&amp;"-"&amp;YEAR($B$2)-1, IF(INT(MONTH($B$2))=6, "2"&amp;"Q"&amp;"-"&amp;YEAR($B$2)-1, IF(INT(MONTH($B$2))=9, "3"&amp;"Q"&amp;"-"&amp;YEAR($B$2)-1,IF(INT(MONTH($B$2))=12, "4"&amp;"Q"&amp;"-"&amp;YEAR($B$2)-1, 0))))</f>
        <v>1Q-2023</v>
      </c>
      <c r="I5" s="458"/>
      <c r="J5" s="307"/>
      <c r="K5" s="307"/>
      <c r="L5" s="308"/>
    </row>
    <row r="6" spans="1:12">
      <c r="B6" s="131" t="s">
        <v>92</v>
      </c>
      <c r="C6" s="310"/>
      <c r="D6" s="310"/>
      <c r="E6" s="310"/>
      <c r="F6" s="310"/>
      <c r="G6" s="311"/>
      <c r="I6" s="603"/>
      <c r="J6" s="310"/>
      <c r="K6" s="310"/>
      <c r="L6" s="311"/>
    </row>
    <row r="7" spans="1:12">
      <c r="A7" s="10"/>
      <c r="B7" s="132" t="s">
        <v>90</v>
      </c>
      <c r="C7" s="310"/>
      <c r="D7" s="310"/>
      <c r="E7" s="310"/>
      <c r="F7" s="310"/>
      <c r="G7" s="311"/>
      <c r="I7" s="603"/>
      <c r="J7" s="310"/>
      <c r="K7" s="310"/>
      <c r="L7" s="311"/>
    </row>
    <row r="8" spans="1:12">
      <c r="A8" s="8">
        <v>1</v>
      </c>
      <c r="B8" s="11" t="s">
        <v>364</v>
      </c>
      <c r="C8" s="461">
        <v>107195535.98999999</v>
      </c>
      <c r="D8" s="462">
        <v>106263156.75</v>
      </c>
      <c r="E8" s="462">
        <v>103075007</v>
      </c>
      <c r="F8" s="462">
        <v>95277301</v>
      </c>
      <c r="G8" s="463">
        <v>96566537</v>
      </c>
      <c r="I8" s="604"/>
      <c r="J8" s="485"/>
      <c r="K8" s="485"/>
      <c r="L8" s="486"/>
    </row>
    <row r="9" spans="1:12">
      <c r="A9" s="8">
        <v>2</v>
      </c>
      <c r="B9" s="11" t="s">
        <v>365</v>
      </c>
      <c r="C9" s="461">
        <v>107195535.98999999</v>
      </c>
      <c r="D9" s="462">
        <v>106263156.75</v>
      </c>
      <c r="E9" s="462">
        <v>103075007</v>
      </c>
      <c r="F9" s="462">
        <v>95277301</v>
      </c>
      <c r="G9" s="463">
        <v>96566537</v>
      </c>
      <c r="I9" s="604"/>
      <c r="J9" s="485"/>
      <c r="K9" s="485"/>
      <c r="L9" s="486"/>
    </row>
    <row r="10" spans="1:12">
      <c r="A10" s="8">
        <v>3</v>
      </c>
      <c r="B10" s="11" t="s">
        <v>143</v>
      </c>
      <c r="C10" s="461">
        <v>123365859.92209199</v>
      </c>
      <c r="D10" s="462">
        <v>122398083.75</v>
      </c>
      <c r="E10" s="462">
        <v>121827508</v>
      </c>
      <c r="F10" s="462">
        <v>113605502</v>
      </c>
      <c r="G10" s="463">
        <v>106816551</v>
      </c>
      <c r="I10" s="604"/>
      <c r="J10" s="485"/>
      <c r="K10" s="485"/>
      <c r="L10" s="486"/>
    </row>
    <row r="11" spans="1:12">
      <c r="A11" s="8">
        <v>4</v>
      </c>
      <c r="B11" s="11" t="s">
        <v>367</v>
      </c>
      <c r="C11" s="461">
        <v>78126524.569018409</v>
      </c>
      <c r="D11" s="462">
        <v>76073805.633599997</v>
      </c>
      <c r="E11" s="462">
        <v>66718155</v>
      </c>
      <c r="F11" s="462">
        <v>68009659</v>
      </c>
      <c r="G11" s="463">
        <v>66125948</v>
      </c>
      <c r="I11" s="604"/>
      <c r="J11" s="485"/>
      <c r="K11" s="485"/>
      <c r="L11" s="486"/>
    </row>
    <row r="12" spans="1:12">
      <c r="A12" s="8">
        <v>5</v>
      </c>
      <c r="B12" s="11" t="s">
        <v>368</v>
      </c>
      <c r="C12" s="461">
        <v>95396528.507053524</v>
      </c>
      <c r="D12" s="462">
        <v>93389988.243100002</v>
      </c>
      <c r="E12" s="462">
        <v>82763859</v>
      </c>
      <c r="F12" s="462">
        <v>84380756</v>
      </c>
      <c r="G12" s="463">
        <v>82313059</v>
      </c>
      <c r="I12" s="604"/>
      <c r="J12" s="485"/>
      <c r="K12" s="485"/>
      <c r="L12" s="486"/>
    </row>
    <row r="13" spans="1:12">
      <c r="A13" s="8">
        <v>6</v>
      </c>
      <c r="B13" s="11" t="s">
        <v>366</v>
      </c>
      <c r="C13" s="461">
        <v>118267114.486205</v>
      </c>
      <c r="D13" s="462">
        <v>116341267.5662</v>
      </c>
      <c r="E13" s="462">
        <v>104015484</v>
      </c>
      <c r="F13" s="462">
        <v>106063565</v>
      </c>
      <c r="G13" s="463">
        <v>103750673</v>
      </c>
      <c r="I13" s="604"/>
      <c r="J13" s="485"/>
      <c r="K13" s="485"/>
      <c r="L13" s="486"/>
    </row>
    <row r="14" spans="1:12">
      <c r="A14" s="10"/>
      <c r="B14" s="131" t="s">
        <v>370</v>
      </c>
      <c r="C14" s="200"/>
      <c r="D14" s="200"/>
      <c r="E14" s="200"/>
      <c r="F14" s="200"/>
      <c r="G14" s="464"/>
      <c r="I14" s="603"/>
      <c r="J14" s="200"/>
      <c r="K14" s="200"/>
      <c r="L14" s="464"/>
    </row>
    <row r="15" spans="1:12" ht="15" customHeight="1">
      <c r="A15" s="8">
        <v>7</v>
      </c>
      <c r="B15" s="11" t="s">
        <v>369</v>
      </c>
      <c r="C15" s="465">
        <v>558207030.59996772</v>
      </c>
      <c r="D15" s="462">
        <v>586989241</v>
      </c>
      <c r="E15" s="462">
        <v>527653671</v>
      </c>
      <c r="F15" s="462">
        <v>539187233</v>
      </c>
      <c r="G15" s="463">
        <v>527378947</v>
      </c>
      <c r="I15" s="604"/>
      <c r="J15" s="485"/>
      <c r="K15" s="485"/>
      <c r="L15" s="486"/>
    </row>
    <row r="16" spans="1:12">
      <c r="A16" s="10"/>
      <c r="B16" s="131" t="s">
        <v>371</v>
      </c>
      <c r="C16" s="200"/>
      <c r="D16" s="200"/>
      <c r="E16" s="200"/>
      <c r="F16" s="200"/>
      <c r="G16" s="464"/>
      <c r="I16" s="603"/>
      <c r="J16" s="200"/>
      <c r="K16" s="200"/>
      <c r="L16" s="464"/>
    </row>
    <row r="17" spans="1:12">
      <c r="A17" s="8"/>
      <c r="B17" s="132" t="s">
        <v>355</v>
      </c>
      <c r="C17" s="200"/>
      <c r="D17" s="200"/>
      <c r="E17" s="200"/>
      <c r="F17" s="200"/>
      <c r="G17" s="464"/>
      <c r="I17" s="603"/>
      <c r="J17" s="200"/>
      <c r="K17" s="200"/>
      <c r="L17" s="464"/>
    </row>
    <row r="18" spans="1:12">
      <c r="A18" s="8">
        <v>8</v>
      </c>
      <c r="B18" s="11" t="s">
        <v>364</v>
      </c>
      <c r="C18" s="466">
        <v>0.19203544583590237</v>
      </c>
      <c r="D18" s="467">
        <v>0.18103084235235584</v>
      </c>
      <c r="E18" s="467">
        <v>0.19500000000000001</v>
      </c>
      <c r="F18" s="467">
        <v>0.17699999999999999</v>
      </c>
      <c r="G18" s="468">
        <v>0.183</v>
      </c>
      <c r="I18" s="605"/>
      <c r="J18" s="467"/>
      <c r="K18" s="467"/>
      <c r="L18" s="468"/>
    </row>
    <row r="19" spans="1:12" ht="15" customHeight="1">
      <c r="A19" s="8">
        <v>9</v>
      </c>
      <c r="B19" s="11" t="s">
        <v>365</v>
      </c>
      <c r="C19" s="466">
        <v>0.19203544583590237</v>
      </c>
      <c r="D19" s="467">
        <v>0.18103084235235584</v>
      </c>
      <c r="E19" s="467">
        <v>0.19500000000000001</v>
      </c>
      <c r="F19" s="467">
        <v>0.17699999999999999</v>
      </c>
      <c r="G19" s="468">
        <v>0.183</v>
      </c>
      <c r="I19" s="605"/>
      <c r="J19" s="467"/>
      <c r="K19" s="467"/>
      <c r="L19" s="468"/>
    </row>
    <row r="20" spans="1:12">
      <c r="A20" s="8">
        <v>10</v>
      </c>
      <c r="B20" s="11" t="s">
        <v>143</v>
      </c>
      <c r="C20" s="466">
        <v>0.22100377307949143</v>
      </c>
      <c r="D20" s="467">
        <v>0.20851844497436028</v>
      </c>
      <c r="E20" s="467">
        <v>0.23100000000000001</v>
      </c>
      <c r="F20" s="467">
        <v>0.21099999999999999</v>
      </c>
      <c r="G20" s="468">
        <v>0.20300000000000001</v>
      </c>
      <c r="I20" s="605"/>
      <c r="J20" s="467"/>
      <c r="K20" s="467"/>
      <c r="L20" s="468"/>
    </row>
    <row r="21" spans="1:12">
      <c r="A21" s="8">
        <v>11</v>
      </c>
      <c r="B21" s="11" t="s">
        <v>367</v>
      </c>
      <c r="C21" s="466">
        <v>0.13995976454299952</v>
      </c>
      <c r="D21" s="467">
        <v>0.12959999999999999</v>
      </c>
      <c r="E21" s="467">
        <v>0.126</v>
      </c>
      <c r="F21" s="467">
        <v>0.126</v>
      </c>
      <c r="G21" s="468">
        <v>0.125</v>
      </c>
      <c r="I21" s="605"/>
      <c r="J21" s="467"/>
      <c r="K21" s="467"/>
      <c r="L21" s="468"/>
    </row>
    <row r="22" spans="1:12">
      <c r="A22" s="8">
        <v>12</v>
      </c>
      <c r="B22" s="11" t="s">
        <v>368</v>
      </c>
      <c r="C22" s="466">
        <v>0.17089811356284812</v>
      </c>
      <c r="D22" s="467">
        <v>0.15909999999999999</v>
      </c>
      <c r="E22" s="467">
        <v>0.157</v>
      </c>
      <c r="F22" s="467">
        <v>0.156</v>
      </c>
      <c r="G22" s="468">
        <v>0.156</v>
      </c>
      <c r="I22" s="605"/>
      <c r="J22" s="467"/>
      <c r="K22" s="467"/>
      <c r="L22" s="468"/>
    </row>
    <row r="23" spans="1:12">
      <c r="A23" s="8">
        <v>13</v>
      </c>
      <c r="B23" s="11" t="s">
        <v>366</v>
      </c>
      <c r="C23" s="466">
        <v>0.21186962543107002</v>
      </c>
      <c r="D23" s="467">
        <v>0.19820000000000002</v>
      </c>
      <c r="E23" s="467">
        <v>0.19700000000000001</v>
      </c>
      <c r="F23" s="467">
        <v>0.19700000000000001</v>
      </c>
      <c r="G23" s="468">
        <v>0.19700000000000001</v>
      </c>
      <c r="I23" s="605"/>
      <c r="J23" s="467"/>
      <c r="K23" s="467"/>
      <c r="L23" s="468"/>
    </row>
    <row r="24" spans="1:12">
      <c r="A24" s="10"/>
      <c r="B24" s="131" t="s">
        <v>89</v>
      </c>
      <c r="C24" s="469"/>
      <c r="D24" s="469"/>
      <c r="E24" s="469"/>
      <c r="F24" s="469"/>
      <c r="G24" s="470"/>
      <c r="I24" s="606"/>
      <c r="J24" s="200"/>
      <c r="K24" s="200"/>
      <c r="L24" s="464"/>
    </row>
    <row r="25" spans="1:12" ht="15" customHeight="1">
      <c r="A25" s="312">
        <v>14</v>
      </c>
      <c r="B25" s="11" t="s">
        <v>88</v>
      </c>
      <c r="C25" s="471">
        <v>9.5886030903459929E-2</v>
      </c>
      <c r="D25" s="472">
        <v>0.1029718580022862</v>
      </c>
      <c r="E25" s="472">
        <v>0.10100000000000001</v>
      </c>
      <c r="F25" s="472">
        <v>0.1026</v>
      </c>
      <c r="G25" s="473">
        <v>0.10100000000000001</v>
      </c>
      <c r="I25" s="607"/>
      <c r="J25" s="472"/>
      <c r="K25" s="472"/>
      <c r="L25" s="473"/>
    </row>
    <row r="26" spans="1:12">
      <c r="A26" s="312">
        <v>15</v>
      </c>
      <c r="B26" s="11" t="s">
        <v>87</v>
      </c>
      <c r="C26" s="471">
        <v>4.0520378067413598E-2</v>
      </c>
      <c r="D26" s="472">
        <v>3.6874556383449358E-2</v>
      </c>
      <c r="E26" s="472">
        <v>3.6999999999999998E-2</v>
      </c>
      <c r="F26" s="472">
        <v>3.7900000000000003E-2</v>
      </c>
      <c r="G26" s="473">
        <v>3.6999999999999998E-2</v>
      </c>
      <c r="I26" s="607"/>
      <c r="J26" s="472"/>
      <c r="K26" s="472"/>
      <c r="L26" s="473"/>
    </row>
    <row r="27" spans="1:12">
      <c r="A27" s="312">
        <v>16</v>
      </c>
      <c r="B27" s="11" t="s">
        <v>86</v>
      </c>
      <c r="C27" s="471">
        <v>0.12619778138159277</v>
      </c>
      <c r="D27" s="472">
        <v>9.050897338271139E-3</v>
      </c>
      <c r="E27" s="472">
        <v>1.2999999999999999E-2</v>
      </c>
      <c r="F27" s="472">
        <v>6.8999999999999999E-3</v>
      </c>
      <c r="G27" s="473">
        <v>1E-3</v>
      </c>
      <c r="I27" s="607"/>
      <c r="J27" s="472"/>
      <c r="K27" s="472"/>
      <c r="L27" s="473"/>
    </row>
    <row r="28" spans="1:12">
      <c r="A28" s="312">
        <v>17</v>
      </c>
      <c r="B28" s="11" t="s">
        <v>85</v>
      </c>
      <c r="C28" s="471">
        <v>5.536565283604631E-2</v>
      </c>
      <c r="D28" s="472">
        <v>6.609730161883684E-2</v>
      </c>
      <c r="E28" s="472">
        <v>6.5000000000000002E-2</v>
      </c>
      <c r="F28" s="472">
        <v>6.4600000000000005E-2</v>
      </c>
      <c r="G28" s="473">
        <v>6.3E-2</v>
      </c>
      <c r="I28" s="607"/>
      <c r="J28" s="472"/>
      <c r="K28" s="472"/>
      <c r="L28" s="473"/>
    </row>
    <row r="29" spans="1:12">
      <c r="A29" s="312">
        <v>18</v>
      </c>
      <c r="B29" s="11" t="s">
        <v>167</v>
      </c>
      <c r="C29" s="471">
        <v>1.0442800918214147E-2</v>
      </c>
      <c r="D29" s="472">
        <v>3.2821617664279441E-3</v>
      </c>
      <c r="E29" s="472">
        <v>-3.0000000000000001E-3</v>
      </c>
      <c r="F29" s="472">
        <v>-4.8999999999999998E-3</v>
      </c>
      <c r="G29" s="473">
        <v>3.0000000000000001E-3</v>
      </c>
      <c r="I29" s="607"/>
      <c r="J29" s="472"/>
      <c r="K29" s="472"/>
      <c r="L29" s="473"/>
    </row>
    <row r="30" spans="1:12">
      <c r="A30" s="312">
        <v>19</v>
      </c>
      <c r="B30" s="11" t="s">
        <v>168</v>
      </c>
      <c r="C30" s="471">
        <v>4.8665875549575688E-2</v>
      </c>
      <c r="D30" s="472">
        <v>1.6209342514036738E-2</v>
      </c>
      <c r="E30" s="472">
        <v>-1.4E-2</v>
      </c>
      <c r="F30" s="472">
        <v>-2.4799999999999999E-2</v>
      </c>
      <c r="G30" s="473">
        <v>1.2999999999999999E-2</v>
      </c>
      <c r="I30" s="607"/>
      <c r="J30" s="472"/>
      <c r="K30" s="472"/>
      <c r="L30" s="473"/>
    </row>
    <row r="31" spans="1:12">
      <c r="A31" s="10"/>
      <c r="B31" s="131" t="s">
        <v>230</v>
      </c>
      <c r="C31" s="469"/>
      <c r="D31" s="469"/>
      <c r="E31" s="469"/>
      <c r="F31" s="469"/>
      <c r="G31" s="470"/>
      <c r="I31" s="606"/>
      <c r="J31" s="200"/>
      <c r="K31" s="200"/>
      <c r="L31" s="464"/>
    </row>
    <row r="32" spans="1:12">
      <c r="A32" s="312">
        <v>20</v>
      </c>
      <c r="B32" s="11" t="s">
        <v>84</v>
      </c>
      <c r="C32" s="471">
        <v>8.3754507254769309E-2</v>
      </c>
      <c r="D32" s="472">
        <v>8.5460599254732636E-2</v>
      </c>
      <c r="E32" s="472">
        <v>0.113</v>
      </c>
      <c r="F32" s="472">
        <v>0.13900000000000001</v>
      </c>
      <c r="G32" s="473">
        <v>8.8999999999999996E-2</v>
      </c>
      <c r="I32" s="607"/>
      <c r="J32" s="472"/>
      <c r="K32" s="472"/>
      <c r="L32" s="473"/>
    </row>
    <row r="33" spans="1:12" ht="15" customHeight="1">
      <c r="A33" s="312">
        <v>21</v>
      </c>
      <c r="B33" s="11" t="s">
        <v>712</v>
      </c>
      <c r="C33" s="471">
        <v>3.141989674239444E-2</v>
      </c>
      <c r="D33" s="472">
        <v>4.5988968937092173E-2</v>
      </c>
      <c r="E33" s="472">
        <v>5.6000000000000001E-2</v>
      </c>
      <c r="F33" s="472">
        <v>5.6000000000000001E-2</v>
      </c>
      <c r="G33" s="473">
        <v>5.0999999999999997E-2</v>
      </c>
      <c r="I33" s="607"/>
      <c r="J33" s="472"/>
      <c r="K33" s="472"/>
      <c r="L33" s="473"/>
    </row>
    <row r="34" spans="1:12">
      <c r="A34" s="312">
        <v>22</v>
      </c>
      <c r="B34" s="11" t="s">
        <v>83</v>
      </c>
      <c r="C34" s="471">
        <v>0.5644798810516557</v>
      </c>
      <c r="D34" s="472">
        <v>0.55481183946518031</v>
      </c>
      <c r="E34" s="472">
        <v>0.54800000000000004</v>
      </c>
      <c r="F34" s="472">
        <v>0.58299999999999996</v>
      </c>
      <c r="G34" s="473">
        <v>0.59699999999999998</v>
      </c>
      <c r="I34" s="607"/>
      <c r="J34" s="472"/>
      <c r="K34" s="472"/>
      <c r="L34" s="473"/>
    </row>
    <row r="35" spans="1:12" ht="15" customHeight="1">
      <c r="A35" s="312">
        <v>23</v>
      </c>
      <c r="B35" s="11" t="s">
        <v>82</v>
      </c>
      <c r="C35" s="471">
        <v>0.51931668441942525</v>
      </c>
      <c r="D35" s="472">
        <v>0.53661231896875505</v>
      </c>
      <c r="E35" s="472">
        <v>0.52800000000000002</v>
      </c>
      <c r="F35" s="472">
        <v>0.58099999999999996</v>
      </c>
      <c r="G35" s="473">
        <v>0.56599999999999995</v>
      </c>
      <c r="I35" s="607"/>
      <c r="J35" s="472"/>
      <c r="K35" s="472"/>
      <c r="L35" s="473"/>
    </row>
    <row r="36" spans="1:12">
      <c r="A36" s="312">
        <v>24</v>
      </c>
      <c r="B36" s="11" t="s">
        <v>81</v>
      </c>
      <c r="C36" s="471">
        <v>-0.12857628734455473</v>
      </c>
      <c r="D36" s="472">
        <v>-4.1541500515706931E-2</v>
      </c>
      <c r="E36" s="472">
        <v>-9.4E-2</v>
      </c>
      <c r="F36" s="472">
        <v>-7.0000000000000007E-2</v>
      </c>
      <c r="G36" s="473">
        <v>-0.08</v>
      </c>
      <c r="I36" s="607"/>
      <c r="J36" s="472"/>
      <c r="K36" s="472"/>
      <c r="L36" s="473"/>
    </row>
    <row r="37" spans="1:12" ht="15" customHeight="1">
      <c r="A37" s="10"/>
      <c r="B37" s="131" t="s">
        <v>231</v>
      </c>
      <c r="C37" s="469"/>
      <c r="D37" s="469"/>
      <c r="E37" s="469"/>
      <c r="F37" s="469"/>
      <c r="G37" s="470"/>
      <c r="I37" s="606"/>
      <c r="J37" s="200"/>
      <c r="K37" s="200"/>
      <c r="L37" s="464"/>
    </row>
    <row r="38" spans="1:12" ht="15" customHeight="1">
      <c r="A38" s="312">
        <v>25</v>
      </c>
      <c r="B38" s="11" t="s">
        <v>80</v>
      </c>
      <c r="C38" s="471">
        <v>0.17952791231305065</v>
      </c>
      <c r="D38" s="471">
        <v>0.16579206660802059</v>
      </c>
      <c r="E38" s="471">
        <v>0.17599999999999999</v>
      </c>
      <c r="F38" s="471">
        <v>0.184</v>
      </c>
      <c r="G38" s="474">
        <v>0.21199999999999999</v>
      </c>
      <c r="I38" s="608"/>
      <c r="J38" s="471"/>
      <c r="K38" s="471"/>
      <c r="L38" s="474"/>
    </row>
    <row r="39" spans="1:12" ht="15" customHeight="1">
      <c r="A39" s="312">
        <v>26</v>
      </c>
      <c r="B39" s="11" t="s">
        <v>79</v>
      </c>
      <c r="C39" s="471">
        <v>0.67763894205345754</v>
      </c>
      <c r="D39" s="471">
        <v>0.65975765565942257</v>
      </c>
      <c r="E39" s="471">
        <v>0.72299999999999998</v>
      </c>
      <c r="F39" s="471">
        <v>0.77900000000000003</v>
      </c>
      <c r="G39" s="474">
        <v>0.71599999999999997</v>
      </c>
      <c r="I39" s="608"/>
      <c r="J39" s="471"/>
      <c r="K39" s="471"/>
      <c r="L39" s="474"/>
    </row>
    <row r="40" spans="1:12" ht="15" customHeight="1">
      <c r="A40" s="312">
        <v>27</v>
      </c>
      <c r="B40" s="11" t="s">
        <v>78</v>
      </c>
      <c r="C40" s="471">
        <v>0.19201429243507395</v>
      </c>
      <c r="D40" s="471">
        <v>0.20576556663922385</v>
      </c>
      <c r="E40" s="471">
        <v>0.185</v>
      </c>
      <c r="F40" s="471">
        <v>0.193</v>
      </c>
      <c r="G40" s="474">
        <v>0.217</v>
      </c>
      <c r="I40" s="608"/>
      <c r="J40" s="471"/>
      <c r="K40" s="471"/>
      <c r="L40" s="474"/>
    </row>
    <row r="41" spans="1:12" ht="15" customHeight="1">
      <c r="A41" s="313"/>
      <c r="B41" s="131" t="s">
        <v>272</v>
      </c>
      <c r="C41" s="200"/>
      <c r="D41" s="200"/>
      <c r="E41" s="200"/>
      <c r="F41" s="200"/>
      <c r="G41" s="464"/>
      <c r="I41" s="603"/>
      <c r="J41" s="200"/>
      <c r="K41" s="200"/>
      <c r="L41" s="464"/>
    </row>
    <row r="42" spans="1:12">
      <c r="A42" s="312">
        <v>28</v>
      </c>
      <c r="B42" s="11" t="s">
        <v>255</v>
      </c>
      <c r="C42" s="475">
        <v>139702649.14356813</v>
      </c>
      <c r="D42" s="475">
        <v>140516860.76185107</v>
      </c>
      <c r="E42" s="475">
        <v>146365839</v>
      </c>
      <c r="F42" s="475">
        <v>145326888</v>
      </c>
      <c r="G42" s="476">
        <v>150913136</v>
      </c>
      <c r="I42" s="619"/>
      <c r="J42" s="487"/>
      <c r="K42" s="487"/>
      <c r="L42" s="488"/>
    </row>
    <row r="43" spans="1:12" ht="15" customHeight="1">
      <c r="A43" s="312">
        <v>29</v>
      </c>
      <c r="B43" s="11" t="s">
        <v>267</v>
      </c>
      <c r="C43" s="475">
        <v>94433712.680466294</v>
      </c>
      <c r="D43" s="477">
        <v>75674277.716746137</v>
      </c>
      <c r="E43" s="477">
        <v>72376479</v>
      </c>
      <c r="F43" s="477">
        <v>89904544</v>
      </c>
      <c r="G43" s="478">
        <v>68046298</v>
      </c>
      <c r="I43" s="620"/>
      <c r="J43" s="489"/>
      <c r="K43" s="489"/>
      <c r="L43" s="490"/>
    </row>
    <row r="44" spans="1:12" ht="15" customHeight="1">
      <c r="A44" s="338">
        <v>30</v>
      </c>
      <c r="B44" s="339" t="s">
        <v>256</v>
      </c>
      <c r="C44" s="471">
        <v>1.4764562201833158</v>
      </c>
      <c r="D44" s="471">
        <v>1.8568642476881649</v>
      </c>
      <c r="E44" s="471">
        <v>2.0219999999999998</v>
      </c>
      <c r="F44" s="471">
        <v>1.6160000000000001</v>
      </c>
      <c r="G44" s="474">
        <v>2.218</v>
      </c>
      <c r="I44" s="621"/>
      <c r="J44" s="471"/>
      <c r="K44" s="471"/>
      <c r="L44" s="474"/>
    </row>
    <row r="45" spans="1:12" ht="15" customHeight="1">
      <c r="A45" s="338"/>
      <c r="B45" s="131" t="s">
        <v>374</v>
      </c>
      <c r="C45" s="200"/>
      <c r="D45" s="200"/>
      <c r="E45" s="200"/>
      <c r="F45" s="200"/>
      <c r="G45" s="464"/>
      <c r="I45" s="603"/>
      <c r="J45" s="200"/>
      <c r="K45" s="200"/>
      <c r="L45" s="464"/>
    </row>
    <row r="46" spans="1:12" ht="15" customHeight="1">
      <c r="A46" s="338">
        <v>31</v>
      </c>
      <c r="B46" s="339" t="s">
        <v>381</v>
      </c>
      <c r="C46" s="479">
        <v>335903319.85475004</v>
      </c>
      <c r="D46" s="480">
        <v>396941166.57811999</v>
      </c>
      <c r="E46" s="480">
        <v>327923475</v>
      </c>
      <c r="F46" s="480">
        <v>353339315</v>
      </c>
      <c r="G46" s="481">
        <v>359791586</v>
      </c>
      <c r="I46" s="609"/>
      <c r="J46" s="480"/>
      <c r="K46" s="480"/>
      <c r="L46" s="481"/>
    </row>
    <row r="47" spans="1:12" ht="15" customHeight="1">
      <c r="A47" s="338">
        <v>32</v>
      </c>
      <c r="B47" s="339" t="s">
        <v>396</v>
      </c>
      <c r="C47" s="479">
        <v>280388726.74643266</v>
      </c>
      <c r="D47" s="480">
        <v>320925453.52252972</v>
      </c>
      <c r="E47" s="480">
        <v>293297718</v>
      </c>
      <c r="F47" s="480">
        <v>302708247</v>
      </c>
      <c r="G47" s="481">
        <v>282123107</v>
      </c>
      <c r="I47" s="609"/>
      <c r="J47" s="480"/>
      <c r="K47" s="480"/>
      <c r="L47" s="481"/>
    </row>
    <row r="48" spans="1:12" ht="14.4" thickBot="1">
      <c r="A48" s="314">
        <v>33</v>
      </c>
      <c r="B48" s="133" t="s">
        <v>414</v>
      </c>
      <c r="C48" s="482">
        <v>1.19799153037462</v>
      </c>
      <c r="D48" s="483">
        <v>1.2368640823631454</v>
      </c>
      <c r="E48" s="483">
        <v>1.1180000000000001</v>
      </c>
      <c r="F48" s="483">
        <v>1.167</v>
      </c>
      <c r="G48" s="484">
        <v>1.2749999999999999</v>
      </c>
      <c r="I48" s="610"/>
      <c r="J48" s="483"/>
      <c r="K48" s="483"/>
      <c r="L48" s="484"/>
    </row>
    <row r="49" spans="1:2">
      <c r="A49" s="12"/>
    </row>
    <row r="50" spans="1:2" ht="39.6">
      <c r="B50" s="192" t="s">
        <v>709</v>
      </c>
    </row>
    <row r="51" spans="1:2" ht="52.8">
      <c r="B51" s="192" t="s">
        <v>271</v>
      </c>
    </row>
    <row r="53" spans="1:2" ht="14.4">
      <c r="B53" s="191"/>
    </row>
  </sheetData>
  <mergeCells count="2">
    <mergeCell ref="D4:G4"/>
    <mergeCell ref="I4:L4"/>
  </mergeCells>
  <pageMargins left="0.7" right="0.7" top="0.75" bottom="0.75" header="0.3" footer="0.3"/>
  <pageSetup paperSize="9" scale="3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1" zoomScaleNormal="100" workbookViewId="0">
      <selection activeCell="H22" sqref="H22"/>
    </sheetView>
  </sheetViews>
  <sheetFormatPr defaultColWidth="9.21875" defaultRowHeight="12"/>
  <cols>
    <col min="1" max="1" width="11.77734375" style="342" bestFit="1" customWidth="1"/>
    <col min="2" max="2" width="105.21875" style="342" bestFit="1" customWidth="1"/>
    <col min="3" max="4" width="14.109375" style="342" bestFit="1" customWidth="1"/>
    <col min="5" max="5" width="17.44140625" style="342" bestFit="1" customWidth="1"/>
    <col min="6" max="6" width="15.109375" style="342" bestFit="1" customWidth="1"/>
    <col min="7" max="7" width="19.6640625" style="342" customWidth="1"/>
    <col min="8" max="8" width="18.77734375" style="342" customWidth="1"/>
    <col min="9" max="16384" width="9.21875" style="342"/>
  </cols>
  <sheetData>
    <row r="1" spans="1:8" ht="13.8">
      <c r="A1" s="340" t="s">
        <v>31</v>
      </c>
      <c r="B1" s="383" t="str">
        <f>'Info '!C2</f>
        <v>JSC PASHA Bank Georgia</v>
      </c>
    </row>
    <row r="2" spans="1:8">
      <c r="A2" s="340" t="s">
        <v>32</v>
      </c>
      <c r="B2" s="382">
        <f>'1. key ratios '!B2</f>
        <v>45382</v>
      </c>
    </row>
    <row r="3" spans="1:8">
      <c r="A3" s="341" t="s">
        <v>417</v>
      </c>
    </row>
    <row r="5" spans="1:8" ht="12" customHeight="1">
      <c r="A5" s="708" t="s">
        <v>418</v>
      </c>
      <c r="B5" s="709"/>
      <c r="C5" s="714" t="s">
        <v>419</v>
      </c>
      <c r="D5" s="715"/>
      <c r="E5" s="715"/>
      <c r="F5" s="715"/>
      <c r="G5" s="715"/>
      <c r="H5" s="716"/>
    </row>
    <row r="6" spans="1:8">
      <c r="A6" s="710"/>
      <c r="B6" s="711"/>
      <c r="C6" s="717"/>
      <c r="D6" s="718"/>
      <c r="E6" s="718"/>
      <c r="F6" s="718"/>
      <c r="G6" s="718"/>
      <c r="H6" s="719"/>
    </row>
    <row r="7" spans="1:8">
      <c r="A7" s="712"/>
      <c r="B7" s="713"/>
      <c r="C7" s="381" t="s">
        <v>420</v>
      </c>
      <c r="D7" s="381" t="s">
        <v>421</v>
      </c>
      <c r="E7" s="381" t="s">
        <v>422</v>
      </c>
      <c r="F7" s="381" t="s">
        <v>423</v>
      </c>
      <c r="G7" s="381" t="s">
        <v>424</v>
      </c>
      <c r="H7" s="381" t="s">
        <v>65</v>
      </c>
    </row>
    <row r="8" spans="1:8">
      <c r="A8" s="377">
        <v>1</v>
      </c>
      <c r="B8" s="376" t="s">
        <v>52</v>
      </c>
      <c r="C8" s="586">
        <v>878568</v>
      </c>
      <c r="D8" s="586"/>
      <c r="E8" s="586">
        <v>5346400</v>
      </c>
      <c r="F8" s="586"/>
      <c r="G8" s="586">
        <v>31828192.579999998</v>
      </c>
      <c r="H8" s="585">
        <v>38053161</v>
      </c>
    </row>
    <row r="9" spans="1:8">
      <c r="A9" s="377">
        <v>2</v>
      </c>
      <c r="B9" s="376" t="s">
        <v>53</v>
      </c>
      <c r="C9" s="586"/>
      <c r="D9" s="586"/>
      <c r="E9" s="586"/>
      <c r="F9" s="586"/>
      <c r="G9" s="586"/>
      <c r="H9" s="585" t="s">
        <v>743</v>
      </c>
    </row>
    <row r="10" spans="1:8">
      <c r="A10" s="377">
        <v>3</v>
      </c>
      <c r="B10" s="376" t="s">
        <v>165</v>
      </c>
      <c r="C10" s="586"/>
      <c r="D10" s="586"/>
      <c r="E10" s="586"/>
      <c r="F10" s="586"/>
      <c r="G10" s="586"/>
      <c r="H10" s="585" t="s">
        <v>743</v>
      </c>
    </row>
    <row r="11" spans="1:8">
      <c r="A11" s="377">
        <v>4</v>
      </c>
      <c r="B11" s="376" t="s">
        <v>54</v>
      </c>
      <c r="C11" s="586"/>
      <c r="D11" s="586"/>
      <c r="E11" s="586"/>
      <c r="F11" s="586"/>
      <c r="G11" s="586"/>
      <c r="H11" s="585" t="s">
        <v>743</v>
      </c>
    </row>
    <row r="12" spans="1:8">
      <c r="A12" s="377">
        <v>5</v>
      </c>
      <c r="B12" s="376" t="s">
        <v>55</v>
      </c>
      <c r="C12" s="586"/>
      <c r="D12" s="586"/>
      <c r="E12" s="586"/>
      <c r="F12" s="586"/>
      <c r="G12" s="586"/>
      <c r="H12" s="585" t="s">
        <v>743</v>
      </c>
    </row>
    <row r="13" spans="1:8">
      <c r="A13" s="377">
        <v>6</v>
      </c>
      <c r="B13" s="376" t="s">
        <v>56</v>
      </c>
      <c r="C13" s="586">
        <v>15214816</v>
      </c>
      <c r="D13" s="586">
        <v>87173320</v>
      </c>
      <c r="E13" s="586">
        <v>44368993</v>
      </c>
      <c r="F13" s="586"/>
      <c r="G13" s="586"/>
      <c r="H13" s="585">
        <v>146757129</v>
      </c>
    </row>
    <row r="14" spans="1:8">
      <c r="A14" s="377">
        <v>7</v>
      </c>
      <c r="B14" s="376" t="s">
        <v>57</v>
      </c>
      <c r="C14" s="586"/>
      <c r="D14" s="586">
        <v>32283863</v>
      </c>
      <c r="E14" s="586">
        <v>160809514</v>
      </c>
      <c r="F14" s="586">
        <v>115859890</v>
      </c>
      <c r="G14" s="586"/>
      <c r="H14" s="585">
        <v>308953268</v>
      </c>
    </row>
    <row r="15" spans="1:8">
      <c r="A15" s="377">
        <v>8</v>
      </c>
      <c r="B15" s="378" t="s">
        <v>58</v>
      </c>
      <c r="C15" s="586"/>
      <c r="D15" s="586">
        <v>65126</v>
      </c>
      <c r="E15" s="586">
        <v>510654</v>
      </c>
      <c r="F15" s="586">
        <v>12750</v>
      </c>
      <c r="G15" s="586"/>
      <c r="H15" s="585">
        <v>588529</v>
      </c>
    </row>
    <row r="16" spans="1:8">
      <c r="A16" s="377">
        <v>9</v>
      </c>
      <c r="B16" s="376" t="s">
        <v>59</v>
      </c>
      <c r="C16" s="586"/>
      <c r="D16" s="586"/>
      <c r="E16" s="586"/>
      <c r="F16" s="586"/>
      <c r="G16" s="586"/>
      <c r="H16" s="585" t="s">
        <v>743</v>
      </c>
    </row>
    <row r="17" spans="1:8">
      <c r="A17" s="377">
        <v>10</v>
      </c>
      <c r="B17" s="380" t="s">
        <v>432</v>
      </c>
      <c r="C17" s="586"/>
      <c r="D17" s="586">
        <v>1963589</v>
      </c>
      <c r="E17" s="586">
        <v>16610507</v>
      </c>
      <c r="F17" s="586">
        <v>20090134</v>
      </c>
      <c r="G17" s="586"/>
      <c r="H17" s="585">
        <v>38664230</v>
      </c>
    </row>
    <row r="18" spans="1:8">
      <c r="A18" s="377">
        <v>11</v>
      </c>
      <c r="B18" s="376" t="s">
        <v>61</v>
      </c>
      <c r="C18" s="586"/>
      <c r="D18" s="586"/>
      <c r="E18" s="586"/>
      <c r="F18" s="586"/>
      <c r="G18" s="586"/>
      <c r="H18" s="585" t="s">
        <v>743</v>
      </c>
    </row>
    <row r="19" spans="1:8">
      <c r="A19" s="377">
        <v>12</v>
      </c>
      <c r="B19" s="376" t="s">
        <v>62</v>
      </c>
      <c r="C19" s="586"/>
      <c r="D19" s="586"/>
      <c r="E19" s="586"/>
      <c r="F19" s="586"/>
      <c r="G19" s="586"/>
      <c r="H19" s="585" t="s">
        <v>743</v>
      </c>
    </row>
    <row r="20" spans="1:8">
      <c r="A20" s="379">
        <v>13</v>
      </c>
      <c r="B20" s="378" t="s">
        <v>145</v>
      </c>
      <c r="C20" s="586"/>
      <c r="D20" s="586"/>
      <c r="E20" s="586"/>
      <c r="F20" s="586"/>
      <c r="G20" s="586"/>
      <c r="H20" s="585" t="s">
        <v>743</v>
      </c>
    </row>
    <row r="21" spans="1:8">
      <c r="A21" s="377">
        <v>14</v>
      </c>
      <c r="B21" s="376" t="s">
        <v>64</v>
      </c>
      <c r="C21" s="586">
        <v>6764825</v>
      </c>
      <c r="D21" s="586">
        <v>15709918</v>
      </c>
      <c r="E21" s="586"/>
      <c r="F21" s="586">
        <v>1895654</v>
      </c>
      <c r="G21" s="586">
        <v>1660848</v>
      </c>
      <c r="H21" s="585">
        <v>26031244</v>
      </c>
    </row>
    <row r="22" spans="1:8">
      <c r="A22" s="375">
        <v>15</v>
      </c>
      <c r="B22" s="374" t="s">
        <v>65</v>
      </c>
      <c r="C22" s="585">
        <v>22858209</v>
      </c>
      <c r="D22" s="585">
        <v>135232227</v>
      </c>
      <c r="E22" s="585">
        <v>211035561</v>
      </c>
      <c r="F22" s="585">
        <v>117768294</v>
      </c>
      <c r="G22" s="585">
        <v>33489040</v>
      </c>
      <c r="H22" s="585">
        <v>520383332</v>
      </c>
    </row>
    <row r="26" spans="1:8" ht="24">
      <c r="B26" s="345" t="s">
        <v>519</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scale="3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topLeftCell="B1" zoomScaleNormal="100" workbookViewId="0">
      <selection activeCell="E21" sqref="E21"/>
    </sheetView>
  </sheetViews>
  <sheetFormatPr defaultColWidth="9.21875" defaultRowHeight="12"/>
  <cols>
    <col min="1" max="1" width="11.77734375" style="384" bestFit="1" customWidth="1"/>
    <col min="2" max="2" width="86.77734375" style="342" customWidth="1"/>
    <col min="3" max="4" width="31.5546875" style="342" customWidth="1"/>
    <col min="5" max="5" width="15.109375" style="342" bestFit="1" customWidth="1"/>
    <col min="6" max="6" width="11.77734375" style="342" bestFit="1" customWidth="1"/>
    <col min="7" max="7" width="21.5546875" style="342" bestFit="1" customWidth="1"/>
    <col min="8" max="8" width="41.44140625" style="342" customWidth="1"/>
    <col min="9" max="16384" width="9.21875" style="342"/>
  </cols>
  <sheetData>
    <row r="1" spans="1:8" ht="13.8">
      <c r="A1" s="340" t="s">
        <v>31</v>
      </c>
      <c r="B1" s="383" t="str">
        <f>'Info '!C2</f>
        <v>JSC PASHA Bank Georgia</v>
      </c>
      <c r="C1" s="396"/>
      <c r="D1" s="396"/>
      <c r="E1" s="396"/>
      <c r="F1" s="396"/>
      <c r="G1" s="396"/>
      <c r="H1" s="396"/>
    </row>
    <row r="2" spans="1:8">
      <c r="A2" s="340" t="s">
        <v>32</v>
      </c>
      <c r="B2" s="382">
        <f>'1. key ratios '!B2</f>
        <v>45382</v>
      </c>
      <c r="C2" s="396"/>
      <c r="D2" s="396"/>
      <c r="E2" s="396"/>
      <c r="F2" s="396"/>
      <c r="G2" s="396"/>
      <c r="H2" s="396"/>
    </row>
    <row r="3" spans="1:8">
      <c r="A3" s="341" t="s">
        <v>425</v>
      </c>
      <c r="B3" s="396"/>
      <c r="C3" s="396"/>
      <c r="D3" s="396"/>
      <c r="E3" s="396"/>
      <c r="F3" s="396"/>
      <c r="G3" s="396"/>
      <c r="H3" s="396"/>
    </row>
    <row r="4" spans="1:8">
      <c r="A4" s="397"/>
      <c r="B4" s="396"/>
      <c r="C4" s="395" t="s">
        <v>0</v>
      </c>
      <c r="D4" s="395" t="s">
        <v>1</v>
      </c>
      <c r="E4" s="395" t="s">
        <v>2</v>
      </c>
      <c r="F4" s="395" t="s">
        <v>3</v>
      </c>
      <c r="G4" s="395" t="s">
        <v>4</v>
      </c>
      <c r="H4" s="395" t="s">
        <v>6</v>
      </c>
    </row>
    <row r="5" spans="1:8" ht="34.049999999999997" customHeight="1">
      <c r="A5" s="708" t="s">
        <v>426</v>
      </c>
      <c r="B5" s="709"/>
      <c r="C5" s="722" t="s">
        <v>427</v>
      </c>
      <c r="D5" s="722"/>
      <c r="E5" s="722" t="s">
        <v>664</v>
      </c>
      <c r="F5" s="720" t="s">
        <v>428</v>
      </c>
      <c r="G5" s="720" t="s">
        <v>429</v>
      </c>
      <c r="H5" s="393" t="s">
        <v>663</v>
      </c>
    </row>
    <row r="6" spans="1:8" ht="24">
      <c r="A6" s="712"/>
      <c r="B6" s="713"/>
      <c r="C6" s="394" t="s">
        <v>430</v>
      </c>
      <c r="D6" s="394" t="s">
        <v>431</v>
      </c>
      <c r="E6" s="722"/>
      <c r="F6" s="721"/>
      <c r="G6" s="721"/>
      <c r="H6" s="393" t="s">
        <v>662</v>
      </c>
    </row>
    <row r="7" spans="1:8">
      <c r="A7" s="391">
        <v>1</v>
      </c>
      <c r="B7" s="376" t="s">
        <v>52</v>
      </c>
      <c r="C7" s="587"/>
      <c r="D7" s="587">
        <v>38053161</v>
      </c>
      <c r="E7" s="587"/>
      <c r="F7" s="587"/>
      <c r="G7" s="587"/>
      <c r="H7" s="589">
        <f>C7+D7-E7-F7</f>
        <v>38053161</v>
      </c>
    </row>
    <row r="8" spans="1:8">
      <c r="A8" s="391">
        <v>2</v>
      </c>
      <c r="B8" s="376" t="s">
        <v>53</v>
      </c>
      <c r="C8" s="587"/>
      <c r="D8" s="587"/>
      <c r="E8" s="587"/>
      <c r="F8" s="587"/>
      <c r="G8" s="587"/>
      <c r="H8" s="589">
        <f t="shared" ref="H8:H20" si="0">C8+D8-E8-F8</f>
        <v>0</v>
      </c>
    </row>
    <row r="9" spans="1:8">
      <c r="A9" s="391">
        <v>3</v>
      </c>
      <c r="B9" s="376" t="s">
        <v>165</v>
      </c>
      <c r="C9" s="587"/>
      <c r="D9" s="587"/>
      <c r="E9" s="587"/>
      <c r="F9" s="587"/>
      <c r="G9" s="587"/>
      <c r="H9" s="589">
        <f t="shared" si="0"/>
        <v>0</v>
      </c>
    </row>
    <row r="10" spans="1:8">
      <c r="A10" s="391">
        <v>4</v>
      </c>
      <c r="B10" s="376" t="s">
        <v>54</v>
      </c>
      <c r="C10" s="587"/>
      <c r="D10" s="587"/>
      <c r="E10" s="587"/>
      <c r="F10" s="587"/>
      <c r="G10" s="587"/>
      <c r="H10" s="589">
        <f t="shared" si="0"/>
        <v>0</v>
      </c>
    </row>
    <row r="11" spans="1:8">
      <c r="A11" s="391">
        <v>5</v>
      </c>
      <c r="B11" s="376" t="s">
        <v>55</v>
      </c>
      <c r="C11" s="587"/>
      <c r="D11" s="587"/>
      <c r="E11" s="587"/>
      <c r="F11" s="587"/>
      <c r="G11" s="587"/>
      <c r="H11" s="589">
        <f t="shared" si="0"/>
        <v>0</v>
      </c>
    </row>
    <row r="12" spans="1:8">
      <c r="A12" s="391">
        <v>6</v>
      </c>
      <c r="B12" s="376" t="s">
        <v>56</v>
      </c>
      <c r="C12" s="587"/>
      <c r="D12" s="587">
        <v>147354724</v>
      </c>
      <c r="E12" s="587">
        <v>597595</v>
      </c>
      <c r="F12" s="587"/>
      <c r="G12" s="587"/>
      <c r="H12" s="589">
        <f t="shared" si="0"/>
        <v>146757129</v>
      </c>
    </row>
    <row r="13" spans="1:8">
      <c r="A13" s="391">
        <v>7</v>
      </c>
      <c r="B13" s="376" t="s">
        <v>57</v>
      </c>
      <c r="C13" s="587">
        <v>25705437</v>
      </c>
      <c r="D13" s="587">
        <v>292703250</v>
      </c>
      <c r="E13" s="587">
        <v>9455419</v>
      </c>
      <c r="F13" s="587"/>
      <c r="G13" s="587"/>
      <c r="H13" s="589">
        <f t="shared" si="0"/>
        <v>308953268</v>
      </c>
    </row>
    <row r="14" spans="1:8">
      <c r="A14" s="391">
        <v>8</v>
      </c>
      <c r="B14" s="378" t="s">
        <v>58</v>
      </c>
      <c r="C14" s="587">
        <v>262710</v>
      </c>
      <c r="D14" s="587">
        <v>563173</v>
      </c>
      <c r="E14" s="587">
        <v>237354</v>
      </c>
      <c r="F14" s="587"/>
      <c r="G14" s="587">
        <v>1488417</v>
      </c>
      <c r="H14" s="589">
        <f t="shared" si="0"/>
        <v>588529</v>
      </c>
    </row>
    <row r="15" spans="1:8">
      <c r="A15" s="391">
        <v>9</v>
      </c>
      <c r="B15" s="376" t="s">
        <v>59</v>
      </c>
      <c r="C15" s="587"/>
      <c r="D15" s="587"/>
      <c r="E15" s="587"/>
      <c r="F15" s="587"/>
      <c r="G15" s="587"/>
      <c r="H15" s="589">
        <f t="shared" si="0"/>
        <v>0</v>
      </c>
    </row>
    <row r="16" spans="1:8">
      <c r="A16" s="391">
        <v>10</v>
      </c>
      <c r="B16" s="380" t="s">
        <v>432</v>
      </c>
      <c r="C16" s="587">
        <v>23355156</v>
      </c>
      <c r="D16" s="587">
        <v>21699250</v>
      </c>
      <c r="E16" s="587">
        <v>6390176</v>
      </c>
      <c r="F16" s="587"/>
      <c r="G16" s="587"/>
      <c r="H16" s="589">
        <f t="shared" si="0"/>
        <v>38664230</v>
      </c>
    </row>
    <row r="17" spans="1:8">
      <c r="A17" s="391">
        <v>11</v>
      </c>
      <c r="B17" s="376" t="s">
        <v>61</v>
      </c>
      <c r="C17" s="587"/>
      <c r="D17" s="587"/>
      <c r="E17" s="587"/>
      <c r="F17" s="587"/>
      <c r="G17" s="587"/>
      <c r="H17" s="589">
        <f t="shared" si="0"/>
        <v>0</v>
      </c>
    </row>
    <row r="18" spans="1:8">
      <c r="A18" s="391">
        <v>12</v>
      </c>
      <c r="B18" s="376" t="s">
        <v>62</v>
      </c>
      <c r="C18" s="587"/>
      <c r="D18" s="587"/>
      <c r="E18" s="587"/>
      <c r="F18" s="587"/>
      <c r="G18" s="587"/>
      <c r="H18" s="589">
        <f t="shared" si="0"/>
        <v>0</v>
      </c>
    </row>
    <row r="19" spans="1:8">
      <c r="A19" s="392">
        <v>13</v>
      </c>
      <c r="B19" s="378" t="s">
        <v>145</v>
      </c>
      <c r="C19" s="587"/>
      <c r="D19" s="587"/>
      <c r="E19" s="587"/>
      <c r="F19" s="587"/>
      <c r="G19" s="587"/>
      <c r="H19" s="589">
        <f t="shared" si="0"/>
        <v>0</v>
      </c>
    </row>
    <row r="20" spans="1:8">
      <c r="A20" s="391">
        <v>14</v>
      </c>
      <c r="B20" s="376" t="s">
        <v>64</v>
      </c>
      <c r="C20" s="587"/>
      <c r="D20" s="587">
        <v>31369731</v>
      </c>
      <c r="E20" s="587"/>
      <c r="F20" s="587"/>
      <c r="G20" s="587"/>
      <c r="H20" s="589">
        <f t="shared" si="0"/>
        <v>31369731</v>
      </c>
    </row>
    <row r="21" spans="1:8" s="388" customFormat="1">
      <c r="A21" s="390">
        <v>15</v>
      </c>
      <c r="B21" s="389" t="s">
        <v>65</v>
      </c>
      <c r="C21" s="588">
        <v>25968147.699999999</v>
      </c>
      <c r="D21" s="588">
        <v>510044038.60000002</v>
      </c>
      <c r="E21" s="588">
        <v>10290367.609999999</v>
      </c>
      <c r="F21" s="588">
        <v>0</v>
      </c>
      <c r="G21" s="588">
        <v>1488416.85</v>
      </c>
      <c r="H21" s="589">
        <f t="shared" ref="H21" si="1">SUM(H7:H15)+SUM(H17:H20)</f>
        <v>525721818</v>
      </c>
    </row>
    <row r="22" spans="1:8">
      <c r="A22" s="387">
        <v>16</v>
      </c>
      <c r="B22" s="386" t="s">
        <v>433</v>
      </c>
      <c r="C22" s="587">
        <v>25713492</v>
      </c>
      <c r="D22" s="587">
        <v>236336984</v>
      </c>
      <c r="E22" s="587">
        <v>9055447</v>
      </c>
      <c r="F22" s="587"/>
      <c r="G22" s="587">
        <v>1488417</v>
      </c>
      <c r="H22" s="589">
        <f>C22+D22-E22-F22</f>
        <v>252995029</v>
      </c>
    </row>
    <row r="23" spans="1:8">
      <c r="A23" s="387">
        <v>17</v>
      </c>
      <c r="B23" s="386" t="s">
        <v>434</v>
      </c>
      <c r="C23" s="587"/>
      <c r="D23" s="587">
        <v>56860258</v>
      </c>
      <c r="E23" s="587">
        <v>415261</v>
      </c>
      <c r="F23" s="587"/>
      <c r="G23" s="587"/>
      <c r="H23" s="589">
        <f>C23+D23-E23-F23</f>
        <v>56444997</v>
      </c>
    </row>
    <row r="26" spans="1:8" ht="42.45" customHeight="1">
      <c r="B26" s="345" t="s">
        <v>519</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paperSize="9" scale="3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6"/>
  <sheetViews>
    <sheetView showGridLines="0" zoomScaleNormal="100" workbookViewId="0">
      <selection activeCell="C7" sqref="C7:G34"/>
    </sheetView>
  </sheetViews>
  <sheetFormatPr defaultColWidth="9.21875" defaultRowHeight="12"/>
  <cols>
    <col min="1" max="1" width="11" style="342" bestFit="1" customWidth="1"/>
    <col min="2" max="2" width="93.44140625" style="342" customWidth="1"/>
    <col min="3" max="4" width="35" style="342" customWidth="1"/>
    <col min="5" max="5" width="15.109375" style="342" bestFit="1" customWidth="1"/>
    <col min="6" max="6" width="11.77734375" style="342" bestFit="1" customWidth="1"/>
    <col min="7" max="7" width="22" style="342" customWidth="1"/>
    <col min="8" max="8" width="19.88671875" style="342" customWidth="1"/>
    <col min="9" max="16384" width="9.21875" style="342"/>
  </cols>
  <sheetData>
    <row r="1" spans="1:8" ht="13.8">
      <c r="A1" s="340" t="s">
        <v>31</v>
      </c>
      <c r="B1" s="383" t="str">
        <f>'Info '!C2</f>
        <v>JSC PASHA Bank Georgia</v>
      </c>
      <c r="C1" s="396"/>
      <c r="D1" s="396"/>
      <c r="E1" s="396"/>
      <c r="F1" s="396"/>
      <c r="G1" s="396"/>
      <c r="H1" s="396"/>
    </row>
    <row r="2" spans="1:8">
      <c r="A2" s="340" t="s">
        <v>32</v>
      </c>
      <c r="B2" s="382">
        <f>'1. key ratios '!B2</f>
        <v>45382</v>
      </c>
      <c r="C2" s="396"/>
      <c r="D2" s="396"/>
      <c r="E2" s="396"/>
      <c r="F2" s="396"/>
      <c r="G2" s="396"/>
      <c r="H2" s="396"/>
    </row>
    <row r="3" spans="1:8">
      <c r="A3" s="341" t="s">
        <v>435</v>
      </c>
      <c r="B3" s="396"/>
      <c r="C3" s="396"/>
      <c r="D3" s="396"/>
      <c r="E3" s="396"/>
      <c r="F3" s="396"/>
      <c r="G3" s="396"/>
      <c r="H3" s="396"/>
    </row>
    <row r="4" spans="1:8">
      <c r="A4" s="397"/>
      <c r="B4" s="396"/>
      <c r="C4" s="395" t="s">
        <v>0</v>
      </c>
      <c r="D4" s="395" t="s">
        <v>1</v>
      </c>
      <c r="E4" s="395" t="s">
        <v>2</v>
      </c>
      <c r="F4" s="395" t="s">
        <v>3</v>
      </c>
      <c r="G4" s="395" t="s">
        <v>4</v>
      </c>
      <c r="H4" s="395" t="s">
        <v>6</v>
      </c>
    </row>
    <row r="5" spans="1:8" ht="41.55" customHeight="1">
      <c r="A5" s="708" t="s">
        <v>426</v>
      </c>
      <c r="B5" s="709"/>
      <c r="C5" s="722" t="s">
        <v>427</v>
      </c>
      <c r="D5" s="722"/>
      <c r="E5" s="722" t="s">
        <v>664</v>
      </c>
      <c r="F5" s="720" t="s">
        <v>428</v>
      </c>
      <c r="G5" s="720" t="s">
        <v>429</v>
      </c>
      <c r="H5" s="393" t="s">
        <v>663</v>
      </c>
    </row>
    <row r="6" spans="1:8" ht="24">
      <c r="A6" s="712"/>
      <c r="B6" s="713"/>
      <c r="C6" s="394" t="s">
        <v>430</v>
      </c>
      <c r="D6" s="394" t="s">
        <v>431</v>
      </c>
      <c r="E6" s="722"/>
      <c r="F6" s="721"/>
      <c r="G6" s="721"/>
      <c r="H6" s="393" t="s">
        <v>662</v>
      </c>
    </row>
    <row r="7" spans="1:8">
      <c r="A7" s="385">
        <v>1</v>
      </c>
      <c r="B7" s="400" t="s">
        <v>523</v>
      </c>
      <c r="C7" s="632">
        <v>28341.568563999997</v>
      </c>
      <c r="D7" s="632">
        <v>38058377.473300003</v>
      </c>
      <c r="E7" s="632">
        <v>24285.368799999997</v>
      </c>
      <c r="F7" s="632"/>
      <c r="G7" s="632">
        <v>51259.76</v>
      </c>
      <c r="H7" s="589">
        <f t="shared" ref="H7:H34" si="0">C7+D7-E7-F7</f>
        <v>38062433.673064001</v>
      </c>
    </row>
    <row r="8" spans="1:8">
      <c r="A8" s="385">
        <v>2</v>
      </c>
      <c r="B8" s="400" t="s">
        <v>436</v>
      </c>
      <c r="C8" s="632">
        <v>180401.2</v>
      </c>
      <c r="D8" s="632">
        <v>241140143.953605</v>
      </c>
      <c r="E8" s="632">
        <v>1255315.1431000002</v>
      </c>
      <c r="F8" s="632"/>
      <c r="G8" s="632">
        <v>15420.51</v>
      </c>
      <c r="H8" s="589">
        <f t="shared" si="0"/>
        <v>240065230.01050499</v>
      </c>
    </row>
    <row r="9" spans="1:8">
      <c r="A9" s="385">
        <v>3</v>
      </c>
      <c r="B9" s="400" t="s">
        <v>437</v>
      </c>
      <c r="C9" s="632">
        <v>0</v>
      </c>
      <c r="D9" s="632">
        <v>477988.33999999997</v>
      </c>
      <c r="E9" s="632">
        <v>2259.6469999999999</v>
      </c>
      <c r="F9" s="632"/>
      <c r="G9" s="632" t="s">
        <v>721</v>
      </c>
      <c r="H9" s="589">
        <f>C9+D9-E9-F9</f>
        <v>475728.69299999997</v>
      </c>
    </row>
    <row r="10" spans="1:8">
      <c r="A10" s="385">
        <v>4</v>
      </c>
      <c r="B10" s="400" t="s">
        <v>524</v>
      </c>
      <c r="C10" s="632">
        <v>6726846.7138495408</v>
      </c>
      <c r="D10" s="632">
        <v>15773924.737919999</v>
      </c>
      <c r="E10" s="632">
        <v>2260340.12</v>
      </c>
      <c r="F10" s="632"/>
      <c r="G10" s="632" t="s">
        <v>721</v>
      </c>
      <c r="H10" s="589">
        <f t="shared" si="0"/>
        <v>20240431.331769537</v>
      </c>
    </row>
    <row r="11" spans="1:8">
      <c r="A11" s="385">
        <v>5</v>
      </c>
      <c r="B11" s="400" t="s">
        <v>438</v>
      </c>
      <c r="C11" s="632">
        <v>0</v>
      </c>
      <c r="D11" s="632">
        <v>23061517.196190003</v>
      </c>
      <c r="E11" s="632">
        <v>53269.6731</v>
      </c>
      <c r="F11" s="632"/>
      <c r="G11" s="632" t="s">
        <v>721</v>
      </c>
      <c r="H11" s="589">
        <f t="shared" si="0"/>
        <v>23008247.523090005</v>
      </c>
    </row>
    <row r="12" spans="1:8">
      <c r="A12" s="385">
        <v>6</v>
      </c>
      <c r="B12" s="400" t="s">
        <v>439</v>
      </c>
      <c r="C12" s="632">
        <v>254852.45199999999</v>
      </c>
      <c r="D12" s="632">
        <v>404268.19178300013</v>
      </c>
      <c r="E12" s="632">
        <v>40784.465400000001</v>
      </c>
      <c r="F12" s="632"/>
      <c r="G12" s="632">
        <v>59533.68</v>
      </c>
      <c r="H12" s="589">
        <f t="shared" si="0"/>
        <v>618336.17838300008</v>
      </c>
    </row>
    <row r="13" spans="1:8">
      <c r="A13" s="385">
        <v>7</v>
      </c>
      <c r="B13" s="400" t="s">
        <v>440</v>
      </c>
      <c r="C13" s="632">
        <v>7573.6747000000014</v>
      </c>
      <c r="D13" s="632">
        <v>589402.81319999998</v>
      </c>
      <c r="E13" s="632">
        <v>9439.8806000000004</v>
      </c>
      <c r="F13" s="632"/>
      <c r="G13" s="632">
        <v>8670.16</v>
      </c>
      <c r="H13" s="589">
        <f t="shared" si="0"/>
        <v>587536.60729999992</v>
      </c>
    </row>
    <row r="14" spans="1:8">
      <c r="A14" s="385">
        <v>8</v>
      </c>
      <c r="B14" s="400" t="s">
        <v>441</v>
      </c>
      <c r="C14" s="632">
        <v>1811549.3946850002</v>
      </c>
      <c r="D14" s="632">
        <v>5885942.7052720003</v>
      </c>
      <c r="E14" s="632">
        <v>310314.96679999999</v>
      </c>
      <c r="F14" s="632"/>
      <c r="G14" s="632">
        <v>521.11</v>
      </c>
      <c r="H14" s="589">
        <f t="shared" si="0"/>
        <v>7387177.1331570009</v>
      </c>
    </row>
    <row r="15" spans="1:8">
      <c r="A15" s="385">
        <v>9</v>
      </c>
      <c r="B15" s="400" t="s">
        <v>442</v>
      </c>
      <c r="C15" s="632">
        <v>0</v>
      </c>
      <c r="D15" s="632">
        <v>8235738.9240240008</v>
      </c>
      <c r="E15" s="632">
        <v>87422.098000000013</v>
      </c>
      <c r="F15" s="632"/>
      <c r="G15" s="632" t="s">
        <v>721</v>
      </c>
      <c r="H15" s="589">
        <f t="shared" si="0"/>
        <v>8148316.8260240005</v>
      </c>
    </row>
    <row r="16" spans="1:8">
      <c r="A16" s="385">
        <v>10</v>
      </c>
      <c r="B16" s="400" t="s">
        <v>443</v>
      </c>
      <c r="C16" s="632">
        <v>0</v>
      </c>
      <c r="D16" s="632">
        <v>385232.68804799998</v>
      </c>
      <c r="E16" s="632">
        <v>17774.739400000002</v>
      </c>
      <c r="F16" s="632"/>
      <c r="G16" s="632" t="s">
        <v>721</v>
      </c>
      <c r="H16" s="589">
        <f t="shared" si="0"/>
        <v>367457.94864799996</v>
      </c>
    </row>
    <row r="17" spans="1:8">
      <c r="A17" s="385">
        <v>11</v>
      </c>
      <c r="B17" s="400" t="s">
        <v>444</v>
      </c>
      <c r="C17" s="632">
        <v>0</v>
      </c>
      <c r="D17" s="632">
        <v>14130348.912111999</v>
      </c>
      <c r="E17" s="632">
        <v>125939.31439999999</v>
      </c>
      <c r="F17" s="632"/>
      <c r="G17" s="632">
        <v>5781.07</v>
      </c>
      <c r="H17" s="589">
        <f t="shared" si="0"/>
        <v>14004409.597711999</v>
      </c>
    </row>
    <row r="18" spans="1:8">
      <c r="A18" s="385">
        <v>12</v>
      </c>
      <c r="B18" s="400" t="s">
        <v>445</v>
      </c>
      <c r="C18" s="632">
        <v>317477.76049039979</v>
      </c>
      <c r="D18" s="632">
        <v>12131699.652321002</v>
      </c>
      <c r="E18" s="632">
        <v>157494.32900000006</v>
      </c>
      <c r="F18" s="632"/>
      <c r="G18" s="632">
        <v>126016.64</v>
      </c>
      <c r="H18" s="589">
        <f t="shared" si="0"/>
        <v>12291683.083811402</v>
      </c>
    </row>
    <row r="19" spans="1:8">
      <c r="A19" s="385">
        <v>13</v>
      </c>
      <c r="B19" s="400" t="s">
        <v>446</v>
      </c>
      <c r="C19" s="632">
        <v>555677.56134932698</v>
      </c>
      <c r="D19" s="632">
        <v>109051.595</v>
      </c>
      <c r="E19" s="632">
        <v>243120.71460000009</v>
      </c>
      <c r="F19" s="632"/>
      <c r="G19" s="632">
        <v>20887.099999999999</v>
      </c>
      <c r="H19" s="589">
        <f t="shared" si="0"/>
        <v>421608.44174932688</v>
      </c>
    </row>
    <row r="20" spans="1:8">
      <c r="A20" s="385">
        <v>14</v>
      </c>
      <c r="B20" s="400" t="s">
        <v>447</v>
      </c>
      <c r="C20" s="632">
        <v>2238779.5740994997</v>
      </c>
      <c r="D20" s="632">
        <v>22014427.257051997</v>
      </c>
      <c r="E20" s="632">
        <v>547388.88859999995</v>
      </c>
      <c r="F20" s="632"/>
      <c r="G20" s="632">
        <v>34597.050000000003</v>
      </c>
      <c r="H20" s="589">
        <f t="shared" si="0"/>
        <v>23705817.942551497</v>
      </c>
    </row>
    <row r="21" spans="1:8">
      <c r="A21" s="385">
        <v>15</v>
      </c>
      <c r="B21" s="400" t="s">
        <v>448</v>
      </c>
      <c r="C21" s="632">
        <v>8833340.1870679259</v>
      </c>
      <c r="D21" s="632">
        <v>2325429.736939</v>
      </c>
      <c r="E21" s="632">
        <v>1540982.6797000002</v>
      </c>
      <c r="F21" s="632"/>
      <c r="G21" s="632">
        <v>8752.1</v>
      </c>
      <c r="H21" s="589">
        <f t="shared" si="0"/>
        <v>9617787.2443069257</v>
      </c>
    </row>
    <row r="22" spans="1:8">
      <c r="A22" s="385">
        <v>16</v>
      </c>
      <c r="B22" s="400" t="s">
        <v>449</v>
      </c>
      <c r="C22" s="632">
        <v>726</v>
      </c>
      <c r="D22" s="632">
        <v>2808281.1002000002</v>
      </c>
      <c r="E22" s="632">
        <v>45463.564200000001</v>
      </c>
      <c r="F22" s="632"/>
      <c r="G22" s="632">
        <v>14794.25</v>
      </c>
      <c r="H22" s="589">
        <f t="shared" si="0"/>
        <v>2763543.5360000003</v>
      </c>
    </row>
    <row r="23" spans="1:8">
      <c r="A23" s="385">
        <v>17</v>
      </c>
      <c r="B23" s="400" t="s">
        <v>527</v>
      </c>
      <c r="C23" s="632">
        <v>0</v>
      </c>
      <c r="D23" s="632">
        <v>8856617.9200299997</v>
      </c>
      <c r="E23" s="632">
        <v>16012.700199999999</v>
      </c>
      <c r="F23" s="632"/>
      <c r="G23" s="632" t="s">
        <v>721</v>
      </c>
      <c r="H23" s="589">
        <f t="shared" si="0"/>
        <v>8840605.2198299989</v>
      </c>
    </row>
    <row r="24" spans="1:8">
      <c r="A24" s="385">
        <v>18</v>
      </c>
      <c r="B24" s="400" t="s">
        <v>450</v>
      </c>
      <c r="C24" s="632">
        <v>4552.8500000000004</v>
      </c>
      <c r="D24" s="632">
        <v>58013934.438073002</v>
      </c>
      <c r="E24" s="632">
        <v>589438.17570000002</v>
      </c>
      <c r="F24" s="632"/>
      <c r="G24" s="632">
        <v>45456.35</v>
      </c>
      <c r="H24" s="589">
        <f t="shared" si="0"/>
        <v>57429049.112373002</v>
      </c>
    </row>
    <row r="25" spans="1:8">
      <c r="A25" s="385">
        <v>19</v>
      </c>
      <c r="B25" s="400" t="s">
        <v>451</v>
      </c>
      <c r="C25" s="632">
        <v>0</v>
      </c>
      <c r="D25" s="632">
        <v>5232062.9746000003</v>
      </c>
      <c r="E25" s="632">
        <v>3835.9540999999999</v>
      </c>
      <c r="F25" s="632"/>
      <c r="G25" s="632">
        <v>0</v>
      </c>
      <c r="H25" s="589">
        <f t="shared" si="0"/>
        <v>5228227.0205000006</v>
      </c>
    </row>
    <row r="26" spans="1:8">
      <c r="A26" s="385">
        <v>20</v>
      </c>
      <c r="B26" s="400" t="s">
        <v>526</v>
      </c>
      <c r="C26" s="632">
        <v>9770.5299999999988</v>
      </c>
      <c r="D26" s="632">
        <v>0</v>
      </c>
      <c r="E26" s="632">
        <v>8809.567500000001</v>
      </c>
      <c r="F26" s="632"/>
      <c r="G26" s="632">
        <v>8615.26</v>
      </c>
      <c r="H26" s="589">
        <f t="shared" si="0"/>
        <v>960.96249999999782</v>
      </c>
    </row>
    <row r="27" spans="1:8">
      <c r="A27" s="385">
        <v>21</v>
      </c>
      <c r="B27" s="400" t="s">
        <v>452</v>
      </c>
      <c r="C27" s="632">
        <v>216.2</v>
      </c>
      <c r="D27" s="632">
        <v>0</v>
      </c>
      <c r="E27" s="632">
        <v>187.46700000000001</v>
      </c>
      <c r="F27" s="632"/>
      <c r="G27" s="632">
        <v>2413.9499999999998</v>
      </c>
      <c r="H27" s="589">
        <f t="shared" si="0"/>
        <v>28.732999999999976</v>
      </c>
    </row>
    <row r="28" spans="1:8">
      <c r="A28" s="385">
        <v>22</v>
      </c>
      <c r="B28" s="400" t="s">
        <v>453</v>
      </c>
      <c r="C28" s="632">
        <v>200</v>
      </c>
      <c r="D28" s="632">
        <v>5181265.6500000004</v>
      </c>
      <c r="E28" s="632">
        <v>37472.9473</v>
      </c>
      <c r="F28" s="632"/>
      <c r="G28" s="632">
        <v>998.46</v>
      </c>
      <c r="H28" s="589">
        <f t="shared" si="0"/>
        <v>5143992.7027000003</v>
      </c>
    </row>
    <row r="29" spans="1:8">
      <c r="A29" s="385">
        <v>23</v>
      </c>
      <c r="B29" s="400" t="s">
        <v>454</v>
      </c>
      <c r="C29" s="632">
        <v>2476854.0979157002</v>
      </c>
      <c r="D29" s="632">
        <v>4928636.5698549999</v>
      </c>
      <c r="E29" s="632">
        <v>433533.76879999996</v>
      </c>
      <c r="F29" s="632"/>
      <c r="G29" s="632">
        <v>118706.94</v>
      </c>
      <c r="H29" s="589">
        <f t="shared" si="0"/>
        <v>6971956.8989707008</v>
      </c>
    </row>
    <row r="30" spans="1:8">
      <c r="A30" s="385">
        <v>24</v>
      </c>
      <c r="B30" s="400" t="s">
        <v>525</v>
      </c>
      <c r="C30" s="632">
        <v>2393624.6111696502</v>
      </c>
      <c r="D30" s="632">
        <v>7973082.806318</v>
      </c>
      <c r="E30" s="632">
        <v>1770752.1041000003</v>
      </c>
      <c r="F30" s="632"/>
      <c r="G30" s="632" t="s">
        <v>721</v>
      </c>
      <c r="H30" s="589">
        <f t="shared" si="0"/>
        <v>8595955.313387651</v>
      </c>
    </row>
    <row r="31" spans="1:8">
      <c r="A31" s="385">
        <v>25</v>
      </c>
      <c r="B31" s="400" t="s">
        <v>455</v>
      </c>
      <c r="C31" s="632">
        <v>47475.150000000016</v>
      </c>
      <c r="D31" s="632">
        <v>302581.413</v>
      </c>
      <c r="E31" s="632">
        <v>44927.278399999996</v>
      </c>
      <c r="F31" s="632"/>
      <c r="G31" s="632">
        <v>233359.37</v>
      </c>
      <c r="H31" s="589">
        <f t="shared" si="0"/>
        <v>305129.28460000001</v>
      </c>
    </row>
    <row r="32" spans="1:8">
      <c r="A32" s="385">
        <v>26</v>
      </c>
      <c r="B32" s="400" t="s">
        <v>522</v>
      </c>
      <c r="C32" s="632">
        <v>79888.177372999984</v>
      </c>
      <c r="D32" s="632">
        <v>56755.502899999985</v>
      </c>
      <c r="E32" s="632">
        <v>66207.423899999994</v>
      </c>
      <c r="F32" s="632"/>
      <c r="G32" s="632">
        <v>732633.09</v>
      </c>
      <c r="H32" s="589">
        <f t="shared" si="0"/>
        <v>70436.256372999982</v>
      </c>
    </row>
    <row r="33" spans="1:10">
      <c r="A33" s="385">
        <v>27</v>
      </c>
      <c r="B33" s="385" t="s">
        <v>456</v>
      </c>
      <c r="C33" s="632">
        <v>0</v>
      </c>
      <c r="D33" s="632">
        <v>26031244.314000003</v>
      </c>
      <c r="E33" s="632">
        <v>0</v>
      </c>
      <c r="F33" s="632"/>
      <c r="G33" s="632" t="s">
        <v>721</v>
      </c>
      <c r="H33" s="589">
        <f t="shared" si="0"/>
        <v>26031244.314000003</v>
      </c>
    </row>
    <row r="34" spans="1:10">
      <c r="A34" s="385">
        <v>28</v>
      </c>
      <c r="B34" s="389" t="s">
        <v>65</v>
      </c>
      <c r="C34" s="633">
        <v>25968147.703264046</v>
      </c>
      <c r="D34" s="633">
        <v>504107956.86574191</v>
      </c>
      <c r="E34" s="633">
        <v>9692772.9797000028</v>
      </c>
      <c r="F34" s="633">
        <v>0</v>
      </c>
      <c r="G34" s="633">
        <v>1488416.85</v>
      </c>
      <c r="H34" s="590">
        <f t="shared" si="0"/>
        <v>520383331.58930594</v>
      </c>
      <c r="J34" s="591"/>
    </row>
    <row r="36" spans="1:10">
      <c r="B36" s="399"/>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paperSize="9" scale="3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6" sqref="C6"/>
    </sheetView>
  </sheetViews>
  <sheetFormatPr defaultColWidth="9.21875" defaultRowHeight="12"/>
  <cols>
    <col min="1" max="1" width="11.77734375" style="342" bestFit="1" customWidth="1"/>
    <col min="2" max="2" width="108" style="342" bestFit="1" customWidth="1"/>
    <col min="3" max="3" width="35.5546875" style="342" customWidth="1"/>
    <col min="4" max="4" width="38.44140625" style="342" customWidth="1"/>
    <col min="5" max="16384" width="9.21875" style="342"/>
  </cols>
  <sheetData>
    <row r="1" spans="1:4" ht="13.8">
      <c r="A1" s="340" t="s">
        <v>31</v>
      </c>
      <c r="B1" s="383" t="str">
        <f>'Info '!C2</f>
        <v>JSC PASHA Bank Georgia</v>
      </c>
    </row>
    <row r="2" spans="1:4">
      <c r="A2" s="340" t="s">
        <v>32</v>
      </c>
      <c r="B2" s="382">
        <f>'1. key ratios '!B2</f>
        <v>45382</v>
      </c>
    </row>
    <row r="3" spans="1:4">
      <c r="A3" s="341" t="s">
        <v>457</v>
      </c>
    </row>
    <row r="5" spans="1:4">
      <c r="A5" s="723" t="s">
        <v>671</v>
      </c>
      <c r="B5" s="723"/>
      <c r="C5" s="381" t="s">
        <v>474</v>
      </c>
      <c r="D5" s="381" t="s">
        <v>515</v>
      </c>
    </row>
    <row r="6" spans="1:4">
      <c r="A6" s="408">
        <v>1</v>
      </c>
      <c r="B6" s="401" t="s">
        <v>670</v>
      </c>
      <c r="C6" s="634">
        <v>16202318.964</v>
      </c>
      <c r="D6" s="634">
        <v>418178.07520000002</v>
      </c>
    </row>
    <row r="7" spans="1:4">
      <c r="A7" s="405">
        <v>2</v>
      </c>
      <c r="B7" s="401" t="s">
        <v>669</v>
      </c>
      <c r="C7" s="634">
        <v>1329113.7043000001</v>
      </c>
      <c r="D7" s="634">
        <v>18993.741300000002</v>
      </c>
    </row>
    <row r="8" spans="1:4">
      <c r="A8" s="407">
        <v>2.1</v>
      </c>
      <c r="B8" s="406" t="s">
        <v>530</v>
      </c>
      <c r="C8" s="634">
        <v>941494.45400000003</v>
      </c>
      <c r="D8" s="634">
        <v>0</v>
      </c>
    </row>
    <row r="9" spans="1:4">
      <c r="A9" s="407">
        <v>2.2000000000000002</v>
      </c>
      <c r="B9" s="406" t="s">
        <v>528</v>
      </c>
      <c r="C9" s="634">
        <v>387619.25030000001</v>
      </c>
      <c r="D9" s="634">
        <v>18993.741300000002</v>
      </c>
    </row>
    <row r="10" spans="1:4">
      <c r="A10" s="408">
        <v>3</v>
      </c>
      <c r="B10" s="401" t="s">
        <v>668</v>
      </c>
      <c r="C10" s="634">
        <v>7847150.2118999995</v>
      </c>
      <c r="D10" s="634">
        <v>22038.268499999998</v>
      </c>
    </row>
    <row r="11" spans="1:4">
      <c r="A11" s="407">
        <v>3.1</v>
      </c>
      <c r="B11" s="406" t="s">
        <v>459</v>
      </c>
      <c r="C11" s="634">
        <v>1239511.3206</v>
      </c>
      <c r="D11" s="634">
        <v>0</v>
      </c>
    </row>
    <row r="12" spans="1:4">
      <c r="A12" s="407">
        <v>3.2</v>
      </c>
      <c r="B12" s="406" t="s">
        <v>667</v>
      </c>
      <c r="C12" s="634">
        <v>5919135.9885999998</v>
      </c>
      <c r="D12" s="634">
        <v>4858.2212</v>
      </c>
    </row>
    <row r="13" spans="1:4">
      <c r="A13" s="407">
        <v>3.3</v>
      </c>
      <c r="B13" s="406" t="s">
        <v>529</v>
      </c>
      <c r="C13" s="634">
        <v>688502.90269999998</v>
      </c>
      <c r="D13" s="634">
        <v>17180.047299999998</v>
      </c>
    </row>
    <row r="14" spans="1:4">
      <c r="A14" s="405">
        <v>4</v>
      </c>
      <c r="B14" s="404" t="s">
        <v>666</v>
      </c>
      <c r="C14" s="634">
        <v>-38052.039799999999</v>
      </c>
      <c r="D14" s="634">
        <v>127.1101</v>
      </c>
    </row>
    <row r="15" spans="1:4">
      <c r="A15" s="402">
        <v>5</v>
      </c>
      <c r="B15" s="401" t="s">
        <v>665</v>
      </c>
      <c r="C15" s="635">
        <v>9646230.4166000001</v>
      </c>
      <c r="D15" s="635">
        <v>415260.6581</v>
      </c>
    </row>
  </sheetData>
  <mergeCells count="1">
    <mergeCell ref="A5:B5"/>
  </mergeCells>
  <pageMargins left="0.7" right="0.7" top="0.75" bottom="0.75" header="0.3" footer="0.3"/>
  <pageSetup paperSize="9" scale="4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7" sqref="C7:C18"/>
    </sheetView>
  </sheetViews>
  <sheetFormatPr defaultColWidth="9.21875" defaultRowHeight="12"/>
  <cols>
    <col min="1" max="1" width="11.77734375" style="342" bestFit="1" customWidth="1"/>
    <col min="2" max="2" width="128.88671875" style="342" bestFit="1" customWidth="1"/>
    <col min="3" max="3" width="37" style="342" customWidth="1"/>
    <col min="4" max="4" width="50.5546875" style="342" customWidth="1"/>
    <col min="5" max="16384" width="9.21875" style="342"/>
  </cols>
  <sheetData>
    <row r="1" spans="1:4" ht="13.8">
      <c r="A1" s="340" t="s">
        <v>31</v>
      </c>
      <c r="B1" s="383" t="str">
        <f>'Info '!C2</f>
        <v>JSC PASHA Bank Georgia</v>
      </c>
    </row>
    <row r="2" spans="1:4">
      <c r="A2" s="340" t="s">
        <v>32</v>
      </c>
      <c r="B2" s="382">
        <f>'1. key ratios '!B2</f>
        <v>45382</v>
      </c>
    </row>
    <row r="3" spans="1:4">
      <c r="A3" s="341" t="s">
        <v>461</v>
      </c>
    </row>
    <row r="4" spans="1:4">
      <c r="A4" s="341"/>
    </row>
    <row r="5" spans="1:4" ht="15" customHeight="1">
      <c r="A5" s="724" t="s">
        <v>531</v>
      </c>
      <c r="B5" s="725"/>
      <c r="C5" s="728" t="s">
        <v>462</v>
      </c>
      <c r="D5" s="728" t="s">
        <v>463</v>
      </c>
    </row>
    <row r="6" spans="1:4">
      <c r="A6" s="726"/>
      <c r="B6" s="727"/>
      <c r="C6" s="728"/>
      <c r="D6" s="728"/>
    </row>
    <row r="7" spans="1:4">
      <c r="A7" s="374">
        <v>1</v>
      </c>
      <c r="B7" s="374" t="s">
        <v>458</v>
      </c>
      <c r="C7" s="636">
        <v>30108553.148200002</v>
      </c>
      <c r="D7" s="409"/>
    </row>
    <row r="8" spans="1:4">
      <c r="A8" s="403">
        <v>2</v>
      </c>
      <c r="B8" s="403" t="s">
        <v>464</v>
      </c>
      <c r="C8" s="636">
        <v>1037480.7772</v>
      </c>
      <c r="D8" s="409"/>
    </row>
    <row r="9" spans="1:4">
      <c r="A9" s="403">
        <v>3</v>
      </c>
      <c r="B9" s="412" t="s">
        <v>674</v>
      </c>
      <c r="C9" s="636">
        <v>19901.3184</v>
      </c>
      <c r="D9" s="409"/>
    </row>
    <row r="10" spans="1:4">
      <c r="A10" s="403">
        <v>4</v>
      </c>
      <c r="B10" s="403" t="s">
        <v>465</v>
      </c>
      <c r="C10" s="636">
        <v>5452442.8605000023</v>
      </c>
      <c r="D10" s="409"/>
    </row>
    <row r="11" spans="1:4">
      <c r="A11" s="403">
        <v>5</v>
      </c>
      <c r="B11" s="411" t="s">
        <v>673</v>
      </c>
      <c r="C11" s="636">
        <v>67400.208100000003</v>
      </c>
      <c r="D11" s="409"/>
    </row>
    <row r="12" spans="1:4">
      <c r="A12" s="403">
        <v>6</v>
      </c>
      <c r="B12" s="411" t="s">
        <v>466</v>
      </c>
      <c r="C12" s="636">
        <v>934384.63650000002</v>
      </c>
      <c r="D12" s="409"/>
    </row>
    <row r="13" spans="1:4">
      <c r="A13" s="403">
        <v>7</v>
      </c>
      <c r="B13" s="411" t="s">
        <v>469</v>
      </c>
      <c r="C13" s="636">
        <v>1527208.0133</v>
      </c>
      <c r="D13" s="409"/>
    </row>
    <row r="14" spans="1:4">
      <c r="A14" s="403">
        <v>8</v>
      </c>
      <c r="B14" s="411" t="s">
        <v>467</v>
      </c>
      <c r="C14" s="636"/>
      <c r="D14" s="403"/>
    </row>
    <row r="15" spans="1:4">
      <c r="A15" s="403">
        <v>9</v>
      </c>
      <c r="B15" s="411" t="s">
        <v>468</v>
      </c>
      <c r="C15" s="636">
        <v>2689832.69</v>
      </c>
      <c r="D15" s="403"/>
    </row>
    <row r="16" spans="1:4">
      <c r="A16" s="403">
        <v>10</v>
      </c>
      <c r="B16" s="411" t="s">
        <v>470</v>
      </c>
      <c r="C16" s="636"/>
      <c r="D16" s="403"/>
    </row>
    <row r="17" spans="1:4">
      <c r="A17" s="403">
        <v>11</v>
      </c>
      <c r="B17" s="411" t="s">
        <v>672</v>
      </c>
      <c r="C17" s="636">
        <v>233617.31260000169</v>
      </c>
      <c r="D17" s="409"/>
    </row>
    <row r="18" spans="1:4">
      <c r="A18" s="374">
        <v>12</v>
      </c>
      <c r="B18" s="410" t="s">
        <v>460</v>
      </c>
      <c r="C18" s="637">
        <v>25713492.383299999</v>
      </c>
      <c r="D18" s="409"/>
    </row>
    <row r="21" spans="1:4">
      <c r="B21" s="340"/>
    </row>
    <row r="22" spans="1:4">
      <c r="B22" s="340"/>
    </row>
    <row r="23" spans="1:4">
      <c r="B23" s="341"/>
    </row>
  </sheetData>
  <mergeCells count="3">
    <mergeCell ref="A5:B6"/>
    <mergeCell ref="C5:C6"/>
    <mergeCell ref="D5:D6"/>
  </mergeCells>
  <pageMargins left="0.7" right="0.7" top="0.75" bottom="0.75" header="0.3" footer="0.3"/>
  <pageSetup paperSize="9" scale="3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election activeCell="C8" sqref="C8:AA28"/>
    </sheetView>
  </sheetViews>
  <sheetFormatPr defaultColWidth="9.21875" defaultRowHeight="12"/>
  <cols>
    <col min="1" max="1" width="11.77734375" style="396" bestFit="1" customWidth="1"/>
    <col min="2" max="2" width="63.88671875" style="396" customWidth="1"/>
    <col min="3" max="3" width="15.5546875" style="396" customWidth="1"/>
    <col min="4" max="18" width="22.21875" style="396" customWidth="1"/>
    <col min="19" max="19" width="23.21875" style="396" bestFit="1" customWidth="1"/>
    <col min="20" max="26" width="22.21875" style="396" customWidth="1"/>
    <col min="27" max="27" width="23.21875" style="396" bestFit="1" customWidth="1"/>
    <col min="28" max="28" width="20" style="396" customWidth="1"/>
    <col min="29" max="16384" width="9.21875" style="396"/>
  </cols>
  <sheetData>
    <row r="1" spans="1:28" ht="13.8">
      <c r="A1" s="340" t="s">
        <v>31</v>
      </c>
      <c r="B1" s="383" t="str">
        <f>'Info '!C2</f>
        <v>JSC PASHA Bank Georgia</v>
      </c>
    </row>
    <row r="2" spans="1:28">
      <c r="A2" s="340" t="s">
        <v>32</v>
      </c>
      <c r="B2" s="382">
        <f>'1. key ratios '!B2</f>
        <v>45382</v>
      </c>
      <c r="C2" s="397"/>
    </row>
    <row r="3" spans="1:28">
      <c r="A3" s="341" t="s">
        <v>471</v>
      </c>
    </row>
    <row r="5" spans="1:28" ht="15" customHeight="1">
      <c r="A5" s="730" t="s">
        <v>686</v>
      </c>
      <c r="B5" s="731"/>
      <c r="C5" s="736" t="s">
        <v>472</v>
      </c>
      <c r="D5" s="737"/>
      <c r="E5" s="737"/>
      <c r="F5" s="737"/>
      <c r="G5" s="737"/>
      <c r="H5" s="737"/>
      <c r="I5" s="737"/>
      <c r="J5" s="737"/>
      <c r="K5" s="737"/>
      <c r="L5" s="737"/>
      <c r="M5" s="737"/>
      <c r="N5" s="737"/>
      <c r="O5" s="737"/>
      <c r="P5" s="737"/>
      <c r="Q5" s="737"/>
      <c r="R5" s="737"/>
      <c r="S5" s="737"/>
      <c r="T5" s="420"/>
      <c r="U5" s="420"/>
      <c r="V5" s="420"/>
      <c r="W5" s="420"/>
      <c r="X5" s="420"/>
      <c r="Y5" s="420"/>
      <c r="Z5" s="420"/>
      <c r="AA5" s="419"/>
      <c r="AB5" s="414"/>
    </row>
    <row r="6" spans="1:28" ht="12" customHeight="1">
      <c r="A6" s="732"/>
      <c r="B6" s="733"/>
      <c r="C6" s="738" t="s">
        <v>65</v>
      </c>
      <c r="D6" s="740" t="s">
        <v>685</v>
      </c>
      <c r="E6" s="740"/>
      <c r="F6" s="740"/>
      <c r="G6" s="740"/>
      <c r="H6" s="740" t="s">
        <v>684</v>
      </c>
      <c r="I6" s="740"/>
      <c r="J6" s="740"/>
      <c r="K6" s="740"/>
      <c r="L6" s="417"/>
      <c r="M6" s="741" t="s">
        <v>683</v>
      </c>
      <c r="N6" s="741"/>
      <c r="O6" s="741"/>
      <c r="P6" s="741"/>
      <c r="Q6" s="741"/>
      <c r="R6" s="741"/>
      <c r="S6" s="721"/>
      <c r="T6" s="418"/>
      <c r="U6" s="729" t="s">
        <v>682</v>
      </c>
      <c r="V6" s="729"/>
      <c r="W6" s="729"/>
      <c r="X6" s="729"/>
      <c r="Y6" s="729"/>
      <c r="Z6" s="729"/>
      <c r="AA6" s="722"/>
      <c r="AB6" s="417"/>
    </row>
    <row r="7" spans="1:28" ht="24">
      <c r="A7" s="734"/>
      <c r="B7" s="735"/>
      <c r="C7" s="739"/>
      <c r="D7" s="416"/>
      <c r="E7" s="393" t="s">
        <v>473</v>
      </c>
      <c r="F7" s="393" t="s">
        <v>680</v>
      </c>
      <c r="G7" s="395" t="s">
        <v>681</v>
      </c>
      <c r="H7" s="397"/>
      <c r="I7" s="393" t="s">
        <v>473</v>
      </c>
      <c r="J7" s="393" t="s">
        <v>680</v>
      </c>
      <c r="K7" s="395" t="s">
        <v>681</v>
      </c>
      <c r="L7" s="415"/>
      <c r="M7" s="393" t="s">
        <v>473</v>
      </c>
      <c r="N7" s="393" t="s">
        <v>680</v>
      </c>
      <c r="O7" s="393" t="s">
        <v>679</v>
      </c>
      <c r="P7" s="393" t="s">
        <v>678</v>
      </c>
      <c r="Q7" s="393" t="s">
        <v>677</v>
      </c>
      <c r="R7" s="393" t="s">
        <v>676</v>
      </c>
      <c r="S7" s="393" t="s">
        <v>675</v>
      </c>
      <c r="T7" s="415"/>
      <c r="U7" s="393" t="s">
        <v>473</v>
      </c>
      <c r="V7" s="393" t="s">
        <v>680</v>
      </c>
      <c r="W7" s="393" t="s">
        <v>679</v>
      </c>
      <c r="X7" s="393" t="s">
        <v>678</v>
      </c>
      <c r="Y7" s="393" t="s">
        <v>677</v>
      </c>
      <c r="Z7" s="393" t="s">
        <v>676</v>
      </c>
      <c r="AA7" s="393" t="s">
        <v>675</v>
      </c>
      <c r="AB7" s="414"/>
    </row>
    <row r="8" spans="1:28">
      <c r="A8" s="413">
        <v>1</v>
      </c>
      <c r="B8" s="389" t="s">
        <v>474</v>
      </c>
      <c r="C8" s="639">
        <v>307010252.05690002</v>
      </c>
      <c r="D8" s="638">
        <v>268526723.80260003</v>
      </c>
      <c r="E8" s="638">
        <v>19452482.827300001</v>
      </c>
      <c r="F8" s="638">
        <v>0</v>
      </c>
      <c r="G8" s="642">
        <v>3127.37</v>
      </c>
      <c r="H8" s="638">
        <v>12770035.871200001</v>
      </c>
      <c r="I8" s="638">
        <v>1863733.8441000001</v>
      </c>
      <c r="J8" s="638">
        <v>383033.03940000001</v>
      </c>
      <c r="K8" s="638">
        <v>0</v>
      </c>
      <c r="L8" s="638">
        <v>23324867.771899998</v>
      </c>
      <c r="M8" s="638">
        <v>156885.52110000001</v>
      </c>
      <c r="N8" s="638">
        <v>0</v>
      </c>
      <c r="O8" s="638">
        <v>1443722.1366000001</v>
      </c>
      <c r="P8" s="638">
        <v>7221558.1174999997</v>
      </c>
      <c r="Q8" s="638">
        <v>4941304.0350000001</v>
      </c>
      <c r="R8" s="638">
        <v>6948406.2081000004</v>
      </c>
      <c r="S8" s="638">
        <v>0</v>
      </c>
      <c r="T8" s="638">
        <v>2388624.6112000002</v>
      </c>
      <c r="U8" s="638">
        <v>0</v>
      </c>
      <c r="V8" s="638">
        <v>0</v>
      </c>
      <c r="W8" s="638">
        <v>0</v>
      </c>
      <c r="X8" s="638">
        <v>2388624.6112000002</v>
      </c>
      <c r="Y8" s="638">
        <v>0</v>
      </c>
      <c r="Z8" s="638">
        <v>0</v>
      </c>
      <c r="AA8" s="638">
        <v>0</v>
      </c>
    </row>
    <row r="9" spans="1:28">
      <c r="A9" s="385">
        <v>1.1000000000000001</v>
      </c>
      <c r="B9" s="405" t="s">
        <v>475</v>
      </c>
      <c r="C9" s="640" t="s">
        <v>721</v>
      </c>
      <c r="D9" s="638" t="s">
        <v>721</v>
      </c>
      <c r="E9" s="638" t="s">
        <v>721</v>
      </c>
      <c r="F9" s="638" t="s">
        <v>721</v>
      </c>
      <c r="G9" s="638" t="s">
        <v>721</v>
      </c>
      <c r="H9" s="638" t="s">
        <v>721</v>
      </c>
      <c r="I9" s="638" t="s">
        <v>721</v>
      </c>
      <c r="J9" s="638" t="s">
        <v>721</v>
      </c>
      <c r="K9" s="638" t="s">
        <v>721</v>
      </c>
      <c r="L9" s="638" t="s">
        <v>721</v>
      </c>
      <c r="M9" s="638" t="s">
        <v>721</v>
      </c>
      <c r="N9" s="638" t="s">
        <v>721</v>
      </c>
      <c r="O9" s="638" t="s">
        <v>721</v>
      </c>
      <c r="P9" s="638" t="s">
        <v>721</v>
      </c>
      <c r="Q9" s="638" t="s">
        <v>721</v>
      </c>
      <c r="R9" s="638" t="s">
        <v>721</v>
      </c>
      <c r="S9" s="638" t="s">
        <v>721</v>
      </c>
      <c r="T9" s="638" t="s">
        <v>721</v>
      </c>
      <c r="U9" s="638" t="s">
        <v>721</v>
      </c>
      <c r="V9" s="638" t="s">
        <v>721</v>
      </c>
      <c r="W9" s="638" t="s">
        <v>721</v>
      </c>
      <c r="X9" s="638" t="s">
        <v>721</v>
      </c>
      <c r="Y9" s="638" t="s">
        <v>721</v>
      </c>
      <c r="Z9" s="638" t="s">
        <v>721</v>
      </c>
      <c r="AA9" s="638" t="s">
        <v>721</v>
      </c>
    </row>
    <row r="10" spans="1:28">
      <c r="A10" s="385">
        <v>1.2</v>
      </c>
      <c r="B10" s="405" t="s">
        <v>476</v>
      </c>
      <c r="C10" s="640" t="s">
        <v>721</v>
      </c>
      <c r="D10" s="638" t="s">
        <v>721</v>
      </c>
      <c r="E10" s="638" t="s">
        <v>721</v>
      </c>
      <c r="F10" s="638" t="s">
        <v>721</v>
      </c>
      <c r="G10" s="638" t="s">
        <v>721</v>
      </c>
      <c r="H10" s="638" t="s">
        <v>721</v>
      </c>
      <c r="I10" s="638" t="s">
        <v>721</v>
      </c>
      <c r="J10" s="638" t="s">
        <v>721</v>
      </c>
      <c r="K10" s="638" t="s">
        <v>721</v>
      </c>
      <c r="L10" s="638" t="s">
        <v>721</v>
      </c>
      <c r="M10" s="638" t="s">
        <v>721</v>
      </c>
      <c r="N10" s="638" t="s">
        <v>721</v>
      </c>
      <c r="O10" s="638" t="s">
        <v>721</v>
      </c>
      <c r="P10" s="638" t="s">
        <v>721</v>
      </c>
      <c r="Q10" s="638" t="s">
        <v>721</v>
      </c>
      <c r="R10" s="638" t="s">
        <v>721</v>
      </c>
      <c r="S10" s="638" t="s">
        <v>721</v>
      </c>
      <c r="T10" s="638" t="s">
        <v>721</v>
      </c>
      <c r="U10" s="638" t="s">
        <v>721</v>
      </c>
      <c r="V10" s="638" t="s">
        <v>721</v>
      </c>
      <c r="W10" s="638" t="s">
        <v>721</v>
      </c>
      <c r="X10" s="638" t="s">
        <v>721</v>
      </c>
      <c r="Y10" s="638" t="s">
        <v>721</v>
      </c>
      <c r="Z10" s="638" t="s">
        <v>721</v>
      </c>
      <c r="AA10" s="638" t="s">
        <v>721</v>
      </c>
    </row>
    <row r="11" spans="1:28">
      <c r="A11" s="385">
        <v>1.3</v>
      </c>
      <c r="B11" s="405" t="s">
        <v>477</v>
      </c>
      <c r="C11" s="640">
        <v>44959775.829999998</v>
      </c>
      <c r="D11" s="638">
        <v>44959775.829999998</v>
      </c>
      <c r="E11" s="638" t="s">
        <v>721</v>
      </c>
      <c r="F11" s="638" t="s">
        <v>721</v>
      </c>
      <c r="G11" s="638" t="s">
        <v>721</v>
      </c>
      <c r="H11" s="638" t="s">
        <v>721</v>
      </c>
      <c r="I11" s="638" t="s">
        <v>721</v>
      </c>
      <c r="J11" s="638" t="s">
        <v>721</v>
      </c>
      <c r="K11" s="638" t="s">
        <v>721</v>
      </c>
      <c r="L11" s="638" t="s">
        <v>721</v>
      </c>
      <c r="M11" s="638" t="s">
        <v>721</v>
      </c>
      <c r="N11" s="638" t="s">
        <v>721</v>
      </c>
      <c r="O11" s="638" t="s">
        <v>721</v>
      </c>
      <c r="P11" s="638" t="s">
        <v>721</v>
      </c>
      <c r="Q11" s="638" t="s">
        <v>721</v>
      </c>
      <c r="R11" s="638" t="s">
        <v>721</v>
      </c>
      <c r="S11" s="638" t="s">
        <v>721</v>
      </c>
      <c r="T11" s="638" t="s">
        <v>721</v>
      </c>
      <c r="U11" s="638" t="s">
        <v>721</v>
      </c>
      <c r="V11" s="638" t="s">
        <v>721</v>
      </c>
      <c r="W11" s="638" t="s">
        <v>721</v>
      </c>
      <c r="X11" s="638" t="s">
        <v>721</v>
      </c>
      <c r="Y11" s="638" t="s">
        <v>721</v>
      </c>
      <c r="Z11" s="638" t="s">
        <v>721</v>
      </c>
      <c r="AA11" s="638" t="s">
        <v>721</v>
      </c>
    </row>
    <row r="12" spans="1:28">
      <c r="A12" s="385">
        <v>1.4</v>
      </c>
      <c r="B12" s="405" t="s">
        <v>478</v>
      </c>
      <c r="C12" s="640">
        <v>61233959.740400001</v>
      </c>
      <c r="D12" s="638">
        <v>61072241.740400001</v>
      </c>
      <c r="E12" s="638">
        <v>0</v>
      </c>
      <c r="F12" s="638">
        <v>0</v>
      </c>
      <c r="G12" s="638">
        <v>0</v>
      </c>
      <c r="H12" s="638">
        <v>0</v>
      </c>
      <c r="I12" s="638">
        <v>0</v>
      </c>
      <c r="J12" s="638">
        <v>0</v>
      </c>
      <c r="K12" s="638">
        <v>0</v>
      </c>
      <c r="L12" s="638">
        <v>161718</v>
      </c>
      <c r="M12" s="638">
        <v>0</v>
      </c>
      <c r="N12" s="638">
        <v>0</v>
      </c>
      <c r="O12" s="638">
        <v>0</v>
      </c>
      <c r="P12" s="638">
        <v>0</v>
      </c>
      <c r="Q12" s="638">
        <v>0</v>
      </c>
      <c r="R12" s="638">
        <v>161718</v>
      </c>
      <c r="S12" s="638">
        <v>0</v>
      </c>
      <c r="T12" s="638">
        <v>0</v>
      </c>
      <c r="U12" s="638">
        <v>0</v>
      </c>
      <c r="V12" s="638">
        <v>0</v>
      </c>
      <c r="W12" s="638">
        <v>0</v>
      </c>
      <c r="X12" s="638">
        <v>0</v>
      </c>
      <c r="Y12" s="638">
        <v>0</v>
      </c>
      <c r="Z12" s="638">
        <v>0</v>
      </c>
      <c r="AA12" s="638">
        <v>0</v>
      </c>
    </row>
    <row r="13" spans="1:28">
      <c r="A13" s="385">
        <v>1.5</v>
      </c>
      <c r="B13" s="405" t="s">
        <v>479</v>
      </c>
      <c r="C13" s="640">
        <v>194037898.01100001</v>
      </c>
      <c r="D13" s="638">
        <v>159386756.03690001</v>
      </c>
      <c r="E13" s="638">
        <v>19452482.827300001</v>
      </c>
      <c r="F13" s="638">
        <v>0</v>
      </c>
      <c r="G13" s="638">
        <v>0</v>
      </c>
      <c r="H13" s="638">
        <v>11765498.206</v>
      </c>
      <c r="I13" s="638">
        <v>1863733.8441000001</v>
      </c>
      <c r="J13" s="638">
        <v>336707.54940000002</v>
      </c>
      <c r="K13" s="638">
        <v>0</v>
      </c>
      <c r="L13" s="638">
        <v>20497019.1569</v>
      </c>
      <c r="M13" s="638">
        <v>0</v>
      </c>
      <c r="N13" s="638">
        <v>0</v>
      </c>
      <c r="O13" s="638">
        <v>1434730.3659000001</v>
      </c>
      <c r="P13" s="638">
        <v>7179677.8887</v>
      </c>
      <c r="Q13" s="638">
        <v>4941304.0350000001</v>
      </c>
      <c r="R13" s="638">
        <v>4332606.0723999999</v>
      </c>
      <c r="S13" s="638">
        <v>0</v>
      </c>
      <c r="T13" s="638">
        <v>2388624.6112000002</v>
      </c>
      <c r="U13" s="638">
        <v>0</v>
      </c>
      <c r="V13" s="638">
        <v>0</v>
      </c>
      <c r="W13" s="638">
        <v>0</v>
      </c>
      <c r="X13" s="638">
        <v>2388624.6112000002</v>
      </c>
      <c r="Y13" s="638">
        <v>0</v>
      </c>
      <c r="Z13" s="638">
        <v>0</v>
      </c>
      <c r="AA13" s="638">
        <v>0</v>
      </c>
    </row>
    <row r="14" spans="1:28">
      <c r="A14" s="385">
        <v>1.6</v>
      </c>
      <c r="B14" s="405" t="s">
        <v>480</v>
      </c>
      <c r="C14" s="640">
        <v>6778618.4754999997</v>
      </c>
      <c r="D14" s="638">
        <v>3107950.1952999998</v>
      </c>
      <c r="E14" s="638">
        <v>0</v>
      </c>
      <c r="F14" s="638">
        <v>0</v>
      </c>
      <c r="G14" s="642">
        <v>3127.37</v>
      </c>
      <c r="H14" s="638">
        <v>1004537.6652</v>
      </c>
      <c r="I14" s="638">
        <v>0</v>
      </c>
      <c r="J14" s="638">
        <v>46325.49</v>
      </c>
      <c r="K14" s="638">
        <v>0</v>
      </c>
      <c r="L14" s="638">
        <v>2666130.6150000002</v>
      </c>
      <c r="M14" s="638">
        <v>156885.52110000001</v>
      </c>
      <c r="N14" s="638">
        <v>0</v>
      </c>
      <c r="O14" s="638">
        <v>8991.7706999999991</v>
      </c>
      <c r="P14" s="638">
        <v>41880.228799999997</v>
      </c>
      <c r="Q14" s="638">
        <v>0</v>
      </c>
      <c r="R14" s="638">
        <v>2454082.1357</v>
      </c>
      <c r="S14" s="638">
        <v>0</v>
      </c>
      <c r="T14" s="638">
        <v>0</v>
      </c>
      <c r="U14" s="638">
        <v>0</v>
      </c>
      <c r="V14" s="638">
        <v>0</v>
      </c>
      <c r="W14" s="638">
        <v>0</v>
      </c>
      <c r="X14" s="638">
        <v>0</v>
      </c>
      <c r="Y14" s="638">
        <v>0</v>
      </c>
      <c r="Z14" s="638">
        <v>0</v>
      </c>
      <c r="AA14" s="638">
        <v>0</v>
      </c>
    </row>
    <row r="15" spans="1:28">
      <c r="A15" s="413">
        <v>2</v>
      </c>
      <c r="B15" s="389" t="s">
        <v>481</v>
      </c>
      <c r="C15" s="639">
        <v>62206658.372999996</v>
      </c>
      <c r="D15" s="638">
        <v>62206658.372999996</v>
      </c>
      <c r="E15" s="638">
        <v>0</v>
      </c>
      <c r="F15" s="638">
        <v>0</v>
      </c>
      <c r="G15" s="638">
        <v>0</v>
      </c>
      <c r="H15" s="638">
        <v>0</v>
      </c>
      <c r="I15" s="638">
        <v>0</v>
      </c>
      <c r="J15" s="638">
        <v>0</v>
      </c>
      <c r="K15" s="638">
        <v>0</v>
      </c>
      <c r="L15" s="638">
        <v>0</v>
      </c>
      <c r="M15" s="638">
        <v>0</v>
      </c>
      <c r="N15" s="638">
        <v>0</v>
      </c>
      <c r="O15" s="638">
        <v>0</v>
      </c>
      <c r="P15" s="638">
        <v>0</v>
      </c>
      <c r="Q15" s="638">
        <v>0</v>
      </c>
      <c r="R15" s="638">
        <v>0</v>
      </c>
      <c r="S15" s="638">
        <v>0</v>
      </c>
      <c r="T15" s="638">
        <v>0</v>
      </c>
      <c r="U15" s="638">
        <v>0</v>
      </c>
      <c r="V15" s="638">
        <v>0</v>
      </c>
      <c r="W15" s="638">
        <v>0</v>
      </c>
      <c r="X15" s="638">
        <v>0</v>
      </c>
      <c r="Y15" s="638">
        <v>0</v>
      </c>
      <c r="Z15" s="638">
        <v>0</v>
      </c>
      <c r="AA15" s="638">
        <v>0</v>
      </c>
    </row>
    <row r="16" spans="1:28">
      <c r="A16" s="385">
        <v>2.1</v>
      </c>
      <c r="B16" s="405" t="s">
        <v>475</v>
      </c>
      <c r="C16" s="640" t="s">
        <v>721</v>
      </c>
      <c r="D16" s="638" t="s">
        <v>721</v>
      </c>
      <c r="E16" s="638" t="s">
        <v>721</v>
      </c>
      <c r="F16" s="638" t="s">
        <v>721</v>
      </c>
      <c r="G16" s="638" t="s">
        <v>721</v>
      </c>
      <c r="H16" s="638" t="s">
        <v>721</v>
      </c>
      <c r="I16" s="638" t="s">
        <v>721</v>
      </c>
      <c r="J16" s="638" t="s">
        <v>721</v>
      </c>
      <c r="K16" s="638" t="s">
        <v>721</v>
      </c>
      <c r="L16" s="638" t="s">
        <v>721</v>
      </c>
      <c r="M16" s="638" t="s">
        <v>721</v>
      </c>
      <c r="N16" s="638" t="s">
        <v>721</v>
      </c>
      <c r="O16" s="638" t="s">
        <v>721</v>
      </c>
      <c r="P16" s="638" t="s">
        <v>721</v>
      </c>
      <c r="Q16" s="638" t="s">
        <v>721</v>
      </c>
      <c r="R16" s="638" t="s">
        <v>721</v>
      </c>
      <c r="S16" s="638" t="s">
        <v>721</v>
      </c>
      <c r="T16" s="638" t="s">
        <v>721</v>
      </c>
      <c r="U16" s="638" t="s">
        <v>721</v>
      </c>
      <c r="V16" s="638" t="s">
        <v>721</v>
      </c>
      <c r="W16" s="638" t="s">
        <v>721</v>
      </c>
      <c r="X16" s="638" t="s">
        <v>721</v>
      </c>
      <c r="Y16" s="638" t="s">
        <v>721</v>
      </c>
      <c r="Z16" s="638" t="s">
        <v>721</v>
      </c>
      <c r="AA16" s="638" t="s">
        <v>721</v>
      </c>
    </row>
    <row r="17" spans="1:27">
      <c r="A17" s="385">
        <v>2.2000000000000002</v>
      </c>
      <c r="B17" s="405" t="s">
        <v>476</v>
      </c>
      <c r="C17" s="644">
        <v>5346400</v>
      </c>
      <c r="D17" s="643">
        <v>5346400</v>
      </c>
      <c r="E17" s="638" t="s">
        <v>721</v>
      </c>
      <c r="F17" s="638" t="s">
        <v>721</v>
      </c>
      <c r="G17" s="638" t="s">
        <v>744</v>
      </c>
      <c r="H17" s="638" t="s">
        <v>721</v>
      </c>
      <c r="I17" s="638" t="s">
        <v>721</v>
      </c>
      <c r="J17" s="638" t="s">
        <v>721</v>
      </c>
      <c r="K17" s="638" t="s">
        <v>721</v>
      </c>
      <c r="L17" s="638" t="s">
        <v>721</v>
      </c>
      <c r="M17" s="638" t="s">
        <v>721</v>
      </c>
      <c r="N17" s="638" t="s">
        <v>721</v>
      </c>
      <c r="O17" s="638" t="s">
        <v>721</v>
      </c>
      <c r="P17" s="638" t="s">
        <v>721</v>
      </c>
      <c r="Q17" s="638" t="s">
        <v>721</v>
      </c>
      <c r="R17" s="638" t="s">
        <v>721</v>
      </c>
      <c r="S17" s="638" t="s">
        <v>721</v>
      </c>
      <c r="T17" s="638" t="s">
        <v>721</v>
      </c>
      <c r="U17" s="638" t="s">
        <v>721</v>
      </c>
      <c r="V17" s="638" t="s">
        <v>721</v>
      </c>
      <c r="W17" s="638" t="s">
        <v>721</v>
      </c>
      <c r="X17" s="638" t="s">
        <v>721</v>
      </c>
      <c r="Y17" s="638" t="s">
        <v>721</v>
      </c>
      <c r="Z17" s="638" t="s">
        <v>721</v>
      </c>
      <c r="AA17" s="638" t="s">
        <v>721</v>
      </c>
    </row>
    <row r="18" spans="1:27">
      <c r="A18" s="385">
        <v>2.2999999999999998</v>
      </c>
      <c r="B18" s="405" t="s">
        <v>477</v>
      </c>
      <c r="C18" s="644" t="s">
        <v>721</v>
      </c>
      <c r="D18" s="643" t="s">
        <v>721</v>
      </c>
      <c r="E18" s="638" t="s">
        <v>721</v>
      </c>
      <c r="F18" s="638" t="s">
        <v>721</v>
      </c>
      <c r="G18" s="638" t="s">
        <v>721</v>
      </c>
      <c r="H18" s="638" t="s">
        <v>721</v>
      </c>
      <c r="I18" s="638" t="s">
        <v>721</v>
      </c>
      <c r="J18" s="638" t="s">
        <v>721</v>
      </c>
      <c r="K18" s="638" t="s">
        <v>721</v>
      </c>
      <c r="L18" s="638" t="s">
        <v>721</v>
      </c>
      <c r="M18" s="638" t="s">
        <v>721</v>
      </c>
      <c r="N18" s="638" t="s">
        <v>721</v>
      </c>
      <c r="O18" s="638" t="s">
        <v>721</v>
      </c>
      <c r="P18" s="638" t="s">
        <v>721</v>
      </c>
      <c r="Q18" s="638" t="s">
        <v>721</v>
      </c>
      <c r="R18" s="638" t="s">
        <v>721</v>
      </c>
      <c r="S18" s="638" t="s">
        <v>721</v>
      </c>
      <c r="T18" s="638" t="s">
        <v>721</v>
      </c>
      <c r="U18" s="638" t="s">
        <v>721</v>
      </c>
      <c r="V18" s="638" t="s">
        <v>721</v>
      </c>
      <c r="W18" s="638" t="s">
        <v>721</v>
      </c>
      <c r="X18" s="638" t="s">
        <v>721</v>
      </c>
      <c r="Y18" s="638" t="s">
        <v>721</v>
      </c>
      <c r="Z18" s="638" t="s">
        <v>721</v>
      </c>
      <c r="AA18" s="638" t="s">
        <v>721</v>
      </c>
    </row>
    <row r="19" spans="1:27">
      <c r="A19" s="385">
        <v>2.4</v>
      </c>
      <c r="B19" s="405" t="s">
        <v>478</v>
      </c>
      <c r="C19" s="644">
        <v>32887240.57</v>
      </c>
      <c r="D19" s="643">
        <v>32887240.57</v>
      </c>
      <c r="E19" s="638">
        <v>0</v>
      </c>
      <c r="F19" s="638">
        <v>0</v>
      </c>
      <c r="G19" s="638">
        <v>0</v>
      </c>
      <c r="H19" s="638">
        <v>0</v>
      </c>
      <c r="I19" s="638">
        <v>0</v>
      </c>
      <c r="J19" s="638">
        <v>0</v>
      </c>
      <c r="K19" s="638">
        <v>0</v>
      </c>
      <c r="L19" s="638">
        <v>0</v>
      </c>
      <c r="M19" s="638">
        <v>0</v>
      </c>
      <c r="N19" s="638">
        <v>0</v>
      </c>
      <c r="O19" s="638">
        <v>0</v>
      </c>
      <c r="P19" s="638">
        <v>0</v>
      </c>
      <c r="Q19" s="638">
        <v>0</v>
      </c>
      <c r="R19" s="638">
        <v>0</v>
      </c>
      <c r="S19" s="638">
        <v>0</v>
      </c>
      <c r="T19" s="638">
        <v>0</v>
      </c>
      <c r="U19" s="638">
        <v>0</v>
      </c>
      <c r="V19" s="638">
        <v>0</v>
      </c>
      <c r="W19" s="638">
        <v>0</v>
      </c>
      <c r="X19" s="638">
        <v>0</v>
      </c>
      <c r="Y19" s="638">
        <v>0</v>
      </c>
      <c r="Z19" s="638">
        <v>0</v>
      </c>
      <c r="AA19" s="638">
        <v>0</v>
      </c>
    </row>
    <row r="20" spans="1:27">
      <c r="A20" s="385">
        <v>2.5</v>
      </c>
      <c r="B20" s="405" t="s">
        <v>479</v>
      </c>
      <c r="C20" s="644">
        <v>23973017.802999999</v>
      </c>
      <c r="D20" s="643">
        <v>23973017.802999999</v>
      </c>
      <c r="E20" s="638">
        <v>0</v>
      </c>
      <c r="F20" s="638">
        <v>0</v>
      </c>
      <c r="G20" s="638">
        <v>0</v>
      </c>
      <c r="H20" s="638">
        <v>0</v>
      </c>
      <c r="I20" s="638">
        <v>0</v>
      </c>
      <c r="J20" s="638">
        <v>0</v>
      </c>
      <c r="K20" s="638">
        <v>0</v>
      </c>
      <c r="L20" s="638">
        <v>0</v>
      </c>
      <c r="M20" s="638">
        <v>0</v>
      </c>
      <c r="N20" s="638">
        <v>0</v>
      </c>
      <c r="O20" s="638">
        <v>0</v>
      </c>
      <c r="P20" s="638">
        <v>0</v>
      </c>
      <c r="Q20" s="638">
        <v>0</v>
      </c>
      <c r="R20" s="638">
        <v>0</v>
      </c>
      <c r="S20" s="638">
        <v>0</v>
      </c>
      <c r="T20" s="638">
        <v>0</v>
      </c>
      <c r="U20" s="638">
        <v>0</v>
      </c>
      <c r="V20" s="638">
        <v>0</v>
      </c>
      <c r="W20" s="638">
        <v>0</v>
      </c>
      <c r="X20" s="638">
        <v>0</v>
      </c>
      <c r="Y20" s="638">
        <v>0</v>
      </c>
      <c r="Z20" s="638">
        <v>0</v>
      </c>
      <c r="AA20" s="638">
        <v>0</v>
      </c>
    </row>
    <row r="21" spans="1:27">
      <c r="A21" s="385">
        <v>2.6</v>
      </c>
      <c r="B21" s="405" t="s">
        <v>480</v>
      </c>
      <c r="C21" s="640" t="s">
        <v>721</v>
      </c>
      <c r="D21" s="638" t="s">
        <v>721</v>
      </c>
      <c r="E21" s="638" t="s">
        <v>721</v>
      </c>
      <c r="F21" s="638" t="s">
        <v>721</v>
      </c>
      <c r="G21" s="638" t="s">
        <v>721</v>
      </c>
      <c r="H21" s="638" t="s">
        <v>721</v>
      </c>
      <c r="I21" s="638" t="s">
        <v>721</v>
      </c>
      <c r="J21" s="638" t="s">
        <v>721</v>
      </c>
      <c r="K21" s="638" t="s">
        <v>721</v>
      </c>
      <c r="L21" s="638" t="s">
        <v>721</v>
      </c>
      <c r="M21" s="638" t="s">
        <v>721</v>
      </c>
      <c r="N21" s="638" t="s">
        <v>721</v>
      </c>
      <c r="O21" s="638" t="s">
        <v>721</v>
      </c>
      <c r="P21" s="638" t="s">
        <v>721</v>
      </c>
      <c r="Q21" s="638" t="s">
        <v>721</v>
      </c>
      <c r="R21" s="638" t="s">
        <v>721</v>
      </c>
      <c r="S21" s="638" t="s">
        <v>721</v>
      </c>
      <c r="T21" s="638" t="s">
        <v>721</v>
      </c>
      <c r="U21" s="638" t="s">
        <v>721</v>
      </c>
      <c r="V21" s="638" t="s">
        <v>721</v>
      </c>
      <c r="W21" s="638" t="s">
        <v>721</v>
      </c>
      <c r="X21" s="638" t="s">
        <v>721</v>
      </c>
      <c r="Y21" s="638" t="s">
        <v>721</v>
      </c>
      <c r="Z21" s="638" t="s">
        <v>721</v>
      </c>
      <c r="AA21" s="638" t="s">
        <v>721</v>
      </c>
    </row>
    <row r="22" spans="1:27">
      <c r="A22" s="413">
        <v>3</v>
      </c>
      <c r="B22" s="389" t="s">
        <v>521</v>
      </c>
      <c r="C22" s="639">
        <v>86834597.298899993</v>
      </c>
      <c r="D22" s="639">
        <v>86517236.638099998</v>
      </c>
      <c r="E22" s="641" t="s">
        <v>721</v>
      </c>
      <c r="F22" s="641" t="s">
        <v>721</v>
      </c>
      <c r="G22" s="641" t="s">
        <v>721</v>
      </c>
      <c r="H22" s="639">
        <v>317360.66070000001</v>
      </c>
      <c r="I22" s="641" t="s">
        <v>721</v>
      </c>
      <c r="J22" s="641" t="s">
        <v>721</v>
      </c>
      <c r="K22" s="641" t="s">
        <v>721</v>
      </c>
      <c r="L22" s="639">
        <v>0</v>
      </c>
      <c r="M22" s="641" t="s">
        <v>721</v>
      </c>
      <c r="N22" s="641" t="s">
        <v>721</v>
      </c>
      <c r="O22" s="641" t="s">
        <v>721</v>
      </c>
      <c r="P22" s="641" t="s">
        <v>721</v>
      </c>
      <c r="Q22" s="641" t="s">
        <v>721</v>
      </c>
      <c r="R22" s="641" t="s">
        <v>721</v>
      </c>
      <c r="S22" s="641" t="s">
        <v>721</v>
      </c>
      <c r="T22" s="639">
        <v>0</v>
      </c>
      <c r="U22" s="641" t="s">
        <v>721</v>
      </c>
      <c r="V22" s="641" t="s">
        <v>721</v>
      </c>
      <c r="W22" s="641" t="s">
        <v>721</v>
      </c>
      <c r="X22" s="641" t="s">
        <v>721</v>
      </c>
      <c r="Y22" s="641" t="s">
        <v>721</v>
      </c>
      <c r="Z22" s="641" t="s">
        <v>721</v>
      </c>
      <c r="AA22" s="641" t="s">
        <v>721</v>
      </c>
    </row>
    <row r="23" spans="1:27">
      <c r="A23" s="385">
        <v>3.1</v>
      </c>
      <c r="B23" s="405" t="s">
        <v>475</v>
      </c>
      <c r="C23" s="640" t="s">
        <v>721</v>
      </c>
      <c r="D23" s="639" t="s">
        <v>721</v>
      </c>
      <c r="E23" s="641" t="s">
        <v>721</v>
      </c>
      <c r="F23" s="641" t="s">
        <v>721</v>
      </c>
      <c r="G23" s="641" t="s">
        <v>721</v>
      </c>
      <c r="H23" s="639" t="s">
        <v>721</v>
      </c>
      <c r="I23" s="641" t="s">
        <v>721</v>
      </c>
      <c r="J23" s="641" t="s">
        <v>721</v>
      </c>
      <c r="K23" s="641" t="s">
        <v>721</v>
      </c>
      <c r="L23" s="639" t="s">
        <v>721</v>
      </c>
      <c r="M23" s="641" t="s">
        <v>721</v>
      </c>
      <c r="N23" s="641" t="s">
        <v>721</v>
      </c>
      <c r="O23" s="641" t="s">
        <v>721</v>
      </c>
      <c r="P23" s="641" t="s">
        <v>721</v>
      </c>
      <c r="Q23" s="641" t="s">
        <v>721</v>
      </c>
      <c r="R23" s="641" t="s">
        <v>721</v>
      </c>
      <c r="S23" s="641" t="s">
        <v>721</v>
      </c>
      <c r="T23" s="639" t="s">
        <v>721</v>
      </c>
      <c r="U23" s="641" t="s">
        <v>721</v>
      </c>
      <c r="V23" s="641" t="s">
        <v>721</v>
      </c>
      <c r="W23" s="641" t="s">
        <v>721</v>
      </c>
      <c r="X23" s="641" t="s">
        <v>721</v>
      </c>
      <c r="Y23" s="641" t="s">
        <v>721</v>
      </c>
      <c r="Z23" s="641" t="s">
        <v>721</v>
      </c>
      <c r="AA23" s="641" t="s">
        <v>721</v>
      </c>
    </row>
    <row r="24" spans="1:27">
      <c r="A24" s="385">
        <v>3.2</v>
      </c>
      <c r="B24" s="405" t="s">
        <v>476</v>
      </c>
      <c r="C24" s="640" t="s">
        <v>721</v>
      </c>
      <c r="D24" s="639" t="s">
        <v>721</v>
      </c>
      <c r="E24" s="641" t="s">
        <v>721</v>
      </c>
      <c r="F24" s="641" t="s">
        <v>721</v>
      </c>
      <c r="G24" s="641" t="s">
        <v>721</v>
      </c>
      <c r="H24" s="639" t="s">
        <v>721</v>
      </c>
      <c r="I24" s="641" t="s">
        <v>721</v>
      </c>
      <c r="J24" s="641" t="s">
        <v>721</v>
      </c>
      <c r="K24" s="641" t="s">
        <v>721</v>
      </c>
      <c r="L24" s="639" t="s">
        <v>721</v>
      </c>
      <c r="M24" s="641" t="s">
        <v>721</v>
      </c>
      <c r="N24" s="641" t="s">
        <v>721</v>
      </c>
      <c r="O24" s="641" t="s">
        <v>721</v>
      </c>
      <c r="P24" s="641" t="s">
        <v>721</v>
      </c>
      <c r="Q24" s="641" t="s">
        <v>721</v>
      </c>
      <c r="R24" s="641" t="s">
        <v>721</v>
      </c>
      <c r="S24" s="641" t="s">
        <v>721</v>
      </c>
      <c r="T24" s="639" t="s">
        <v>721</v>
      </c>
      <c r="U24" s="641" t="s">
        <v>721</v>
      </c>
      <c r="V24" s="641" t="s">
        <v>721</v>
      </c>
      <c r="W24" s="641" t="s">
        <v>721</v>
      </c>
      <c r="X24" s="641" t="s">
        <v>721</v>
      </c>
      <c r="Y24" s="641" t="s">
        <v>721</v>
      </c>
      <c r="Z24" s="641" t="s">
        <v>721</v>
      </c>
      <c r="AA24" s="641" t="s">
        <v>721</v>
      </c>
    </row>
    <row r="25" spans="1:27">
      <c r="A25" s="385">
        <v>3.3</v>
      </c>
      <c r="B25" s="405" t="s">
        <v>477</v>
      </c>
      <c r="C25" s="640">
        <v>600000</v>
      </c>
      <c r="D25" s="639">
        <v>600000</v>
      </c>
      <c r="E25" s="641" t="s">
        <v>721</v>
      </c>
      <c r="F25" s="641" t="s">
        <v>721</v>
      </c>
      <c r="G25" s="641" t="s">
        <v>721</v>
      </c>
      <c r="H25" s="639">
        <v>0</v>
      </c>
      <c r="I25" s="641" t="s">
        <v>721</v>
      </c>
      <c r="J25" s="641" t="s">
        <v>721</v>
      </c>
      <c r="K25" s="641" t="s">
        <v>721</v>
      </c>
      <c r="L25" s="639">
        <v>0</v>
      </c>
      <c r="M25" s="641" t="s">
        <v>721</v>
      </c>
      <c r="N25" s="641" t="s">
        <v>721</v>
      </c>
      <c r="O25" s="641" t="s">
        <v>721</v>
      </c>
      <c r="P25" s="641" t="s">
        <v>721</v>
      </c>
      <c r="Q25" s="641" t="s">
        <v>721</v>
      </c>
      <c r="R25" s="641" t="s">
        <v>721</v>
      </c>
      <c r="S25" s="641" t="s">
        <v>721</v>
      </c>
      <c r="T25" s="639">
        <v>0</v>
      </c>
      <c r="U25" s="641" t="s">
        <v>721</v>
      </c>
      <c r="V25" s="641" t="s">
        <v>721</v>
      </c>
      <c r="W25" s="641" t="s">
        <v>721</v>
      </c>
      <c r="X25" s="641" t="s">
        <v>721</v>
      </c>
      <c r="Y25" s="641" t="s">
        <v>721</v>
      </c>
      <c r="Z25" s="641" t="s">
        <v>721</v>
      </c>
      <c r="AA25" s="641" t="s">
        <v>721</v>
      </c>
    </row>
    <row r="26" spans="1:27">
      <c r="A26" s="385">
        <v>3.4</v>
      </c>
      <c r="B26" s="405" t="s">
        <v>478</v>
      </c>
      <c r="C26" s="640">
        <v>15303125.4399</v>
      </c>
      <c r="D26" s="639">
        <v>15303125.4399</v>
      </c>
      <c r="E26" s="641" t="s">
        <v>721</v>
      </c>
      <c r="F26" s="641" t="s">
        <v>721</v>
      </c>
      <c r="G26" s="641" t="s">
        <v>721</v>
      </c>
      <c r="H26" s="639">
        <v>0</v>
      </c>
      <c r="I26" s="641" t="s">
        <v>721</v>
      </c>
      <c r="J26" s="641" t="s">
        <v>721</v>
      </c>
      <c r="K26" s="641" t="s">
        <v>721</v>
      </c>
      <c r="L26" s="639">
        <v>0</v>
      </c>
      <c r="M26" s="641" t="s">
        <v>721</v>
      </c>
      <c r="N26" s="641" t="s">
        <v>721</v>
      </c>
      <c r="O26" s="641" t="s">
        <v>721</v>
      </c>
      <c r="P26" s="641" t="s">
        <v>721</v>
      </c>
      <c r="Q26" s="641" t="s">
        <v>721</v>
      </c>
      <c r="R26" s="641" t="s">
        <v>721</v>
      </c>
      <c r="S26" s="641" t="s">
        <v>721</v>
      </c>
      <c r="T26" s="639">
        <v>0</v>
      </c>
      <c r="U26" s="641" t="s">
        <v>721</v>
      </c>
      <c r="V26" s="641" t="s">
        <v>721</v>
      </c>
      <c r="W26" s="641" t="s">
        <v>721</v>
      </c>
      <c r="X26" s="641" t="s">
        <v>721</v>
      </c>
      <c r="Y26" s="641" t="s">
        <v>721</v>
      </c>
      <c r="Z26" s="641" t="s">
        <v>721</v>
      </c>
      <c r="AA26" s="641" t="s">
        <v>721</v>
      </c>
    </row>
    <row r="27" spans="1:27">
      <c r="A27" s="385">
        <v>3.5</v>
      </c>
      <c r="B27" s="405" t="s">
        <v>479</v>
      </c>
      <c r="C27" s="640">
        <v>70647910.068900004</v>
      </c>
      <c r="D27" s="639">
        <v>70330549.408199996</v>
      </c>
      <c r="E27" s="641" t="s">
        <v>721</v>
      </c>
      <c r="F27" s="641" t="s">
        <v>721</v>
      </c>
      <c r="G27" s="641" t="s">
        <v>721</v>
      </c>
      <c r="H27" s="639">
        <v>317360.66070000001</v>
      </c>
      <c r="I27" s="641" t="s">
        <v>721</v>
      </c>
      <c r="J27" s="641" t="s">
        <v>721</v>
      </c>
      <c r="K27" s="641" t="s">
        <v>721</v>
      </c>
      <c r="L27" s="639">
        <v>0</v>
      </c>
      <c r="M27" s="641" t="s">
        <v>721</v>
      </c>
      <c r="N27" s="641" t="s">
        <v>721</v>
      </c>
      <c r="O27" s="641" t="s">
        <v>721</v>
      </c>
      <c r="P27" s="641" t="s">
        <v>721</v>
      </c>
      <c r="Q27" s="641" t="s">
        <v>721</v>
      </c>
      <c r="R27" s="641" t="s">
        <v>721</v>
      </c>
      <c r="S27" s="641" t="s">
        <v>721</v>
      </c>
      <c r="T27" s="639">
        <v>0</v>
      </c>
      <c r="U27" s="641" t="s">
        <v>721</v>
      </c>
      <c r="V27" s="641" t="s">
        <v>721</v>
      </c>
      <c r="W27" s="641" t="s">
        <v>721</v>
      </c>
      <c r="X27" s="641" t="s">
        <v>721</v>
      </c>
      <c r="Y27" s="641" t="s">
        <v>721</v>
      </c>
      <c r="Z27" s="641" t="s">
        <v>721</v>
      </c>
      <c r="AA27" s="641" t="s">
        <v>721</v>
      </c>
    </row>
    <row r="28" spans="1:27">
      <c r="A28" s="385">
        <v>3.6</v>
      </c>
      <c r="B28" s="405" t="s">
        <v>480</v>
      </c>
      <c r="C28" s="640">
        <v>283561.78999999998</v>
      </c>
      <c r="D28" s="639">
        <v>283561.78999999998</v>
      </c>
      <c r="E28" s="641" t="s">
        <v>721</v>
      </c>
      <c r="F28" s="641" t="s">
        <v>721</v>
      </c>
      <c r="G28" s="641" t="s">
        <v>721</v>
      </c>
      <c r="H28" s="639">
        <v>0</v>
      </c>
      <c r="I28" s="641" t="s">
        <v>721</v>
      </c>
      <c r="J28" s="641" t="s">
        <v>721</v>
      </c>
      <c r="K28" s="641" t="s">
        <v>721</v>
      </c>
      <c r="L28" s="639">
        <v>0</v>
      </c>
      <c r="M28" s="641" t="s">
        <v>721</v>
      </c>
      <c r="N28" s="641" t="s">
        <v>721</v>
      </c>
      <c r="O28" s="641" t="s">
        <v>721</v>
      </c>
      <c r="P28" s="641" t="s">
        <v>721</v>
      </c>
      <c r="Q28" s="641" t="s">
        <v>721</v>
      </c>
      <c r="R28" s="641" t="s">
        <v>721</v>
      </c>
      <c r="S28" s="641" t="s">
        <v>721</v>
      </c>
      <c r="T28" s="639">
        <v>0</v>
      </c>
      <c r="U28" s="641" t="s">
        <v>721</v>
      </c>
      <c r="V28" s="641" t="s">
        <v>721</v>
      </c>
      <c r="W28" s="641" t="s">
        <v>721</v>
      </c>
      <c r="X28" s="641" t="s">
        <v>721</v>
      </c>
      <c r="Y28" s="641" t="s">
        <v>721</v>
      </c>
      <c r="Z28" s="641" t="s">
        <v>721</v>
      </c>
      <c r="AA28" s="641" t="s">
        <v>721</v>
      </c>
    </row>
  </sheetData>
  <mergeCells count="7">
    <mergeCell ref="U6:AA6"/>
    <mergeCell ref="A5:B7"/>
    <mergeCell ref="C5:S5"/>
    <mergeCell ref="C6:C7"/>
    <mergeCell ref="D6:G6"/>
    <mergeCell ref="H6:K6"/>
    <mergeCell ref="M6:S6"/>
  </mergeCells>
  <pageMargins left="0.7" right="0.7" top="0.75" bottom="0.75" header="0.3" footer="0.3"/>
  <pageSetup paperSize="9" scale="1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topLeftCell="O1" zoomScaleNormal="100" workbookViewId="0">
      <selection activeCell="E25" sqref="E25"/>
    </sheetView>
  </sheetViews>
  <sheetFormatPr defaultColWidth="9.21875" defaultRowHeight="12"/>
  <cols>
    <col min="1" max="1" width="11.77734375" style="396" bestFit="1" customWidth="1"/>
    <col min="2" max="2" width="90.21875" style="396" bestFit="1" customWidth="1"/>
    <col min="3" max="3" width="20.21875" style="396" customWidth="1"/>
    <col min="4" max="4" width="22.21875" style="396" customWidth="1"/>
    <col min="5" max="7" width="17.109375" style="396" customWidth="1"/>
    <col min="8" max="8" width="22.21875" style="396" customWidth="1"/>
    <col min="9" max="10" width="17.109375" style="396" customWidth="1"/>
    <col min="11" max="27" width="22.21875" style="396" customWidth="1"/>
    <col min="28" max="16384" width="9.21875" style="396"/>
  </cols>
  <sheetData>
    <row r="1" spans="1:27" ht="13.8">
      <c r="A1" s="340" t="s">
        <v>31</v>
      </c>
      <c r="B1" s="383" t="str">
        <f>'Info '!C2</f>
        <v>JSC PASHA Bank Georgia</v>
      </c>
    </row>
    <row r="2" spans="1:27">
      <c r="A2" s="340" t="s">
        <v>32</v>
      </c>
      <c r="B2" s="382">
        <f>'1. key ratios '!B2</f>
        <v>45382</v>
      </c>
    </row>
    <row r="3" spans="1:27">
      <c r="A3" s="341" t="s">
        <v>483</v>
      </c>
      <c r="C3" s="398"/>
    </row>
    <row r="4" spans="1:27" ht="12.6" thickBot="1">
      <c r="A4" s="341"/>
      <c r="B4" s="398"/>
      <c r="C4" s="398"/>
    </row>
    <row r="5" spans="1:27" ht="13.5" customHeight="1">
      <c r="A5" s="742" t="s">
        <v>689</v>
      </c>
      <c r="B5" s="743"/>
      <c r="C5" s="751" t="s">
        <v>688</v>
      </c>
      <c r="D5" s="752"/>
      <c r="E5" s="752"/>
      <c r="F5" s="752"/>
      <c r="G5" s="752"/>
      <c r="H5" s="752"/>
      <c r="I5" s="752"/>
      <c r="J5" s="752"/>
      <c r="K5" s="752"/>
      <c r="L5" s="752"/>
      <c r="M5" s="752"/>
      <c r="N5" s="752"/>
      <c r="O5" s="752"/>
      <c r="P5" s="752"/>
      <c r="Q5" s="752"/>
      <c r="R5" s="752"/>
      <c r="S5" s="753"/>
      <c r="T5" s="420"/>
      <c r="U5" s="420"/>
      <c r="V5" s="420"/>
      <c r="W5" s="420"/>
      <c r="X5" s="420"/>
      <c r="Y5" s="420"/>
      <c r="Z5" s="420"/>
      <c r="AA5" s="419"/>
    </row>
    <row r="6" spans="1:27" ht="12" customHeight="1">
      <c r="A6" s="744"/>
      <c r="B6" s="745"/>
      <c r="C6" s="748" t="s">
        <v>65</v>
      </c>
      <c r="D6" s="740" t="s">
        <v>685</v>
      </c>
      <c r="E6" s="740"/>
      <c r="F6" s="740"/>
      <c r="G6" s="740"/>
      <c r="H6" s="740" t="s">
        <v>684</v>
      </c>
      <c r="I6" s="740"/>
      <c r="J6" s="740"/>
      <c r="K6" s="740"/>
      <c r="L6" s="417"/>
      <c r="M6" s="741" t="s">
        <v>683</v>
      </c>
      <c r="N6" s="741"/>
      <c r="O6" s="741"/>
      <c r="P6" s="741"/>
      <c r="Q6" s="741"/>
      <c r="R6" s="741"/>
      <c r="S6" s="750"/>
      <c r="T6" s="420"/>
      <c r="U6" s="729" t="s">
        <v>682</v>
      </c>
      <c r="V6" s="729"/>
      <c r="W6" s="729"/>
      <c r="X6" s="729"/>
      <c r="Y6" s="729"/>
      <c r="Z6" s="729"/>
      <c r="AA6" s="722"/>
    </row>
    <row r="7" spans="1:27" ht="24">
      <c r="A7" s="746"/>
      <c r="B7" s="747"/>
      <c r="C7" s="749"/>
      <c r="D7" s="416"/>
      <c r="E7" s="393" t="s">
        <v>473</v>
      </c>
      <c r="F7" s="393" t="s">
        <v>680</v>
      </c>
      <c r="G7" s="395" t="s">
        <v>681</v>
      </c>
      <c r="H7" s="397"/>
      <c r="I7" s="393" t="s">
        <v>473</v>
      </c>
      <c r="J7" s="393" t="s">
        <v>680</v>
      </c>
      <c r="K7" s="395" t="s">
        <v>681</v>
      </c>
      <c r="L7" s="415"/>
      <c r="M7" s="393" t="s">
        <v>473</v>
      </c>
      <c r="N7" s="393" t="s">
        <v>680</v>
      </c>
      <c r="O7" s="393" t="s">
        <v>679</v>
      </c>
      <c r="P7" s="393" t="s">
        <v>678</v>
      </c>
      <c r="Q7" s="393" t="s">
        <v>677</v>
      </c>
      <c r="R7" s="393" t="s">
        <v>676</v>
      </c>
      <c r="S7" s="441" t="s">
        <v>675</v>
      </c>
      <c r="T7" s="440"/>
      <c r="U7" s="393" t="s">
        <v>473</v>
      </c>
      <c r="V7" s="393" t="s">
        <v>680</v>
      </c>
      <c r="W7" s="393" t="s">
        <v>679</v>
      </c>
      <c r="X7" s="393" t="s">
        <v>678</v>
      </c>
      <c r="Y7" s="393" t="s">
        <v>677</v>
      </c>
      <c r="Z7" s="393" t="s">
        <v>676</v>
      </c>
      <c r="AA7" s="393" t="s">
        <v>675</v>
      </c>
    </row>
    <row r="8" spans="1:27">
      <c r="A8" s="439">
        <v>1</v>
      </c>
      <c r="B8" s="438" t="s">
        <v>474</v>
      </c>
      <c r="C8" s="774">
        <v>262050476.22690001</v>
      </c>
      <c r="D8" s="770">
        <v>223566947.97260001</v>
      </c>
      <c r="E8" s="770">
        <v>19452482.827300001</v>
      </c>
      <c r="F8" s="770">
        <v>0</v>
      </c>
      <c r="G8" s="770">
        <v>3225.8283999999999</v>
      </c>
      <c r="H8" s="770">
        <v>12770035.871200001</v>
      </c>
      <c r="I8" s="770">
        <v>1863733.8441000001</v>
      </c>
      <c r="J8" s="770">
        <v>383033.03940000001</v>
      </c>
      <c r="K8" s="770">
        <v>0</v>
      </c>
      <c r="L8" s="770">
        <v>23324867.771899998</v>
      </c>
      <c r="M8" s="770">
        <v>156885.52110000001</v>
      </c>
      <c r="N8" s="770">
        <v>0</v>
      </c>
      <c r="O8" s="770">
        <v>1443722.1366000001</v>
      </c>
      <c r="P8" s="770">
        <v>7221558.1174999997</v>
      </c>
      <c r="Q8" s="770">
        <v>4941304.0350000001</v>
      </c>
      <c r="R8" s="770">
        <v>6948406.2081000004</v>
      </c>
      <c r="S8" s="770">
        <v>0</v>
      </c>
      <c r="T8" s="770">
        <v>2388624.6112000002</v>
      </c>
      <c r="U8" s="770">
        <v>0</v>
      </c>
      <c r="V8" s="770">
        <v>0</v>
      </c>
      <c r="W8" s="770">
        <v>0</v>
      </c>
      <c r="X8" s="770">
        <v>2388624.6112000002</v>
      </c>
      <c r="Y8" s="770">
        <v>0</v>
      </c>
      <c r="Z8" s="770">
        <v>0</v>
      </c>
      <c r="AA8" s="775">
        <v>0</v>
      </c>
    </row>
    <row r="9" spans="1:27">
      <c r="A9" s="431">
        <v>1.1000000000000001</v>
      </c>
      <c r="B9" s="437" t="s">
        <v>484</v>
      </c>
      <c r="C9" s="771">
        <v>243420813.4303</v>
      </c>
      <c r="D9" s="770">
        <v>205088251.5442</v>
      </c>
      <c r="E9" s="770">
        <v>19452482.827300001</v>
      </c>
      <c r="F9" s="770">
        <v>0</v>
      </c>
      <c r="G9" s="770">
        <v>0</v>
      </c>
      <c r="H9" s="770">
        <v>12715345.801200001</v>
      </c>
      <c r="I9" s="770">
        <v>1863733.8441000001</v>
      </c>
      <c r="J9" s="770">
        <v>336707.54940000002</v>
      </c>
      <c r="K9" s="770">
        <v>0</v>
      </c>
      <c r="L9" s="770">
        <v>23228591.473700002</v>
      </c>
      <c r="M9" s="770">
        <v>156885.52110000001</v>
      </c>
      <c r="N9" s="770">
        <v>0</v>
      </c>
      <c r="O9" s="770">
        <v>1434730.3659000001</v>
      </c>
      <c r="P9" s="770">
        <v>7179677.8887</v>
      </c>
      <c r="Q9" s="770">
        <v>4941304.0350000001</v>
      </c>
      <c r="R9" s="770">
        <v>6907292.8680999996</v>
      </c>
      <c r="S9" s="770">
        <v>0</v>
      </c>
      <c r="T9" s="770">
        <v>2388624.6112000002</v>
      </c>
      <c r="U9" s="770">
        <v>0</v>
      </c>
      <c r="V9" s="770">
        <v>0</v>
      </c>
      <c r="W9" s="770">
        <v>0</v>
      </c>
      <c r="X9" s="770">
        <v>2388624.6112000002</v>
      </c>
      <c r="Y9" s="770">
        <v>0</v>
      </c>
      <c r="Z9" s="770">
        <v>0</v>
      </c>
      <c r="AA9" s="775">
        <v>0</v>
      </c>
    </row>
    <row r="10" spans="1:27">
      <c r="A10" s="435" t="s">
        <v>15</v>
      </c>
      <c r="B10" s="436" t="s">
        <v>485</v>
      </c>
      <c r="C10" s="772">
        <v>180029747.02320001</v>
      </c>
      <c r="D10" s="770">
        <v>142093514.6891</v>
      </c>
      <c r="E10" s="770">
        <v>14312342.205399999</v>
      </c>
      <c r="F10" s="770">
        <v>0</v>
      </c>
      <c r="G10" s="770">
        <v>0</v>
      </c>
      <c r="H10" s="770">
        <v>12715345.801200001</v>
      </c>
      <c r="I10" s="770">
        <v>1863733.8441000001</v>
      </c>
      <c r="J10" s="770">
        <v>336707.54940000002</v>
      </c>
      <c r="K10" s="770">
        <v>0</v>
      </c>
      <c r="L10" s="770">
        <v>22832261.921700001</v>
      </c>
      <c r="M10" s="770">
        <v>156885.52110000001</v>
      </c>
      <c r="N10" s="770">
        <v>0</v>
      </c>
      <c r="O10" s="770">
        <v>1200118.8139</v>
      </c>
      <c r="P10" s="770">
        <v>7179677.8887</v>
      </c>
      <c r="Q10" s="770">
        <v>4941304.0350000001</v>
      </c>
      <c r="R10" s="770">
        <v>6745574.8680999996</v>
      </c>
      <c r="S10" s="770">
        <v>0</v>
      </c>
      <c r="T10" s="770">
        <v>2388624.6112000002</v>
      </c>
      <c r="U10" s="770">
        <v>0</v>
      </c>
      <c r="V10" s="770">
        <v>0</v>
      </c>
      <c r="W10" s="770">
        <v>0</v>
      </c>
      <c r="X10" s="770">
        <v>2388624.6112000002</v>
      </c>
      <c r="Y10" s="770">
        <v>0</v>
      </c>
      <c r="Z10" s="770">
        <v>0</v>
      </c>
      <c r="AA10" s="775">
        <v>0</v>
      </c>
    </row>
    <row r="11" spans="1:27">
      <c r="A11" s="433" t="s">
        <v>486</v>
      </c>
      <c r="B11" s="434" t="s">
        <v>487</v>
      </c>
      <c r="C11" s="773">
        <v>89323521.058799997</v>
      </c>
      <c r="D11" s="770">
        <v>74694901.792500004</v>
      </c>
      <c r="E11" s="770">
        <v>0</v>
      </c>
      <c r="F11" s="770">
        <v>0</v>
      </c>
      <c r="G11" s="770">
        <v>0</v>
      </c>
      <c r="H11" s="770">
        <v>3006246.7440999998</v>
      </c>
      <c r="I11" s="770">
        <v>1726951.1402</v>
      </c>
      <c r="J11" s="770">
        <v>338056.03490000003</v>
      </c>
      <c r="K11" s="770">
        <v>0</v>
      </c>
      <c r="L11" s="770">
        <v>11622372.5222</v>
      </c>
      <c r="M11" s="770">
        <v>156885.52110000001</v>
      </c>
      <c r="N11" s="770">
        <v>0</v>
      </c>
      <c r="O11" s="770">
        <v>1200118.8139</v>
      </c>
      <c r="P11" s="770">
        <v>289706.39049999998</v>
      </c>
      <c r="Q11" s="770">
        <v>4944191.1550000003</v>
      </c>
      <c r="R11" s="770">
        <v>2416510.1222999999</v>
      </c>
      <c r="S11" s="770">
        <v>0</v>
      </c>
      <c r="T11" s="770">
        <v>0</v>
      </c>
      <c r="U11" s="770">
        <v>0</v>
      </c>
      <c r="V11" s="770">
        <v>0</v>
      </c>
      <c r="W11" s="770">
        <v>0</v>
      </c>
      <c r="X11" s="770">
        <v>0</v>
      </c>
      <c r="Y11" s="770">
        <v>0</v>
      </c>
      <c r="Z11" s="770">
        <v>0</v>
      </c>
      <c r="AA11" s="775">
        <v>0</v>
      </c>
    </row>
    <row r="12" spans="1:27">
      <c r="A12" s="433" t="s">
        <v>488</v>
      </c>
      <c r="B12" s="434" t="s">
        <v>489</v>
      </c>
      <c r="C12" s="773">
        <v>21853222.7586</v>
      </c>
      <c r="D12" s="770">
        <v>15746555.5439</v>
      </c>
      <c r="E12" s="770">
        <v>13429843.4407</v>
      </c>
      <c r="F12" s="770">
        <v>0</v>
      </c>
      <c r="G12" s="770">
        <v>0</v>
      </c>
      <c r="H12" s="770">
        <v>0</v>
      </c>
      <c r="I12" s="770">
        <v>0</v>
      </c>
      <c r="J12" s="770">
        <v>0</v>
      </c>
      <c r="K12" s="770">
        <v>0</v>
      </c>
      <c r="L12" s="770">
        <v>6106667.2147000004</v>
      </c>
      <c r="M12" s="770">
        <v>0</v>
      </c>
      <c r="N12" s="770">
        <v>0</v>
      </c>
      <c r="O12" s="770">
        <v>0</v>
      </c>
      <c r="P12" s="770">
        <v>6106667.2147000004</v>
      </c>
      <c r="Q12" s="770">
        <v>0</v>
      </c>
      <c r="R12" s="770">
        <v>0</v>
      </c>
      <c r="S12" s="770">
        <v>0</v>
      </c>
      <c r="T12" s="770">
        <v>0</v>
      </c>
      <c r="U12" s="770">
        <v>0</v>
      </c>
      <c r="V12" s="770">
        <v>0</v>
      </c>
      <c r="W12" s="770">
        <v>0</v>
      </c>
      <c r="X12" s="770">
        <v>0</v>
      </c>
      <c r="Y12" s="770">
        <v>0</v>
      </c>
      <c r="Z12" s="770">
        <v>0</v>
      </c>
      <c r="AA12" s="775">
        <v>0</v>
      </c>
    </row>
    <row r="13" spans="1:27">
      <c r="A13" s="433" t="s">
        <v>490</v>
      </c>
      <c r="B13" s="434" t="s">
        <v>491</v>
      </c>
      <c r="C13" s="773">
        <v>5453106.5833000001</v>
      </c>
      <c r="D13" s="770">
        <v>883855.17440000002</v>
      </c>
      <c r="E13" s="770">
        <v>883855.17440000002</v>
      </c>
      <c r="F13" s="770">
        <v>0</v>
      </c>
      <c r="G13" s="770">
        <v>0</v>
      </c>
      <c r="H13" s="770">
        <v>0</v>
      </c>
      <c r="I13" s="770">
        <v>0</v>
      </c>
      <c r="J13" s="770">
        <v>0</v>
      </c>
      <c r="K13" s="770">
        <v>0</v>
      </c>
      <c r="L13" s="770">
        <v>4569251.4089000002</v>
      </c>
      <c r="M13" s="770">
        <v>0</v>
      </c>
      <c r="N13" s="770">
        <v>0</v>
      </c>
      <c r="O13" s="770">
        <v>0</v>
      </c>
      <c r="P13" s="770">
        <v>234868.19219999999</v>
      </c>
      <c r="Q13" s="770">
        <v>0</v>
      </c>
      <c r="R13" s="770">
        <v>4334383.2166999998</v>
      </c>
      <c r="S13" s="770">
        <v>0</v>
      </c>
      <c r="T13" s="770">
        <v>0</v>
      </c>
      <c r="U13" s="770">
        <v>0</v>
      </c>
      <c r="V13" s="770">
        <v>0</v>
      </c>
      <c r="W13" s="770">
        <v>0</v>
      </c>
      <c r="X13" s="770">
        <v>0</v>
      </c>
      <c r="Y13" s="770">
        <v>0</v>
      </c>
      <c r="Z13" s="770">
        <v>0</v>
      </c>
      <c r="AA13" s="775">
        <v>0</v>
      </c>
    </row>
    <row r="14" spans="1:27">
      <c r="A14" s="433" t="s">
        <v>492</v>
      </c>
      <c r="B14" s="434" t="s">
        <v>493</v>
      </c>
      <c r="C14" s="773">
        <v>63604234.811899997</v>
      </c>
      <c r="D14" s="770">
        <v>50938937.5119</v>
      </c>
      <c r="E14" s="770">
        <v>0</v>
      </c>
      <c r="F14" s="770">
        <v>0</v>
      </c>
      <c r="G14" s="770">
        <v>0</v>
      </c>
      <c r="H14" s="770">
        <v>9728236.5975000001</v>
      </c>
      <c r="I14" s="770">
        <v>136877.6839</v>
      </c>
      <c r="J14" s="770">
        <v>0</v>
      </c>
      <c r="K14" s="770">
        <v>0</v>
      </c>
      <c r="L14" s="770">
        <v>548436.09129999997</v>
      </c>
      <c r="M14" s="770">
        <v>0</v>
      </c>
      <c r="N14" s="770">
        <v>0</v>
      </c>
      <c r="O14" s="770">
        <v>0</v>
      </c>
      <c r="P14" s="770">
        <v>548436.09129999997</v>
      </c>
      <c r="Q14" s="770">
        <v>0</v>
      </c>
      <c r="R14" s="770">
        <v>0</v>
      </c>
      <c r="S14" s="770">
        <v>0</v>
      </c>
      <c r="T14" s="770">
        <v>2388624.6112000002</v>
      </c>
      <c r="U14" s="770">
        <v>0</v>
      </c>
      <c r="V14" s="770">
        <v>0</v>
      </c>
      <c r="W14" s="770">
        <v>0</v>
      </c>
      <c r="X14" s="770">
        <v>2388624.6112000002</v>
      </c>
      <c r="Y14" s="770">
        <v>0</v>
      </c>
      <c r="Z14" s="770">
        <v>0</v>
      </c>
      <c r="AA14" s="775">
        <v>0</v>
      </c>
    </row>
    <row r="15" spans="1:27">
      <c r="A15" s="432">
        <v>1.2</v>
      </c>
      <c r="B15" s="430" t="s">
        <v>687</v>
      </c>
      <c r="C15" s="771">
        <v>8446369.8290999997</v>
      </c>
      <c r="D15" s="770">
        <v>1453938.4694999999</v>
      </c>
      <c r="E15" s="770">
        <v>170474.41450000001</v>
      </c>
      <c r="F15" s="770">
        <v>0</v>
      </c>
      <c r="G15" s="770">
        <v>0</v>
      </c>
      <c r="H15" s="770">
        <v>856101.33440000005</v>
      </c>
      <c r="I15" s="770">
        <v>32370.848300000001</v>
      </c>
      <c r="J15" s="770">
        <v>7499.4012000000002</v>
      </c>
      <c r="K15" s="770">
        <v>0</v>
      </c>
      <c r="L15" s="770">
        <v>4828276.4780999999</v>
      </c>
      <c r="M15" s="770">
        <v>15662.2616</v>
      </c>
      <c r="N15" s="770">
        <v>0</v>
      </c>
      <c r="O15" s="770">
        <v>137251.17389999999</v>
      </c>
      <c r="P15" s="770">
        <v>2386559.9262000001</v>
      </c>
      <c r="Q15" s="770">
        <v>416712.97600000002</v>
      </c>
      <c r="R15" s="770">
        <v>1605730.3661</v>
      </c>
      <c r="S15" s="770">
        <v>0</v>
      </c>
      <c r="T15" s="770">
        <v>1308053.5471000001</v>
      </c>
      <c r="U15" s="770">
        <v>0</v>
      </c>
      <c r="V15" s="770">
        <v>0</v>
      </c>
      <c r="W15" s="770">
        <v>0</v>
      </c>
      <c r="X15" s="770">
        <v>1308053.5471000001</v>
      </c>
      <c r="Y15" s="770">
        <v>0</v>
      </c>
      <c r="Z15" s="770">
        <v>0</v>
      </c>
      <c r="AA15" s="775">
        <v>0</v>
      </c>
    </row>
    <row r="16" spans="1:27">
      <c r="A16" s="431">
        <v>1.3</v>
      </c>
      <c r="B16" s="430" t="s">
        <v>532</v>
      </c>
      <c r="C16" s="776" t="s">
        <v>721</v>
      </c>
      <c r="D16" s="777" t="s">
        <v>721</v>
      </c>
      <c r="E16" s="777" t="s">
        <v>721</v>
      </c>
      <c r="F16" s="777" t="s">
        <v>721</v>
      </c>
      <c r="G16" s="777" t="s">
        <v>721</v>
      </c>
      <c r="H16" s="777" t="s">
        <v>721</v>
      </c>
      <c r="I16" s="777" t="s">
        <v>721</v>
      </c>
      <c r="J16" s="777" t="s">
        <v>721</v>
      </c>
      <c r="K16" s="777" t="s">
        <v>721</v>
      </c>
      <c r="L16" s="777" t="s">
        <v>721</v>
      </c>
      <c r="M16" s="777" t="s">
        <v>721</v>
      </c>
      <c r="N16" s="777" t="s">
        <v>721</v>
      </c>
      <c r="O16" s="777" t="s">
        <v>721</v>
      </c>
      <c r="P16" s="777" t="s">
        <v>721</v>
      </c>
      <c r="Q16" s="777" t="s">
        <v>721</v>
      </c>
      <c r="R16" s="777" t="s">
        <v>721</v>
      </c>
      <c r="S16" s="777" t="s">
        <v>721</v>
      </c>
      <c r="T16" s="777" t="s">
        <v>721</v>
      </c>
      <c r="U16" s="777" t="s">
        <v>721</v>
      </c>
      <c r="V16" s="777" t="s">
        <v>721</v>
      </c>
      <c r="W16" s="777" t="s">
        <v>721</v>
      </c>
      <c r="X16" s="777" t="s">
        <v>721</v>
      </c>
      <c r="Y16" s="777" t="s">
        <v>721</v>
      </c>
      <c r="Z16" s="777" t="s">
        <v>721</v>
      </c>
      <c r="AA16" s="778" t="s">
        <v>721</v>
      </c>
    </row>
    <row r="17" spans="1:27">
      <c r="A17" s="427" t="s">
        <v>494</v>
      </c>
      <c r="B17" s="429" t="s">
        <v>495</v>
      </c>
      <c r="C17" s="779">
        <v>168543836.523</v>
      </c>
      <c r="D17" s="770">
        <v>131713559.99879999</v>
      </c>
      <c r="E17" s="770">
        <v>14603677.802300001</v>
      </c>
      <c r="F17" s="770">
        <v>0</v>
      </c>
      <c r="G17" s="770">
        <v>0</v>
      </c>
      <c r="H17" s="770">
        <v>11573139.8368</v>
      </c>
      <c r="I17" s="770">
        <v>1778028.9458999999</v>
      </c>
      <c r="J17" s="770">
        <v>333609.05949999997</v>
      </c>
      <c r="K17" s="770">
        <v>0</v>
      </c>
      <c r="L17" s="770">
        <v>20647601.910999998</v>
      </c>
      <c r="M17" s="770">
        <v>156622.61619999999</v>
      </c>
      <c r="N17" s="770">
        <v>0</v>
      </c>
      <c r="O17" s="770">
        <v>1150428.0797999999</v>
      </c>
      <c r="P17" s="770">
        <v>6982273.2440999998</v>
      </c>
      <c r="Q17" s="770">
        <v>4167129.76</v>
      </c>
      <c r="R17" s="770">
        <v>5700238.7220000001</v>
      </c>
      <c r="S17" s="770">
        <v>0</v>
      </c>
      <c r="T17" s="770">
        <v>2292284.9500000002</v>
      </c>
      <c r="U17" s="770">
        <v>0</v>
      </c>
      <c r="V17" s="770">
        <v>0</v>
      </c>
      <c r="W17" s="770">
        <v>0</v>
      </c>
      <c r="X17" s="770">
        <v>2292284.9500000002</v>
      </c>
      <c r="Y17" s="770">
        <v>0</v>
      </c>
      <c r="Z17" s="770">
        <v>0</v>
      </c>
      <c r="AA17" s="775">
        <v>0</v>
      </c>
    </row>
    <row r="18" spans="1:27">
      <c r="A18" s="425" t="s">
        <v>496</v>
      </c>
      <c r="B18" s="426" t="s">
        <v>497</v>
      </c>
      <c r="C18" s="780">
        <v>158703275.1374</v>
      </c>
      <c r="D18" s="770">
        <v>121872998.61319999</v>
      </c>
      <c r="E18" s="770">
        <v>14312342.205399999</v>
      </c>
      <c r="F18" s="770">
        <v>0</v>
      </c>
      <c r="G18" s="770">
        <v>0</v>
      </c>
      <c r="H18" s="770">
        <v>11573139.8368</v>
      </c>
      <c r="I18" s="770">
        <v>1778028.9458999999</v>
      </c>
      <c r="J18" s="770">
        <v>333609.05949999997</v>
      </c>
      <c r="K18" s="770">
        <v>0</v>
      </c>
      <c r="L18" s="770">
        <v>20647601.910999998</v>
      </c>
      <c r="M18" s="770">
        <v>156622.61619999999</v>
      </c>
      <c r="N18" s="770">
        <v>0</v>
      </c>
      <c r="O18" s="770">
        <v>1150428.0797999999</v>
      </c>
      <c r="P18" s="770">
        <v>6982273.2440999998</v>
      </c>
      <c r="Q18" s="770">
        <v>4167129.76</v>
      </c>
      <c r="R18" s="770">
        <v>5700238.7220000001</v>
      </c>
      <c r="S18" s="770">
        <v>0</v>
      </c>
      <c r="T18" s="770">
        <v>2292284.9500000002</v>
      </c>
      <c r="U18" s="770">
        <v>0</v>
      </c>
      <c r="V18" s="770">
        <v>0</v>
      </c>
      <c r="W18" s="770">
        <v>0</v>
      </c>
      <c r="X18" s="770">
        <v>2292284.9500000002</v>
      </c>
      <c r="Y18" s="770">
        <v>0</v>
      </c>
      <c r="Z18" s="770">
        <v>0</v>
      </c>
      <c r="AA18" s="775">
        <v>0</v>
      </c>
    </row>
    <row r="19" spans="1:27">
      <c r="A19" s="427" t="s">
        <v>498</v>
      </c>
      <c r="B19" s="428" t="s">
        <v>499</v>
      </c>
      <c r="C19" s="781">
        <v>175237456.80129999</v>
      </c>
      <c r="D19" s="770">
        <v>154485977.92070001</v>
      </c>
      <c r="E19" s="770">
        <v>7336135.8656000001</v>
      </c>
      <c r="F19" s="770">
        <v>0</v>
      </c>
      <c r="G19" s="770">
        <v>0</v>
      </c>
      <c r="H19" s="770">
        <v>7350326.6540000001</v>
      </c>
      <c r="I19" s="770">
        <v>4498548.3278000001</v>
      </c>
      <c r="J19" s="770">
        <v>614733.35049999994</v>
      </c>
      <c r="K19" s="770">
        <v>0</v>
      </c>
      <c r="L19" s="770">
        <v>13401152.226600001</v>
      </c>
      <c r="M19" s="770">
        <v>118035.07889999999</v>
      </c>
      <c r="N19" s="770">
        <v>0</v>
      </c>
      <c r="O19" s="770">
        <v>1257590.7608</v>
      </c>
      <c r="P19" s="770">
        <v>3046486.3974000001</v>
      </c>
      <c r="Q19" s="770">
        <v>2845417.665</v>
      </c>
      <c r="R19" s="770">
        <v>1825962.1849</v>
      </c>
      <c r="S19" s="770">
        <v>0</v>
      </c>
      <c r="T19" s="770">
        <v>0</v>
      </c>
      <c r="U19" s="770">
        <v>0</v>
      </c>
      <c r="V19" s="770">
        <v>0</v>
      </c>
      <c r="W19" s="770">
        <v>0</v>
      </c>
      <c r="X19" s="770">
        <v>0</v>
      </c>
      <c r="Y19" s="770">
        <v>0</v>
      </c>
      <c r="Z19" s="770">
        <v>0</v>
      </c>
      <c r="AA19" s="775">
        <v>0</v>
      </c>
    </row>
    <row r="20" spans="1:27">
      <c r="A20" s="425" t="s">
        <v>500</v>
      </c>
      <c r="B20" s="426" t="s">
        <v>497</v>
      </c>
      <c r="C20" s="780">
        <v>153170167.7098</v>
      </c>
      <c r="D20" s="770">
        <v>132998311.5055</v>
      </c>
      <c r="E20" s="770">
        <v>5066936.4625000004</v>
      </c>
      <c r="F20" s="770">
        <v>0</v>
      </c>
      <c r="G20" s="770">
        <v>0</v>
      </c>
      <c r="H20" s="770">
        <v>7219124.8879000004</v>
      </c>
      <c r="I20" s="770">
        <v>4427122.8777999999</v>
      </c>
      <c r="J20" s="770">
        <v>614733.35049999994</v>
      </c>
      <c r="K20" s="770">
        <v>0</v>
      </c>
      <c r="L20" s="770">
        <v>12952731.316400001</v>
      </c>
      <c r="M20" s="770">
        <v>118035.07889999999</v>
      </c>
      <c r="N20" s="770">
        <v>0</v>
      </c>
      <c r="O20" s="770">
        <v>1001941.2863</v>
      </c>
      <c r="P20" s="770">
        <v>2853714.9616999999</v>
      </c>
      <c r="Q20" s="770">
        <v>2845417.665</v>
      </c>
      <c r="R20" s="770">
        <v>1825962.1849</v>
      </c>
      <c r="S20" s="770">
        <v>0</v>
      </c>
      <c r="T20" s="770">
        <v>0</v>
      </c>
      <c r="U20" s="770">
        <v>0</v>
      </c>
      <c r="V20" s="770">
        <v>0</v>
      </c>
      <c r="W20" s="770">
        <v>0</v>
      </c>
      <c r="X20" s="770">
        <v>0</v>
      </c>
      <c r="Y20" s="770">
        <v>0</v>
      </c>
      <c r="Z20" s="770">
        <v>0</v>
      </c>
      <c r="AA20" s="775">
        <v>0</v>
      </c>
    </row>
    <row r="21" spans="1:27">
      <c r="A21" s="424">
        <v>1.4</v>
      </c>
      <c r="B21" s="423" t="s">
        <v>501</v>
      </c>
      <c r="C21" s="782" t="s">
        <v>721</v>
      </c>
      <c r="D21" s="770" t="s">
        <v>721</v>
      </c>
      <c r="E21" s="770" t="s">
        <v>721</v>
      </c>
      <c r="F21" s="770" t="s">
        <v>721</v>
      </c>
      <c r="G21" s="770" t="s">
        <v>721</v>
      </c>
      <c r="H21" s="770" t="s">
        <v>721</v>
      </c>
      <c r="I21" s="770" t="s">
        <v>721</v>
      </c>
      <c r="J21" s="770" t="s">
        <v>721</v>
      </c>
      <c r="K21" s="770" t="s">
        <v>721</v>
      </c>
      <c r="L21" s="770" t="s">
        <v>721</v>
      </c>
      <c r="M21" s="770" t="s">
        <v>721</v>
      </c>
      <c r="N21" s="770" t="s">
        <v>721</v>
      </c>
      <c r="O21" s="770" t="s">
        <v>721</v>
      </c>
      <c r="P21" s="770" t="s">
        <v>721</v>
      </c>
      <c r="Q21" s="770" t="s">
        <v>721</v>
      </c>
      <c r="R21" s="770" t="s">
        <v>721</v>
      </c>
      <c r="S21" s="770" t="s">
        <v>721</v>
      </c>
      <c r="T21" s="770" t="s">
        <v>721</v>
      </c>
      <c r="U21" s="770" t="s">
        <v>721</v>
      </c>
      <c r="V21" s="770" t="s">
        <v>721</v>
      </c>
      <c r="W21" s="770" t="s">
        <v>721</v>
      </c>
      <c r="X21" s="770" t="s">
        <v>721</v>
      </c>
      <c r="Y21" s="770" t="s">
        <v>721</v>
      </c>
      <c r="Z21" s="770" t="s">
        <v>721</v>
      </c>
      <c r="AA21" s="775" t="s">
        <v>721</v>
      </c>
    </row>
    <row r="22" spans="1:27" ht="12.6" thickBot="1">
      <c r="A22" s="422">
        <v>1.5</v>
      </c>
      <c r="B22" s="421" t="s">
        <v>502</v>
      </c>
      <c r="C22" s="783">
        <v>581260</v>
      </c>
      <c r="D22" s="784">
        <v>581260</v>
      </c>
      <c r="E22" s="784">
        <v>581260</v>
      </c>
      <c r="F22" s="784">
        <v>0</v>
      </c>
      <c r="G22" s="784">
        <v>0</v>
      </c>
      <c r="H22" s="784">
        <v>0</v>
      </c>
      <c r="I22" s="784">
        <v>0</v>
      </c>
      <c r="J22" s="784">
        <v>0</v>
      </c>
      <c r="K22" s="784">
        <v>0</v>
      </c>
      <c r="L22" s="784">
        <v>0</v>
      </c>
      <c r="M22" s="784">
        <v>0</v>
      </c>
      <c r="N22" s="784">
        <v>0</v>
      </c>
      <c r="O22" s="784">
        <v>0</v>
      </c>
      <c r="P22" s="784">
        <v>0</v>
      </c>
      <c r="Q22" s="784">
        <v>0</v>
      </c>
      <c r="R22" s="784">
        <v>0</v>
      </c>
      <c r="S22" s="784">
        <v>0</v>
      </c>
      <c r="T22" s="784">
        <v>0</v>
      </c>
      <c r="U22" s="784">
        <v>0</v>
      </c>
      <c r="V22" s="784">
        <v>0</v>
      </c>
      <c r="W22" s="784">
        <v>0</v>
      </c>
      <c r="X22" s="784">
        <v>0</v>
      </c>
      <c r="Y22" s="784">
        <v>0</v>
      </c>
      <c r="Z22" s="784">
        <v>0</v>
      </c>
      <c r="AA22" s="785">
        <v>0</v>
      </c>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paperSize="9" scale="1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F1" zoomScaleNormal="100" workbookViewId="0">
      <selection activeCell="C7" sqref="C7:L33"/>
    </sheetView>
  </sheetViews>
  <sheetFormatPr defaultColWidth="9.21875" defaultRowHeight="12"/>
  <cols>
    <col min="1" max="1" width="11.77734375" style="396" bestFit="1" customWidth="1"/>
    <col min="2" max="2" width="93.44140625" style="396" customWidth="1"/>
    <col min="3" max="3" width="14.6640625" style="396" customWidth="1"/>
    <col min="4" max="5" width="16.109375" style="396" customWidth="1"/>
    <col min="6" max="6" width="16.109375" style="414" customWidth="1"/>
    <col min="7" max="7" width="25.21875" style="414" customWidth="1"/>
    <col min="8" max="8" width="16.109375" style="396" customWidth="1"/>
    <col min="9" max="11" width="16.109375" style="414" customWidth="1"/>
    <col min="12" max="12" width="26.21875" style="414" customWidth="1"/>
    <col min="13" max="16384" width="9.21875" style="396"/>
  </cols>
  <sheetData>
    <row r="1" spans="1:12" ht="13.8">
      <c r="A1" s="340" t="s">
        <v>31</v>
      </c>
      <c r="B1" s="383" t="str">
        <f>'Info '!C2</f>
        <v>JSC PASHA Bank Georgia</v>
      </c>
      <c r="F1" s="396"/>
      <c r="G1" s="396"/>
      <c r="I1" s="396"/>
      <c r="J1" s="396"/>
      <c r="K1" s="396"/>
      <c r="L1" s="396"/>
    </row>
    <row r="2" spans="1:12">
      <c r="A2" s="340" t="s">
        <v>32</v>
      </c>
      <c r="B2" s="382">
        <f>'1. key ratios '!B2</f>
        <v>45382</v>
      </c>
      <c r="F2" s="396"/>
      <c r="G2" s="396"/>
      <c r="I2" s="396"/>
      <c r="J2" s="396"/>
      <c r="K2" s="396"/>
      <c r="L2" s="396"/>
    </row>
    <row r="3" spans="1:12">
      <c r="A3" s="341" t="s">
        <v>503</v>
      </c>
      <c r="F3" s="396"/>
      <c r="G3" s="396"/>
      <c r="I3" s="396"/>
      <c r="J3" s="396"/>
      <c r="K3" s="396"/>
      <c r="L3" s="396"/>
    </row>
    <row r="4" spans="1:12">
      <c r="F4" s="396"/>
      <c r="G4" s="396"/>
      <c r="I4" s="396"/>
      <c r="J4" s="396"/>
      <c r="K4" s="396"/>
      <c r="L4" s="396"/>
    </row>
    <row r="5" spans="1:12" ht="37.5" customHeight="1">
      <c r="A5" s="708" t="s">
        <v>520</v>
      </c>
      <c r="B5" s="709"/>
      <c r="C5" s="754" t="s">
        <v>504</v>
      </c>
      <c r="D5" s="755"/>
      <c r="E5" s="755"/>
      <c r="F5" s="755"/>
      <c r="G5" s="755"/>
      <c r="H5" s="754" t="s">
        <v>664</v>
      </c>
      <c r="I5" s="756"/>
      <c r="J5" s="756"/>
      <c r="K5" s="756"/>
      <c r="L5" s="757"/>
    </row>
    <row r="6" spans="1:12" ht="39.450000000000003" customHeight="1">
      <c r="A6" s="712"/>
      <c r="B6" s="713"/>
      <c r="C6" s="343"/>
      <c r="D6" s="394" t="s">
        <v>685</v>
      </c>
      <c r="E6" s="394" t="s">
        <v>684</v>
      </c>
      <c r="F6" s="394" t="s">
        <v>683</v>
      </c>
      <c r="G6" s="394" t="s">
        <v>682</v>
      </c>
      <c r="H6" s="415"/>
      <c r="I6" s="394" t="s">
        <v>685</v>
      </c>
      <c r="J6" s="394" t="s">
        <v>684</v>
      </c>
      <c r="K6" s="394" t="s">
        <v>683</v>
      </c>
      <c r="L6" s="394" t="s">
        <v>682</v>
      </c>
    </row>
    <row r="7" spans="1:12">
      <c r="A7" s="385">
        <v>1</v>
      </c>
      <c r="B7" s="400" t="s">
        <v>523</v>
      </c>
      <c r="C7" s="769">
        <v>12596.578600000001</v>
      </c>
      <c r="D7" s="786">
        <v>2042.77</v>
      </c>
      <c r="E7" s="786">
        <v>3174.02</v>
      </c>
      <c r="F7" s="786">
        <v>7379.7885999999999</v>
      </c>
      <c r="G7" s="786">
        <v>0</v>
      </c>
      <c r="H7" s="786">
        <v>6235.8251</v>
      </c>
      <c r="I7" s="786">
        <v>0</v>
      </c>
      <c r="J7" s="786">
        <v>191.88480000000001</v>
      </c>
      <c r="K7" s="786">
        <v>6043.9403000000002</v>
      </c>
      <c r="L7" s="786">
        <v>0</v>
      </c>
    </row>
    <row r="8" spans="1:12">
      <c r="A8" s="385">
        <v>2</v>
      </c>
      <c r="B8" s="400" t="s">
        <v>436</v>
      </c>
      <c r="C8" s="769">
        <v>106616704.95039999</v>
      </c>
      <c r="D8" s="786">
        <v>106411835.4804</v>
      </c>
      <c r="E8" s="786">
        <v>43151.47</v>
      </c>
      <c r="F8" s="768">
        <v>161718</v>
      </c>
      <c r="G8" s="768">
        <v>0</v>
      </c>
      <c r="H8" s="786">
        <v>1621723.709</v>
      </c>
      <c r="I8" s="768">
        <v>1455023.9391000001</v>
      </c>
      <c r="J8" s="768">
        <v>4981.7699000000002</v>
      </c>
      <c r="K8" s="768">
        <v>161718</v>
      </c>
      <c r="L8" s="768">
        <v>0</v>
      </c>
    </row>
    <row r="9" spans="1:12">
      <c r="A9" s="385">
        <v>3</v>
      </c>
      <c r="B9" s="400" t="s">
        <v>437</v>
      </c>
      <c r="C9" s="769">
        <v>477988.34</v>
      </c>
      <c r="D9" s="786">
        <v>477988.34</v>
      </c>
      <c r="E9" s="786">
        <v>0</v>
      </c>
      <c r="F9" s="767">
        <v>0</v>
      </c>
      <c r="G9" s="767">
        <v>0</v>
      </c>
      <c r="H9" s="786">
        <v>2259.6469999999999</v>
      </c>
      <c r="I9" s="767">
        <v>2259.6469999999999</v>
      </c>
      <c r="J9" s="767">
        <v>0</v>
      </c>
      <c r="K9" s="767">
        <v>0</v>
      </c>
      <c r="L9" s="767">
        <v>0</v>
      </c>
    </row>
    <row r="10" spans="1:12">
      <c r="A10" s="385">
        <v>4</v>
      </c>
      <c r="B10" s="400" t="s">
        <v>524</v>
      </c>
      <c r="C10" s="769">
        <v>22494538.468499999</v>
      </c>
      <c r="D10" s="786">
        <v>14371322.7545</v>
      </c>
      <c r="E10" s="786">
        <v>1401369.0001999999</v>
      </c>
      <c r="F10" s="767">
        <v>6721846.7138</v>
      </c>
      <c r="G10" s="767">
        <v>0</v>
      </c>
      <c r="H10" s="786">
        <v>2256181.62</v>
      </c>
      <c r="I10" s="767">
        <v>84999.94</v>
      </c>
      <c r="J10" s="767">
        <v>11365.0142</v>
      </c>
      <c r="K10" s="767">
        <v>2159816.6658000001</v>
      </c>
      <c r="L10" s="767">
        <v>0</v>
      </c>
    </row>
    <row r="11" spans="1:12">
      <c r="A11" s="385">
        <v>5</v>
      </c>
      <c r="B11" s="400" t="s">
        <v>438</v>
      </c>
      <c r="C11" s="769">
        <v>23060975.7524</v>
      </c>
      <c r="D11" s="786">
        <v>21979372.319800001</v>
      </c>
      <c r="E11" s="786">
        <v>1081603.4325999999</v>
      </c>
      <c r="F11" s="767">
        <v>0</v>
      </c>
      <c r="G11" s="767">
        <v>0</v>
      </c>
      <c r="H11" s="786">
        <v>53269.6731</v>
      </c>
      <c r="I11" s="767">
        <v>41245.776700000002</v>
      </c>
      <c r="J11" s="767">
        <v>12023.8964</v>
      </c>
      <c r="K11" s="767">
        <v>0</v>
      </c>
      <c r="L11" s="767">
        <v>0</v>
      </c>
    </row>
    <row r="12" spans="1:12">
      <c r="A12" s="385">
        <v>6</v>
      </c>
      <c r="B12" s="400" t="s">
        <v>439</v>
      </c>
      <c r="C12" s="769">
        <v>580489.08959999995</v>
      </c>
      <c r="D12" s="786">
        <v>345877.53759999998</v>
      </c>
      <c r="E12" s="786">
        <v>0</v>
      </c>
      <c r="F12" s="767">
        <v>234611.552</v>
      </c>
      <c r="G12" s="767">
        <v>0</v>
      </c>
      <c r="H12" s="786">
        <v>22641.077499999999</v>
      </c>
      <c r="I12" s="767">
        <v>432.7115</v>
      </c>
      <c r="J12" s="767">
        <v>0</v>
      </c>
      <c r="K12" s="767">
        <v>22208.366000000002</v>
      </c>
      <c r="L12" s="767">
        <v>0</v>
      </c>
    </row>
    <row r="13" spans="1:12">
      <c r="A13" s="385">
        <v>7</v>
      </c>
      <c r="B13" s="400" t="s">
        <v>440</v>
      </c>
      <c r="C13" s="769">
        <v>587114.5379</v>
      </c>
      <c r="D13" s="786">
        <v>589402.81319999998</v>
      </c>
      <c r="E13" s="786">
        <v>0</v>
      </c>
      <c r="F13" s="767">
        <v>-2288.2752999999998</v>
      </c>
      <c r="G13" s="767">
        <v>0</v>
      </c>
      <c r="H13" s="786">
        <v>247.04939999999999</v>
      </c>
      <c r="I13" s="767">
        <v>247.04939999999999</v>
      </c>
      <c r="J13" s="767">
        <v>0</v>
      </c>
      <c r="K13" s="767">
        <v>0</v>
      </c>
      <c r="L13" s="767">
        <v>0</v>
      </c>
    </row>
    <row r="14" spans="1:12">
      <c r="A14" s="385">
        <v>8</v>
      </c>
      <c r="B14" s="400" t="s">
        <v>441</v>
      </c>
      <c r="C14" s="769">
        <v>4534305.8998999996</v>
      </c>
      <c r="D14" s="786">
        <v>2732534.5452999999</v>
      </c>
      <c r="E14" s="786">
        <v>0</v>
      </c>
      <c r="F14" s="767">
        <v>1801771.3546</v>
      </c>
      <c r="G14" s="767">
        <v>0</v>
      </c>
      <c r="H14" s="786">
        <v>282243.27439999999</v>
      </c>
      <c r="I14" s="767">
        <v>20130.856</v>
      </c>
      <c r="J14" s="767">
        <v>0</v>
      </c>
      <c r="K14" s="767">
        <v>262112.4184</v>
      </c>
      <c r="L14" s="767">
        <v>0</v>
      </c>
    </row>
    <row r="15" spans="1:12">
      <c r="A15" s="385">
        <v>9</v>
      </c>
      <c r="B15" s="400" t="s">
        <v>442</v>
      </c>
      <c r="C15" s="769">
        <v>8235738.9241000004</v>
      </c>
      <c r="D15" s="786">
        <v>8111763.7540999996</v>
      </c>
      <c r="E15" s="786">
        <v>123975.17</v>
      </c>
      <c r="F15" s="767">
        <v>0</v>
      </c>
      <c r="G15" s="767">
        <v>0</v>
      </c>
      <c r="H15" s="786">
        <v>87422.097999999998</v>
      </c>
      <c r="I15" s="767">
        <v>85121.073699999994</v>
      </c>
      <c r="J15" s="767">
        <v>2301.0243</v>
      </c>
      <c r="K15" s="767">
        <v>0</v>
      </c>
      <c r="L15" s="767">
        <v>0</v>
      </c>
    </row>
    <row r="16" spans="1:12">
      <c r="A16" s="385">
        <v>10</v>
      </c>
      <c r="B16" s="400" t="s">
        <v>443</v>
      </c>
      <c r="C16" s="769">
        <v>385232.68800000002</v>
      </c>
      <c r="D16" s="786">
        <v>385232.68800000002</v>
      </c>
      <c r="E16" s="786">
        <v>0</v>
      </c>
      <c r="F16" s="767">
        <v>0</v>
      </c>
      <c r="G16" s="767">
        <v>0</v>
      </c>
      <c r="H16" s="786">
        <v>17774.739399999999</v>
      </c>
      <c r="I16" s="767">
        <v>17774.739399999999</v>
      </c>
      <c r="J16" s="767">
        <v>0</v>
      </c>
      <c r="K16" s="767">
        <v>0</v>
      </c>
      <c r="L16" s="767">
        <v>0</v>
      </c>
    </row>
    <row r="17" spans="1:12">
      <c r="A17" s="385">
        <v>11</v>
      </c>
      <c r="B17" s="400" t="s">
        <v>444</v>
      </c>
      <c r="C17" s="769">
        <v>14128901.1921</v>
      </c>
      <c r="D17" s="786">
        <v>14128901.1921</v>
      </c>
      <c r="E17" s="786">
        <v>0</v>
      </c>
      <c r="F17" s="767">
        <v>0</v>
      </c>
      <c r="G17" s="767">
        <v>0</v>
      </c>
      <c r="H17" s="786">
        <v>125939.3144</v>
      </c>
      <c r="I17" s="767">
        <v>125939.3144</v>
      </c>
      <c r="J17" s="767">
        <v>0</v>
      </c>
      <c r="K17" s="767">
        <v>0</v>
      </c>
      <c r="L17" s="767">
        <v>0</v>
      </c>
    </row>
    <row r="18" spans="1:12">
      <c r="A18" s="385">
        <v>12</v>
      </c>
      <c r="B18" s="400" t="s">
        <v>445</v>
      </c>
      <c r="C18" s="769">
        <v>2370355.0893000001</v>
      </c>
      <c r="D18" s="786">
        <v>2080648.6987999999</v>
      </c>
      <c r="E18" s="786">
        <v>0</v>
      </c>
      <c r="F18" s="767">
        <v>289706.39049999998</v>
      </c>
      <c r="G18" s="767">
        <v>0</v>
      </c>
      <c r="H18" s="786">
        <v>40136.548600000002</v>
      </c>
      <c r="I18" s="767">
        <v>11739.5362</v>
      </c>
      <c r="J18" s="767">
        <v>0</v>
      </c>
      <c r="K18" s="767">
        <v>28397.0124</v>
      </c>
      <c r="L18" s="767">
        <v>0</v>
      </c>
    </row>
    <row r="19" spans="1:12">
      <c r="A19" s="385">
        <v>13</v>
      </c>
      <c r="B19" s="400" t="s">
        <v>446</v>
      </c>
      <c r="C19" s="769">
        <v>657487.68629999994</v>
      </c>
      <c r="D19" s="786">
        <v>109051.595</v>
      </c>
      <c r="E19" s="786">
        <v>0</v>
      </c>
      <c r="F19" s="767">
        <v>548436.09129999997</v>
      </c>
      <c r="G19" s="767">
        <v>0</v>
      </c>
      <c r="H19" s="786">
        <v>236602.1367</v>
      </c>
      <c r="I19" s="767">
        <v>312.22890000000001</v>
      </c>
      <c r="J19" s="767">
        <v>0</v>
      </c>
      <c r="K19" s="767">
        <v>236289.90779999999</v>
      </c>
      <c r="L19" s="767">
        <v>0</v>
      </c>
    </row>
    <row r="20" spans="1:12">
      <c r="A20" s="385">
        <v>14</v>
      </c>
      <c r="B20" s="400" t="s">
        <v>447</v>
      </c>
      <c r="C20" s="769">
        <v>24246219.9311</v>
      </c>
      <c r="D20" s="786">
        <v>20587992.2903</v>
      </c>
      <c r="E20" s="786">
        <v>1426434.9667</v>
      </c>
      <c r="F20" s="767">
        <v>2231792.6740999999</v>
      </c>
      <c r="G20" s="767">
        <v>0</v>
      </c>
      <c r="H20" s="786">
        <v>541443.41449999996</v>
      </c>
      <c r="I20" s="767">
        <v>68841.343500000003</v>
      </c>
      <c r="J20" s="767">
        <v>244185.9565</v>
      </c>
      <c r="K20" s="767">
        <v>228416.1145</v>
      </c>
      <c r="L20" s="767">
        <v>0</v>
      </c>
    </row>
    <row r="21" spans="1:12">
      <c r="A21" s="385">
        <v>15</v>
      </c>
      <c r="B21" s="400" t="s">
        <v>448</v>
      </c>
      <c r="C21" s="769">
        <v>11153457.914100001</v>
      </c>
      <c r="D21" s="786">
        <v>2325429.7371</v>
      </c>
      <c r="E21" s="786">
        <v>0</v>
      </c>
      <c r="F21" s="767">
        <v>8828028.1769999992</v>
      </c>
      <c r="G21" s="767">
        <v>0</v>
      </c>
      <c r="H21" s="786">
        <v>1535989.0678999999</v>
      </c>
      <c r="I21" s="767">
        <v>9505.4369000000006</v>
      </c>
      <c r="J21" s="767">
        <v>0</v>
      </c>
      <c r="K21" s="767">
        <v>1526483.6310000001</v>
      </c>
      <c r="L21" s="767">
        <v>0</v>
      </c>
    </row>
    <row r="22" spans="1:12">
      <c r="A22" s="385">
        <v>16</v>
      </c>
      <c r="B22" s="400" t="s">
        <v>449</v>
      </c>
      <c r="C22" s="769">
        <v>0</v>
      </c>
      <c r="D22" s="786">
        <v>0</v>
      </c>
      <c r="E22" s="786">
        <v>0</v>
      </c>
      <c r="F22" s="767">
        <v>0</v>
      </c>
      <c r="G22" s="767">
        <v>0</v>
      </c>
      <c r="H22" s="786">
        <v>0</v>
      </c>
      <c r="I22" s="767">
        <v>0</v>
      </c>
      <c r="J22" s="767">
        <v>0</v>
      </c>
      <c r="K22" s="767">
        <v>0</v>
      </c>
      <c r="L22" s="767">
        <v>0</v>
      </c>
    </row>
    <row r="23" spans="1:12">
      <c r="A23" s="385">
        <v>17</v>
      </c>
      <c r="B23" s="400" t="s">
        <v>527</v>
      </c>
      <c r="C23" s="769">
        <v>8856617.9199999999</v>
      </c>
      <c r="D23" s="786">
        <v>8856617.9199999999</v>
      </c>
      <c r="E23" s="786">
        <v>0</v>
      </c>
      <c r="F23" s="767">
        <v>0</v>
      </c>
      <c r="G23" s="767">
        <v>0</v>
      </c>
      <c r="H23" s="786">
        <v>16012.700199999999</v>
      </c>
      <c r="I23" s="767">
        <v>16012.700199999999</v>
      </c>
      <c r="J23" s="767">
        <v>0</v>
      </c>
      <c r="K23" s="767">
        <v>0</v>
      </c>
      <c r="L23" s="767">
        <v>0</v>
      </c>
    </row>
    <row r="24" spans="1:12">
      <c r="A24" s="385">
        <v>18</v>
      </c>
      <c r="B24" s="400" t="s">
        <v>450</v>
      </c>
      <c r="C24" s="769">
        <v>55228925.1721</v>
      </c>
      <c r="D24" s="786">
        <v>55228925.1721</v>
      </c>
      <c r="E24" s="786">
        <v>0</v>
      </c>
      <c r="F24" s="767">
        <v>0</v>
      </c>
      <c r="G24" s="767">
        <v>0</v>
      </c>
      <c r="H24" s="786">
        <v>572361.92709999997</v>
      </c>
      <c r="I24" s="767">
        <v>572361.92709999997</v>
      </c>
      <c r="J24" s="767">
        <v>0</v>
      </c>
      <c r="K24" s="767">
        <v>0</v>
      </c>
      <c r="L24" s="767">
        <v>0</v>
      </c>
    </row>
    <row r="25" spans="1:12">
      <c r="A25" s="385">
        <v>19</v>
      </c>
      <c r="B25" s="400" t="s">
        <v>451</v>
      </c>
      <c r="C25" s="769">
        <v>5232062.9746000003</v>
      </c>
      <c r="D25" s="786">
        <v>5232062.9746000003</v>
      </c>
      <c r="E25" s="786">
        <v>0</v>
      </c>
      <c r="F25" s="767">
        <v>0</v>
      </c>
      <c r="G25" s="767">
        <v>0</v>
      </c>
      <c r="H25" s="786">
        <v>3835.9540999999999</v>
      </c>
      <c r="I25" s="767">
        <v>3835.9540999999999</v>
      </c>
      <c r="J25" s="767">
        <v>0</v>
      </c>
      <c r="K25" s="767">
        <v>0</v>
      </c>
      <c r="L25" s="767">
        <v>0</v>
      </c>
    </row>
    <row r="26" spans="1:12">
      <c r="A26" s="385">
        <v>20</v>
      </c>
      <c r="B26" s="400" t="s">
        <v>526</v>
      </c>
      <c r="C26" s="769">
        <v>0</v>
      </c>
      <c r="D26" s="786">
        <v>0</v>
      </c>
      <c r="E26" s="786">
        <v>0</v>
      </c>
      <c r="F26" s="767">
        <v>0</v>
      </c>
      <c r="G26" s="767">
        <v>0</v>
      </c>
      <c r="H26" s="786">
        <v>0</v>
      </c>
      <c r="I26" s="767">
        <v>0</v>
      </c>
      <c r="J26" s="767">
        <v>0</v>
      </c>
      <c r="K26" s="767">
        <v>0</v>
      </c>
      <c r="L26" s="767">
        <v>0</v>
      </c>
    </row>
    <row r="27" spans="1:12">
      <c r="A27" s="385">
        <v>21</v>
      </c>
      <c r="B27" s="400" t="s">
        <v>452</v>
      </c>
      <c r="C27" s="769">
        <v>0</v>
      </c>
      <c r="D27" s="786">
        <v>0</v>
      </c>
      <c r="E27" s="786">
        <v>0</v>
      </c>
      <c r="F27" s="767">
        <v>0</v>
      </c>
      <c r="G27" s="767">
        <v>0</v>
      </c>
      <c r="H27" s="786">
        <v>0</v>
      </c>
      <c r="I27" s="767">
        <v>0</v>
      </c>
      <c r="J27" s="767">
        <v>0</v>
      </c>
      <c r="K27" s="767">
        <v>0</v>
      </c>
      <c r="L27" s="767">
        <v>0</v>
      </c>
    </row>
    <row r="28" spans="1:12">
      <c r="A28" s="385">
        <v>22</v>
      </c>
      <c r="B28" s="400" t="s">
        <v>453</v>
      </c>
      <c r="C28" s="769">
        <v>0</v>
      </c>
      <c r="D28" s="786">
        <v>0</v>
      </c>
      <c r="E28" s="786">
        <v>0</v>
      </c>
      <c r="F28" s="767">
        <v>0</v>
      </c>
      <c r="G28" s="767">
        <v>0</v>
      </c>
      <c r="H28" s="786">
        <v>0</v>
      </c>
      <c r="I28" s="767">
        <v>0</v>
      </c>
      <c r="J28" s="767">
        <v>0</v>
      </c>
      <c r="K28" s="767">
        <v>0</v>
      </c>
      <c r="L28" s="767">
        <v>0</v>
      </c>
    </row>
    <row r="29" spans="1:12">
      <c r="A29" s="385">
        <v>23</v>
      </c>
      <c r="B29" s="400" t="s">
        <v>454</v>
      </c>
      <c r="C29" s="769">
        <v>7383935.4291000003</v>
      </c>
      <c r="D29" s="786">
        <v>1204075.4057</v>
      </c>
      <c r="E29" s="786">
        <v>3724238.1055000001</v>
      </c>
      <c r="F29" s="767">
        <v>2455621.9178999998</v>
      </c>
      <c r="G29" s="767">
        <v>0</v>
      </c>
      <c r="H29" s="786">
        <v>414900.39659999998</v>
      </c>
      <c r="I29" s="767">
        <v>7428.1363000000001</v>
      </c>
      <c r="J29" s="767">
        <v>162223.45240000001</v>
      </c>
      <c r="K29" s="767">
        <v>245248.80790000001</v>
      </c>
      <c r="L29" s="767">
        <v>0</v>
      </c>
    </row>
    <row r="30" spans="1:12">
      <c r="A30" s="385">
        <v>24</v>
      </c>
      <c r="B30" s="400" t="s">
        <v>525</v>
      </c>
      <c r="C30" s="769">
        <v>10361707.417400001</v>
      </c>
      <c r="D30" s="786">
        <v>3015357.68</v>
      </c>
      <c r="E30" s="786">
        <v>4957725.1261999998</v>
      </c>
      <c r="F30" s="767">
        <v>0</v>
      </c>
      <c r="G30" s="767">
        <v>2388624.6112000002</v>
      </c>
      <c r="H30" s="786">
        <v>1766653.1041000001</v>
      </c>
      <c r="I30" s="767">
        <v>34597.566400000003</v>
      </c>
      <c r="J30" s="767">
        <v>424001.99060000002</v>
      </c>
      <c r="K30" s="767">
        <v>0</v>
      </c>
      <c r="L30" s="767">
        <v>1308053.5471000001</v>
      </c>
    </row>
    <row r="31" spans="1:12">
      <c r="A31" s="385">
        <v>25</v>
      </c>
      <c r="B31" s="400" t="s">
        <v>455</v>
      </c>
      <c r="C31" s="769">
        <v>289722.15110000002</v>
      </c>
      <c r="D31" s="786">
        <v>289722.15110000002</v>
      </c>
      <c r="E31" s="786">
        <v>0</v>
      </c>
      <c r="F31" s="767">
        <v>0</v>
      </c>
      <c r="G31" s="767">
        <v>0</v>
      </c>
      <c r="H31" s="786">
        <v>3933.1179000000002</v>
      </c>
      <c r="I31" s="767">
        <v>3933.1179000000002</v>
      </c>
      <c r="J31" s="767">
        <v>0</v>
      </c>
      <c r="K31" s="767">
        <v>0</v>
      </c>
      <c r="L31" s="767">
        <v>0</v>
      </c>
    </row>
    <row r="32" spans="1:12">
      <c r="A32" s="385">
        <v>26</v>
      </c>
      <c r="B32" s="400" t="s">
        <v>522</v>
      </c>
      <c r="C32" s="769">
        <v>115173.9503</v>
      </c>
      <c r="D32" s="786">
        <v>60565.982900000003</v>
      </c>
      <c r="E32" s="786">
        <v>8364.58</v>
      </c>
      <c r="F32" s="767">
        <v>46243.3874</v>
      </c>
      <c r="G32" s="767">
        <v>0</v>
      </c>
      <c r="H32" s="786">
        <v>38424.025800000003</v>
      </c>
      <c r="I32" s="767">
        <v>452.23230000000001</v>
      </c>
      <c r="J32" s="767">
        <v>227.8518</v>
      </c>
      <c r="K32" s="767">
        <v>37743.941700000003</v>
      </c>
      <c r="L32" s="767">
        <v>0</v>
      </c>
    </row>
    <row r="33" spans="1:12">
      <c r="A33" s="385">
        <v>27</v>
      </c>
      <c r="B33" s="443" t="s">
        <v>65</v>
      </c>
      <c r="C33" s="766">
        <v>307010252.05690002</v>
      </c>
      <c r="D33" s="786">
        <v>268526723.80260003</v>
      </c>
      <c r="E33" s="786">
        <v>12770035.871200001</v>
      </c>
      <c r="F33" s="767">
        <v>23324867.771899998</v>
      </c>
      <c r="G33" s="767">
        <v>2388624.6112000002</v>
      </c>
      <c r="H33" s="786">
        <v>9646230.4208000004</v>
      </c>
      <c r="I33" s="767">
        <v>2562195.227</v>
      </c>
      <c r="J33" s="767">
        <v>861502.84089999995</v>
      </c>
      <c r="K33" s="767">
        <v>4914478.8058000002</v>
      </c>
      <c r="L33" s="767">
        <v>1308053.5471000001</v>
      </c>
    </row>
    <row r="35" spans="1:12">
      <c r="B35" s="442"/>
      <c r="C35" s="442"/>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paperSize="9" scale="2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election activeCell="C6" sqref="C6:K11"/>
    </sheetView>
  </sheetViews>
  <sheetFormatPr defaultColWidth="8.77734375" defaultRowHeight="12"/>
  <cols>
    <col min="1" max="1" width="11.77734375" style="444" bestFit="1" customWidth="1"/>
    <col min="2" max="2" width="68.77734375" style="444" customWidth="1"/>
    <col min="3" max="11" width="28.21875" style="444" customWidth="1"/>
    <col min="12" max="16384" width="8.77734375" style="444"/>
  </cols>
  <sheetData>
    <row r="1" spans="1:11" s="396" customFormat="1" ht="13.8">
      <c r="A1" s="340" t="s">
        <v>31</v>
      </c>
      <c r="B1" s="383" t="str">
        <f>'Info '!C2</f>
        <v>JSC PASHA Bank Georgia</v>
      </c>
    </row>
    <row r="2" spans="1:11" s="396" customFormat="1">
      <c r="A2" s="340" t="s">
        <v>32</v>
      </c>
      <c r="B2" s="382">
        <f>'1. key ratios '!B2</f>
        <v>45382</v>
      </c>
    </row>
    <row r="3" spans="1:11" s="396" customFormat="1">
      <c r="A3" s="341" t="s">
        <v>505</v>
      </c>
    </row>
    <row r="4" spans="1:11">
      <c r="C4" s="447" t="s">
        <v>699</v>
      </c>
      <c r="D4" s="447" t="s">
        <v>698</v>
      </c>
      <c r="E4" s="447" t="s">
        <v>697</v>
      </c>
      <c r="F4" s="447" t="s">
        <v>696</v>
      </c>
      <c r="G4" s="447" t="s">
        <v>695</v>
      </c>
      <c r="H4" s="447" t="s">
        <v>694</v>
      </c>
      <c r="I4" s="447" t="s">
        <v>693</v>
      </c>
      <c r="J4" s="447" t="s">
        <v>692</v>
      </c>
      <c r="K4" s="447" t="s">
        <v>691</v>
      </c>
    </row>
    <row r="5" spans="1:11" ht="103.95" customHeight="1">
      <c r="A5" s="758" t="s">
        <v>690</v>
      </c>
      <c r="B5" s="759"/>
      <c r="C5" s="446" t="s">
        <v>506</v>
      </c>
      <c r="D5" s="446" t="s">
        <v>507</v>
      </c>
      <c r="E5" s="446" t="s">
        <v>508</v>
      </c>
      <c r="F5" s="446" t="s">
        <v>509</v>
      </c>
      <c r="G5" s="446" t="s">
        <v>510</v>
      </c>
      <c r="H5" s="446" t="s">
        <v>511</v>
      </c>
      <c r="I5" s="446" t="s">
        <v>512</v>
      </c>
      <c r="J5" s="446" t="s">
        <v>513</v>
      </c>
      <c r="K5" s="446" t="s">
        <v>514</v>
      </c>
    </row>
    <row r="6" spans="1:11">
      <c r="A6" s="385">
        <v>1</v>
      </c>
      <c r="B6" s="385" t="s">
        <v>474</v>
      </c>
      <c r="C6" s="787">
        <v>2003678.4791999999</v>
      </c>
      <c r="D6" s="787" t="s">
        <v>721</v>
      </c>
      <c r="E6" s="787">
        <v>581260</v>
      </c>
      <c r="F6" s="787" t="s">
        <v>721</v>
      </c>
      <c r="G6" s="787">
        <v>149441239.73230001</v>
      </c>
      <c r="H6" s="787" t="s">
        <v>721</v>
      </c>
      <c r="I6" s="787">
        <v>57111439.573299997</v>
      </c>
      <c r="J6" s="787">
        <v>14927584.248400001</v>
      </c>
      <c r="K6" s="787">
        <v>37985274.193700001</v>
      </c>
    </row>
    <row r="7" spans="1:11">
      <c r="A7" s="385">
        <v>2</v>
      </c>
      <c r="B7" s="385" t="s">
        <v>515</v>
      </c>
      <c r="C7" s="787" t="s">
        <v>721</v>
      </c>
      <c r="D7" s="787" t="s">
        <v>721</v>
      </c>
      <c r="E7" s="787" t="s">
        <v>721</v>
      </c>
      <c r="F7" s="787" t="s">
        <v>721</v>
      </c>
      <c r="G7" s="787">
        <v>3091803.0427999999</v>
      </c>
      <c r="H7" s="787" t="s">
        <v>721</v>
      </c>
      <c r="I7" s="787">
        <v>33888351.969999999</v>
      </c>
      <c r="J7" s="787">
        <v>0</v>
      </c>
      <c r="K7" s="787">
        <v>19880103.360199999</v>
      </c>
    </row>
    <row r="8" spans="1:11">
      <c r="A8" s="385">
        <v>3</v>
      </c>
      <c r="B8" s="385" t="s">
        <v>482</v>
      </c>
      <c r="C8" s="787">
        <v>8710.8202999999994</v>
      </c>
      <c r="D8" s="787" t="s">
        <v>721</v>
      </c>
      <c r="E8" s="787">
        <v>238532.23740000001</v>
      </c>
      <c r="F8" s="787" t="s">
        <v>721</v>
      </c>
      <c r="G8" s="787">
        <v>4655213.3679</v>
      </c>
      <c r="H8" s="787" t="s">
        <v>721</v>
      </c>
      <c r="I8" s="787">
        <v>7815784.6473000003</v>
      </c>
      <c r="J8" s="787">
        <v>9420371.7567999996</v>
      </c>
      <c r="K8" s="787">
        <v>64695984.468900003</v>
      </c>
    </row>
    <row r="9" spans="1:11">
      <c r="A9" s="385">
        <v>4</v>
      </c>
      <c r="B9" s="405" t="s">
        <v>516</v>
      </c>
      <c r="C9" s="788" t="s">
        <v>721</v>
      </c>
      <c r="D9" s="788" t="s">
        <v>721</v>
      </c>
      <c r="E9" s="788" t="s">
        <v>721</v>
      </c>
      <c r="F9" s="788" t="s">
        <v>721</v>
      </c>
      <c r="G9" s="788">
        <v>25052268.0011</v>
      </c>
      <c r="H9" s="788" t="s">
        <v>721</v>
      </c>
      <c r="I9" s="788">
        <v>316776.90919999999</v>
      </c>
      <c r="J9" s="788">
        <v>86466.651100000003</v>
      </c>
      <c r="K9" s="788">
        <v>257980.8217</v>
      </c>
    </row>
    <row r="10" spans="1:11">
      <c r="A10" s="385">
        <v>5</v>
      </c>
      <c r="B10" s="405" t="s">
        <v>517</v>
      </c>
      <c r="C10" s="788" t="s">
        <v>721</v>
      </c>
      <c r="D10" s="788" t="s">
        <v>721</v>
      </c>
      <c r="E10" s="788" t="s">
        <v>721</v>
      </c>
      <c r="F10" s="788" t="s">
        <v>721</v>
      </c>
      <c r="G10" s="788" t="s">
        <v>721</v>
      </c>
      <c r="H10" s="788" t="s">
        <v>721</v>
      </c>
      <c r="I10" s="788" t="s">
        <v>721</v>
      </c>
      <c r="J10" s="788" t="s">
        <v>721</v>
      </c>
      <c r="K10" s="788" t="s">
        <v>721</v>
      </c>
    </row>
    <row r="11" spans="1:11">
      <c r="A11" s="385">
        <v>6</v>
      </c>
      <c r="B11" s="405" t="s">
        <v>518</v>
      </c>
      <c r="C11" s="788" t="s">
        <v>721</v>
      </c>
      <c r="D11" s="788" t="s">
        <v>721</v>
      </c>
      <c r="E11" s="788" t="s">
        <v>721</v>
      </c>
      <c r="F11" s="788" t="s">
        <v>721</v>
      </c>
      <c r="G11" s="788">
        <v>0</v>
      </c>
      <c r="H11" s="788" t="s">
        <v>721</v>
      </c>
      <c r="I11" s="788">
        <v>0</v>
      </c>
      <c r="J11" s="788">
        <v>0</v>
      </c>
      <c r="K11" s="788">
        <v>0</v>
      </c>
    </row>
    <row r="13" spans="1:11" ht="13.8">
      <c r="B13" s="445"/>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paperSize="9"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S4" zoomScaleNormal="100" workbookViewId="0">
      <selection activeCell="C7" sqref="C7"/>
    </sheetView>
  </sheetViews>
  <sheetFormatPr defaultColWidth="8.77734375" defaultRowHeight="14.4"/>
  <cols>
    <col min="1" max="1" width="10" style="448" bestFit="1" customWidth="1"/>
    <col min="2" max="2" width="71.77734375" style="448" customWidth="1"/>
    <col min="3" max="3" width="11" style="448" bestFit="1" customWidth="1"/>
    <col min="4" max="7" width="15.5546875" style="448" customWidth="1"/>
    <col min="8" max="8" width="11" style="448" bestFit="1" customWidth="1"/>
    <col min="9" max="12" width="17.21875" style="448" customWidth="1"/>
    <col min="13" max="13" width="10.77734375" style="448" bestFit="1" customWidth="1"/>
    <col min="14" max="17" width="16.21875" style="448" customWidth="1"/>
    <col min="18" max="18" width="12.33203125" style="448" bestFit="1" customWidth="1"/>
    <col min="19" max="19" width="47" style="448" bestFit="1" customWidth="1"/>
    <col min="20" max="20" width="43.5546875" style="448" bestFit="1" customWidth="1"/>
    <col min="21" max="21" width="46" style="448" bestFit="1" customWidth="1"/>
    <col min="22" max="22" width="43.44140625" style="448" bestFit="1" customWidth="1"/>
    <col min="23" max="16384" width="8.77734375" style="448"/>
  </cols>
  <sheetData>
    <row r="1" spans="1:22">
      <c r="A1" s="340" t="s">
        <v>31</v>
      </c>
      <c r="B1" s="383" t="str">
        <f>'Info '!C2</f>
        <v>JSC PASHA Bank Georgia</v>
      </c>
    </row>
    <row r="2" spans="1:22">
      <c r="A2" s="340" t="s">
        <v>32</v>
      </c>
      <c r="B2" s="382">
        <f>'1. key ratios '!B2</f>
        <v>45382</v>
      </c>
    </row>
    <row r="3" spans="1:22">
      <c r="A3" s="341" t="s">
        <v>533</v>
      </c>
      <c r="B3" s="396"/>
    </row>
    <row r="4" spans="1:22">
      <c r="A4" s="341"/>
      <c r="B4" s="396"/>
    </row>
    <row r="5" spans="1:22" ht="24" customHeight="1">
      <c r="A5" s="760" t="s">
        <v>534</v>
      </c>
      <c r="B5" s="761"/>
      <c r="C5" s="765" t="s">
        <v>700</v>
      </c>
      <c r="D5" s="765"/>
      <c r="E5" s="765"/>
      <c r="F5" s="765"/>
      <c r="G5" s="765"/>
      <c r="H5" s="765" t="s">
        <v>552</v>
      </c>
      <c r="I5" s="765"/>
      <c r="J5" s="765"/>
      <c r="K5" s="765"/>
      <c r="L5" s="765"/>
      <c r="M5" s="765" t="s">
        <v>664</v>
      </c>
      <c r="N5" s="765"/>
      <c r="O5" s="765"/>
      <c r="P5" s="765"/>
      <c r="Q5" s="765"/>
      <c r="R5" s="764" t="s">
        <v>535</v>
      </c>
      <c r="S5" s="764" t="s">
        <v>549</v>
      </c>
      <c r="T5" s="764" t="s">
        <v>550</v>
      </c>
      <c r="U5" s="764" t="s">
        <v>710</v>
      </c>
      <c r="V5" s="764" t="s">
        <v>711</v>
      </c>
    </row>
    <row r="6" spans="1:22" ht="36" customHeight="1">
      <c r="A6" s="762"/>
      <c r="B6" s="763"/>
      <c r="C6" s="457"/>
      <c r="D6" s="394" t="s">
        <v>685</v>
      </c>
      <c r="E6" s="394" t="s">
        <v>684</v>
      </c>
      <c r="F6" s="394" t="s">
        <v>683</v>
      </c>
      <c r="G6" s="394" t="s">
        <v>682</v>
      </c>
      <c r="H6" s="457"/>
      <c r="I6" s="394" t="s">
        <v>685</v>
      </c>
      <c r="J6" s="394" t="s">
        <v>684</v>
      </c>
      <c r="K6" s="394" t="s">
        <v>683</v>
      </c>
      <c r="L6" s="394" t="s">
        <v>682</v>
      </c>
      <c r="M6" s="457"/>
      <c r="N6" s="394" t="s">
        <v>685</v>
      </c>
      <c r="O6" s="394" t="s">
        <v>684</v>
      </c>
      <c r="P6" s="394" t="s">
        <v>683</v>
      </c>
      <c r="Q6" s="394" t="s">
        <v>682</v>
      </c>
      <c r="R6" s="764"/>
      <c r="S6" s="764"/>
      <c r="T6" s="764"/>
      <c r="U6" s="764"/>
      <c r="V6" s="764"/>
    </row>
    <row r="7" spans="1:22">
      <c r="A7" s="452">
        <v>1</v>
      </c>
      <c r="B7" s="456" t="s">
        <v>543</v>
      </c>
      <c r="C7" s="611"/>
      <c r="D7" s="611"/>
      <c r="E7" s="611"/>
      <c r="F7" s="611"/>
      <c r="G7" s="611"/>
      <c r="H7" s="611"/>
      <c r="I7" s="611"/>
      <c r="J7" s="611"/>
      <c r="K7" s="611"/>
      <c r="L7" s="611"/>
      <c r="M7" s="611"/>
      <c r="N7" s="611"/>
      <c r="O7" s="611"/>
      <c r="P7" s="611"/>
      <c r="Q7" s="611"/>
      <c r="R7" s="611"/>
      <c r="S7" s="611"/>
      <c r="T7" s="611"/>
      <c r="U7" s="611"/>
      <c r="V7" s="611"/>
    </row>
    <row r="8" spans="1:22">
      <c r="A8" s="452">
        <v>2</v>
      </c>
      <c r="B8" s="455" t="s">
        <v>542</v>
      </c>
      <c r="C8" s="611">
        <v>855417.66</v>
      </c>
      <c r="D8" s="611">
        <v>772995.41</v>
      </c>
      <c r="E8" s="611">
        <v>49168.73</v>
      </c>
      <c r="F8" s="611">
        <v>33253.519999999997</v>
      </c>
      <c r="G8" s="611"/>
      <c r="H8" s="611">
        <v>859054.39300000004</v>
      </c>
      <c r="I8" s="611">
        <v>774073.66460000002</v>
      </c>
      <c r="J8" s="611">
        <v>51516.05</v>
      </c>
      <c r="K8" s="611">
        <v>33464.678399999997</v>
      </c>
      <c r="L8" s="611"/>
      <c r="M8" s="611">
        <v>43579.245499999997</v>
      </c>
      <c r="N8" s="611">
        <v>10787.1926</v>
      </c>
      <c r="O8" s="611">
        <v>5209.6216999999997</v>
      </c>
      <c r="P8" s="611">
        <v>27582.431199999999</v>
      </c>
      <c r="Q8" s="611"/>
      <c r="R8" s="611">
        <v>79</v>
      </c>
      <c r="S8" s="611">
        <v>0.11899999999999999</v>
      </c>
      <c r="T8" s="611">
        <v>0.13250000000000001</v>
      </c>
      <c r="U8" s="611">
        <v>0.12889999999999999</v>
      </c>
      <c r="V8" s="611">
        <v>24.306999999999999</v>
      </c>
    </row>
    <row r="9" spans="1:22">
      <c r="A9" s="452">
        <v>3</v>
      </c>
      <c r="B9" s="455" t="s">
        <v>541</v>
      </c>
      <c r="C9" s="611"/>
      <c r="D9" s="611"/>
      <c r="E9" s="611"/>
      <c r="F9" s="611"/>
      <c r="G9" s="611"/>
      <c r="H9" s="611"/>
      <c r="I9" s="611"/>
      <c r="J9" s="611"/>
      <c r="K9" s="611"/>
      <c r="L9" s="611"/>
      <c r="M9" s="611"/>
      <c r="N9" s="611"/>
      <c r="O9" s="611"/>
      <c r="P9" s="611"/>
      <c r="Q9" s="611"/>
      <c r="R9" s="611">
        <v>0</v>
      </c>
      <c r="S9" s="611"/>
      <c r="T9" s="611"/>
      <c r="U9" s="611"/>
      <c r="V9" s="611"/>
    </row>
    <row r="10" spans="1:22">
      <c r="A10" s="452">
        <v>4</v>
      </c>
      <c r="B10" s="455" t="s">
        <v>540</v>
      </c>
      <c r="C10" s="611"/>
      <c r="D10" s="611"/>
      <c r="E10" s="611"/>
      <c r="F10" s="611"/>
      <c r="G10" s="611"/>
      <c r="H10" s="611"/>
      <c r="I10" s="611"/>
      <c r="J10" s="611"/>
      <c r="K10" s="611"/>
      <c r="L10" s="611"/>
      <c r="M10" s="611"/>
      <c r="N10" s="611"/>
      <c r="O10" s="611"/>
      <c r="P10" s="611"/>
      <c r="Q10" s="611"/>
      <c r="R10" s="611">
        <v>0</v>
      </c>
      <c r="S10" s="611"/>
      <c r="T10" s="611"/>
      <c r="U10" s="611"/>
      <c r="V10" s="611"/>
    </row>
    <row r="11" spans="1:22">
      <c r="A11" s="452">
        <v>5</v>
      </c>
      <c r="B11" s="455" t="s">
        <v>539</v>
      </c>
      <c r="C11" s="611">
        <v>10498.8884</v>
      </c>
      <c r="D11" s="611">
        <v>10498.8884</v>
      </c>
      <c r="E11" s="611">
        <v>0</v>
      </c>
      <c r="F11" s="611">
        <v>0</v>
      </c>
      <c r="G11" s="611"/>
      <c r="H11" s="611">
        <v>10514.9184</v>
      </c>
      <c r="I11" s="611">
        <v>10514.9184</v>
      </c>
      <c r="J11" s="611">
        <v>0</v>
      </c>
      <c r="K11" s="611">
        <v>0</v>
      </c>
      <c r="L11" s="611"/>
      <c r="M11" s="611">
        <v>316.22250000000003</v>
      </c>
      <c r="N11" s="611">
        <v>316.22250000000003</v>
      </c>
      <c r="O11" s="611">
        <v>0</v>
      </c>
      <c r="P11" s="611">
        <v>0</v>
      </c>
      <c r="Q11" s="611"/>
      <c r="R11" s="611">
        <v>49</v>
      </c>
      <c r="S11" s="611">
        <v>0.1181</v>
      </c>
      <c r="T11" s="611">
        <v>0.12659999999999999</v>
      </c>
      <c r="U11" s="611">
        <v>0.10390000000000001</v>
      </c>
      <c r="V11" s="611">
        <v>1.1654</v>
      </c>
    </row>
    <row r="12" spans="1:22">
      <c r="A12" s="452">
        <v>6</v>
      </c>
      <c r="B12" s="455" t="s">
        <v>538</v>
      </c>
      <c r="C12" s="611">
        <v>26582.52</v>
      </c>
      <c r="D12" s="611">
        <v>2593.54</v>
      </c>
      <c r="E12" s="611">
        <v>2933.33</v>
      </c>
      <c r="F12" s="611">
        <v>21055.65</v>
      </c>
      <c r="G12" s="611"/>
      <c r="H12" s="611">
        <v>27429.1898</v>
      </c>
      <c r="I12" s="611">
        <v>2556.89</v>
      </c>
      <c r="J12" s="611">
        <v>3174.02</v>
      </c>
      <c r="K12" s="611">
        <v>21698.2798</v>
      </c>
      <c r="L12" s="611"/>
      <c r="M12" s="611">
        <v>17695.881399999998</v>
      </c>
      <c r="N12" s="611">
        <v>73.670100000000005</v>
      </c>
      <c r="O12" s="611">
        <v>191.88480000000001</v>
      </c>
      <c r="P12" s="611">
        <v>17430.326499999999</v>
      </c>
      <c r="Q12" s="611"/>
      <c r="R12" s="611">
        <v>11</v>
      </c>
      <c r="S12" s="611"/>
      <c r="T12" s="611"/>
      <c r="U12" s="611">
        <v>0.36</v>
      </c>
      <c r="V12" s="611">
        <v>260.23779999999999</v>
      </c>
    </row>
    <row r="13" spans="1:22">
      <c r="A13" s="452">
        <v>7</v>
      </c>
      <c r="B13" s="455" t="s">
        <v>537</v>
      </c>
      <c r="C13" s="611">
        <v>80822.909899999999</v>
      </c>
      <c r="D13" s="611">
        <v>0</v>
      </c>
      <c r="E13" s="611">
        <v>80822.909899999999</v>
      </c>
      <c r="F13" s="611">
        <v>0</v>
      </c>
      <c r="G13" s="611"/>
      <c r="H13" s="611">
        <v>80976.542000000001</v>
      </c>
      <c r="I13" s="611">
        <v>0</v>
      </c>
      <c r="J13" s="611">
        <v>80976.542000000001</v>
      </c>
      <c r="K13" s="611">
        <v>0</v>
      </c>
      <c r="L13" s="611"/>
      <c r="M13" s="611">
        <v>3904.2957000000001</v>
      </c>
      <c r="N13" s="611">
        <v>0</v>
      </c>
      <c r="O13" s="611">
        <v>3904.2957000000001</v>
      </c>
      <c r="P13" s="611">
        <v>0</v>
      </c>
      <c r="Q13" s="611"/>
      <c r="R13" s="611">
        <v>1</v>
      </c>
      <c r="S13" s="611"/>
      <c r="T13" s="611"/>
      <c r="U13" s="611">
        <v>0.1085</v>
      </c>
      <c r="V13" s="611">
        <v>21</v>
      </c>
    </row>
    <row r="14" spans="1:22">
      <c r="A14" s="450">
        <v>7.1</v>
      </c>
      <c r="B14" s="449" t="s">
        <v>546</v>
      </c>
      <c r="C14" s="611">
        <v>80822.909899999999</v>
      </c>
      <c r="D14" s="611">
        <v>0</v>
      </c>
      <c r="E14" s="611">
        <v>80822.909899999999</v>
      </c>
      <c r="F14" s="611">
        <v>0</v>
      </c>
      <c r="G14" s="611"/>
      <c r="H14" s="611">
        <v>80976.542000000001</v>
      </c>
      <c r="I14" s="611">
        <v>0</v>
      </c>
      <c r="J14" s="611">
        <v>80976.542000000001</v>
      </c>
      <c r="K14" s="611">
        <v>0</v>
      </c>
      <c r="L14" s="611"/>
      <c r="M14" s="611">
        <v>3904.2957000000001</v>
      </c>
      <c r="N14" s="611">
        <v>0</v>
      </c>
      <c r="O14" s="611">
        <v>3904.2957000000001</v>
      </c>
      <c r="P14" s="611">
        <v>0</v>
      </c>
      <c r="Q14" s="611"/>
      <c r="R14" s="611">
        <v>1</v>
      </c>
      <c r="S14" s="611"/>
      <c r="T14" s="611"/>
      <c r="U14" s="611">
        <v>0.1085</v>
      </c>
      <c r="V14" s="611">
        <v>21</v>
      </c>
    </row>
    <row r="15" spans="1:22">
      <c r="A15" s="450">
        <v>7.2</v>
      </c>
      <c r="B15" s="449" t="s">
        <v>548</v>
      </c>
      <c r="C15" s="611"/>
      <c r="D15" s="611"/>
      <c r="E15" s="611"/>
      <c r="F15" s="611"/>
      <c r="G15" s="611"/>
      <c r="H15" s="611"/>
      <c r="I15" s="611"/>
      <c r="J15" s="611"/>
      <c r="K15" s="611"/>
      <c r="L15" s="611"/>
      <c r="M15" s="611"/>
      <c r="N15" s="611"/>
      <c r="O15" s="611"/>
      <c r="P15" s="611"/>
      <c r="Q15" s="611"/>
      <c r="R15" s="611"/>
      <c r="S15" s="611"/>
      <c r="T15" s="611"/>
      <c r="U15" s="611"/>
      <c r="V15" s="611"/>
    </row>
    <row r="16" spans="1:22">
      <c r="A16" s="450">
        <v>7.3</v>
      </c>
      <c r="B16" s="449" t="s">
        <v>545</v>
      </c>
      <c r="C16" s="611"/>
      <c r="D16" s="611"/>
      <c r="E16" s="611"/>
      <c r="F16" s="611"/>
      <c r="G16" s="611"/>
      <c r="H16" s="611"/>
      <c r="I16" s="611"/>
      <c r="J16" s="611"/>
      <c r="K16" s="611"/>
      <c r="L16" s="611"/>
      <c r="M16" s="611"/>
      <c r="N16" s="611"/>
      <c r="O16" s="611"/>
      <c r="P16" s="611"/>
      <c r="Q16" s="611"/>
      <c r="R16" s="611"/>
      <c r="S16" s="611"/>
      <c r="T16" s="611"/>
      <c r="U16" s="611"/>
      <c r="V16" s="611"/>
    </row>
    <row r="17" spans="1:22">
      <c r="A17" s="452">
        <v>8</v>
      </c>
      <c r="B17" s="455" t="s">
        <v>544</v>
      </c>
      <c r="C17" s="611"/>
      <c r="D17" s="611"/>
      <c r="E17" s="611"/>
      <c r="F17" s="611"/>
      <c r="G17" s="611"/>
      <c r="H17" s="611"/>
      <c r="I17" s="611"/>
      <c r="J17" s="611"/>
      <c r="K17" s="611"/>
      <c r="L17" s="611"/>
      <c r="M17" s="611"/>
      <c r="N17" s="611"/>
      <c r="O17" s="611"/>
      <c r="P17" s="611"/>
      <c r="Q17" s="611"/>
      <c r="R17" s="611"/>
      <c r="S17" s="611"/>
      <c r="T17" s="611"/>
      <c r="U17" s="611"/>
      <c r="V17" s="611"/>
    </row>
    <row r="18" spans="1:22">
      <c r="A18" s="454">
        <v>9</v>
      </c>
      <c r="B18" s="453" t="s">
        <v>536</v>
      </c>
      <c r="C18" s="612"/>
      <c r="D18" s="612"/>
      <c r="E18" s="612"/>
      <c r="F18" s="612"/>
      <c r="G18" s="612"/>
      <c r="H18" s="612"/>
      <c r="I18" s="612"/>
      <c r="J18" s="612"/>
      <c r="K18" s="612"/>
      <c r="L18" s="612"/>
      <c r="M18" s="612"/>
      <c r="N18" s="612"/>
      <c r="O18" s="612"/>
      <c r="P18" s="612"/>
      <c r="Q18" s="612"/>
      <c r="R18" s="612"/>
      <c r="S18" s="612"/>
      <c r="T18" s="612"/>
      <c r="U18" s="612"/>
      <c r="V18" s="612"/>
    </row>
    <row r="19" spans="1:22">
      <c r="A19" s="452">
        <v>10</v>
      </c>
      <c r="B19" s="451" t="s">
        <v>547</v>
      </c>
      <c r="C19" s="611">
        <v>973321.98</v>
      </c>
      <c r="D19" s="611">
        <v>786087.83840000001</v>
      </c>
      <c r="E19" s="611">
        <v>132924.9699</v>
      </c>
      <c r="F19" s="611">
        <v>54309.17</v>
      </c>
      <c r="G19" s="611"/>
      <c r="H19" s="611">
        <v>977975.04319999996</v>
      </c>
      <c r="I19" s="611">
        <v>787145.473</v>
      </c>
      <c r="J19" s="611">
        <v>135666.61199999999</v>
      </c>
      <c r="K19" s="611">
        <v>55162.958200000001</v>
      </c>
      <c r="L19" s="611"/>
      <c r="M19" s="611">
        <v>65495.645100000002</v>
      </c>
      <c r="N19" s="611">
        <v>11177.0852</v>
      </c>
      <c r="O19" s="611">
        <v>9305.8022000000001</v>
      </c>
      <c r="P19" s="611">
        <v>45012.757700000002</v>
      </c>
      <c r="Q19" s="611"/>
      <c r="R19" s="611">
        <v>140</v>
      </c>
      <c r="S19" s="611">
        <v>0.1186</v>
      </c>
      <c r="T19" s="611">
        <v>0.1298</v>
      </c>
      <c r="U19" s="611">
        <v>0.1333</v>
      </c>
      <c r="V19" s="611">
        <v>30.226299999999998</v>
      </c>
    </row>
    <row r="20" spans="1:22" ht="24">
      <c r="A20" s="450">
        <v>10.1</v>
      </c>
      <c r="B20" s="449" t="s">
        <v>551</v>
      </c>
      <c r="C20" s="611"/>
      <c r="D20" s="611"/>
      <c r="E20" s="611"/>
      <c r="F20" s="611"/>
      <c r="G20" s="611"/>
      <c r="H20" s="611"/>
      <c r="I20" s="611"/>
      <c r="J20" s="611"/>
      <c r="K20" s="611"/>
      <c r="L20" s="611"/>
      <c r="M20" s="611"/>
      <c r="N20" s="611"/>
      <c r="O20" s="611"/>
      <c r="P20" s="611"/>
      <c r="Q20" s="611"/>
      <c r="R20" s="611"/>
      <c r="S20" s="611"/>
      <c r="T20" s="611"/>
      <c r="U20" s="611"/>
      <c r="V20" s="611"/>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zoomScale="80" zoomScaleNormal="80" workbookViewId="0"/>
  </sheetViews>
  <sheetFormatPr defaultRowHeight="14.4"/>
  <cols>
    <col min="1" max="1" width="8.77734375" style="353"/>
    <col min="2" max="2" width="69.21875" style="354" customWidth="1"/>
    <col min="3" max="3" width="13.6640625" customWidth="1"/>
    <col min="4" max="4" width="14.44140625" customWidth="1"/>
    <col min="5" max="8" width="13.21875" customWidth="1"/>
  </cols>
  <sheetData>
    <row r="1" spans="1:8" s="5" customFormat="1" ht="13.8">
      <c r="A1" s="2" t="s">
        <v>31</v>
      </c>
      <c r="B1" s="3" t="str">
        <f>'Info '!C2</f>
        <v>JSC PASHA Bank Georgia</v>
      </c>
      <c r="C1" s="3"/>
      <c r="D1" s="4"/>
      <c r="E1" s="4"/>
      <c r="F1" s="4"/>
      <c r="G1" s="4"/>
    </row>
    <row r="2" spans="1:8" s="5" customFormat="1" ht="13.8">
      <c r="A2" s="2" t="s">
        <v>32</v>
      </c>
      <c r="B2" s="309">
        <f>'1. key ratios '!B2</f>
        <v>45382</v>
      </c>
      <c r="C2" s="3"/>
      <c r="D2" s="4"/>
      <c r="E2" s="4"/>
      <c r="F2" s="4"/>
      <c r="G2" s="4"/>
    </row>
    <row r="3" spans="1:8" s="5" customFormat="1" thickBot="1">
      <c r="A3" s="2"/>
      <c r="B3" s="3"/>
      <c r="C3" s="3"/>
      <c r="D3" s="4"/>
      <c r="E3" s="4"/>
      <c r="F3" s="4"/>
      <c r="G3" s="4"/>
    </row>
    <row r="4" spans="1:8" ht="21" customHeight="1">
      <c r="A4" s="656" t="s">
        <v>7</v>
      </c>
      <c r="B4" s="658" t="s">
        <v>558</v>
      </c>
      <c r="C4" s="660" t="s">
        <v>559</v>
      </c>
      <c r="D4" s="660"/>
      <c r="E4" s="660"/>
      <c r="F4" s="660" t="s">
        <v>560</v>
      </c>
      <c r="G4" s="660"/>
      <c r="H4" s="661"/>
    </row>
    <row r="5" spans="1:8" ht="21" customHeight="1">
      <c r="A5" s="657"/>
      <c r="B5" s="659"/>
      <c r="C5" s="355" t="s">
        <v>33</v>
      </c>
      <c r="D5" s="355" t="s">
        <v>34</v>
      </c>
      <c r="E5" s="355" t="s">
        <v>35</v>
      </c>
      <c r="F5" s="355" t="s">
        <v>33</v>
      </c>
      <c r="G5" s="355" t="s">
        <v>34</v>
      </c>
      <c r="H5" s="497" t="s">
        <v>35</v>
      </c>
    </row>
    <row r="6" spans="1:8" ht="26.55" customHeight="1">
      <c r="A6" s="657"/>
      <c r="B6" s="494" t="s">
        <v>561</v>
      </c>
      <c r="C6" s="662"/>
      <c r="D6" s="662"/>
      <c r="E6" s="662"/>
      <c r="F6" s="662"/>
      <c r="G6" s="662"/>
      <c r="H6" s="663"/>
    </row>
    <row r="7" spans="1:8" ht="22.95" customHeight="1">
      <c r="A7" s="498">
        <v>1</v>
      </c>
      <c r="B7" s="495" t="s">
        <v>562</v>
      </c>
      <c r="C7" s="501">
        <v>36278201</v>
      </c>
      <c r="D7" s="501">
        <v>100759260</v>
      </c>
      <c r="E7" s="502">
        <f>C7+D7</f>
        <v>137037461</v>
      </c>
      <c r="F7" s="501">
        <v>32067454.296300001</v>
      </c>
      <c r="G7" s="501">
        <v>92633172.173600003</v>
      </c>
      <c r="H7" s="503">
        <f>F7+G7</f>
        <v>124700626.46990001</v>
      </c>
    </row>
    <row r="8" spans="1:8">
      <c r="A8" s="498">
        <v>1.1000000000000001</v>
      </c>
      <c r="B8" s="347" t="s">
        <v>563</v>
      </c>
      <c r="C8" s="501">
        <v>383150</v>
      </c>
      <c r="D8" s="501">
        <v>1788782</v>
      </c>
      <c r="E8" s="502">
        <f t="shared" ref="E8:E36" si="0">C8+D8</f>
        <v>2171932</v>
      </c>
      <c r="F8" s="501">
        <v>1539124.3</v>
      </c>
      <c r="G8" s="501">
        <v>3735876.0312000001</v>
      </c>
      <c r="H8" s="503">
        <f t="shared" ref="H8:H36" si="1">F8+G8</f>
        <v>5275000.3311999999</v>
      </c>
    </row>
    <row r="9" spans="1:8">
      <c r="A9" s="498">
        <v>1.2</v>
      </c>
      <c r="B9" s="347" t="s">
        <v>564</v>
      </c>
      <c r="C9" s="501">
        <v>858508</v>
      </c>
      <c r="D9" s="501">
        <v>31848253</v>
      </c>
      <c r="E9" s="502">
        <f t="shared" si="0"/>
        <v>32706761</v>
      </c>
      <c r="F9" s="501">
        <v>467350.52</v>
      </c>
      <c r="G9" s="501">
        <v>45466796.759200007</v>
      </c>
      <c r="H9" s="503">
        <f t="shared" si="1"/>
        <v>45934147.27920001</v>
      </c>
    </row>
    <row r="10" spans="1:8">
      <c r="A10" s="498">
        <v>1.3</v>
      </c>
      <c r="B10" s="347" t="s">
        <v>565</v>
      </c>
      <c r="C10" s="501">
        <v>35036543</v>
      </c>
      <c r="D10" s="501">
        <v>67122225</v>
      </c>
      <c r="E10" s="502">
        <f t="shared" si="0"/>
        <v>102158768</v>
      </c>
      <c r="F10" s="501">
        <v>30060979.476300001</v>
      </c>
      <c r="G10" s="501">
        <v>43430499.383199997</v>
      </c>
      <c r="H10" s="503">
        <f t="shared" si="1"/>
        <v>73491478.859499991</v>
      </c>
    </row>
    <row r="11" spans="1:8">
      <c r="A11" s="498">
        <v>2</v>
      </c>
      <c r="B11" s="371" t="s">
        <v>566</v>
      </c>
      <c r="C11" s="501">
        <v>969680</v>
      </c>
      <c r="D11" s="501">
        <v>0</v>
      </c>
      <c r="E11" s="502">
        <f t="shared" si="0"/>
        <v>969680</v>
      </c>
      <c r="F11" s="501">
        <v>1526125.55</v>
      </c>
      <c r="G11" s="501">
        <v>0</v>
      </c>
      <c r="H11" s="503">
        <f t="shared" si="1"/>
        <v>1526125.55</v>
      </c>
    </row>
    <row r="12" spans="1:8">
      <c r="A12" s="498">
        <v>2.1</v>
      </c>
      <c r="B12" s="346" t="s">
        <v>567</v>
      </c>
      <c r="C12" s="501">
        <v>969680</v>
      </c>
      <c r="D12" s="501"/>
      <c r="E12" s="502">
        <f t="shared" si="0"/>
        <v>969680</v>
      </c>
      <c r="F12" s="501">
        <v>1526125.55</v>
      </c>
      <c r="G12" s="501"/>
      <c r="H12" s="503">
        <f t="shared" si="1"/>
        <v>1526125.55</v>
      </c>
    </row>
    <row r="13" spans="1:8" ht="26.55" customHeight="1">
      <c r="A13" s="498">
        <v>3</v>
      </c>
      <c r="B13" s="491" t="s">
        <v>568</v>
      </c>
      <c r="C13" s="501"/>
      <c r="D13" s="501"/>
      <c r="E13" s="502">
        <f t="shared" si="0"/>
        <v>0</v>
      </c>
      <c r="F13" s="501"/>
      <c r="G13" s="501"/>
      <c r="H13" s="503">
        <f t="shared" si="1"/>
        <v>0</v>
      </c>
    </row>
    <row r="14" spans="1:8" ht="26.55" customHeight="1">
      <c r="A14" s="498">
        <v>4</v>
      </c>
      <c r="B14" s="352" t="s">
        <v>569</v>
      </c>
      <c r="C14" s="501"/>
      <c r="D14" s="501"/>
      <c r="E14" s="502">
        <f t="shared" si="0"/>
        <v>0</v>
      </c>
      <c r="F14" s="501"/>
      <c r="G14" s="501"/>
      <c r="H14" s="503">
        <f t="shared" si="1"/>
        <v>0</v>
      </c>
    </row>
    <row r="15" spans="1:8" ht="24.45" customHeight="1">
      <c r="A15" s="498">
        <v>5</v>
      </c>
      <c r="B15" s="349" t="s">
        <v>570</v>
      </c>
      <c r="C15" s="504">
        <v>0</v>
      </c>
      <c r="D15" s="504">
        <v>0</v>
      </c>
      <c r="E15" s="505">
        <f t="shared" si="0"/>
        <v>0</v>
      </c>
      <c r="F15" s="504">
        <v>0</v>
      </c>
      <c r="G15" s="504">
        <v>0</v>
      </c>
      <c r="H15" s="506">
        <f t="shared" si="1"/>
        <v>0</v>
      </c>
    </row>
    <row r="16" spans="1:8">
      <c r="A16" s="498">
        <v>5.0999999999999996</v>
      </c>
      <c r="B16" s="492" t="s">
        <v>571</v>
      </c>
      <c r="C16" s="501"/>
      <c r="D16" s="501"/>
      <c r="E16" s="502">
        <f t="shared" si="0"/>
        <v>0</v>
      </c>
      <c r="F16" s="501"/>
      <c r="G16" s="501"/>
      <c r="H16" s="503">
        <f t="shared" si="1"/>
        <v>0</v>
      </c>
    </row>
    <row r="17" spans="1:8">
      <c r="A17" s="498">
        <v>5.2</v>
      </c>
      <c r="B17" s="492" t="s">
        <v>572</v>
      </c>
      <c r="C17" s="501"/>
      <c r="D17" s="501"/>
      <c r="E17" s="502">
        <f t="shared" si="0"/>
        <v>0</v>
      </c>
      <c r="F17" s="501"/>
      <c r="G17" s="501"/>
      <c r="H17" s="503">
        <f t="shared" si="1"/>
        <v>0</v>
      </c>
    </row>
    <row r="18" spans="1:8">
      <c r="A18" s="498">
        <v>5.3</v>
      </c>
      <c r="B18" s="372" t="s">
        <v>573</v>
      </c>
      <c r="C18" s="501"/>
      <c r="D18" s="501"/>
      <c r="E18" s="502">
        <f t="shared" si="0"/>
        <v>0</v>
      </c>
      <c r="F18" s="501"/>
      <c r="G18" s="501"/>
      <c r="H18" s="503">
        <f t="shared" si="1"/>
        <v>0</v>
      </c>
    </row>
    <row r="19" spans="1:8">
      <c r="A19" s="498">
        <v>6</v>
      </c>
      <c r="B19" s="491" t="s">
        <v>574</v>
      </c>
      <c r="C19" s="501">
        <v>186938990</v>
      </c>
      <c r="D19" s="501">
        <v>172216429</v>
      </c>
      <c r="E19" s="502">
        <f t="shared" si="0"/>
        <v>359155419</v>
      </c>
      <c r="F19" s="501">
        <v>176536441.1056</v>
      </c>
      <c r="G19" s="501">
        <v>202738449.95169997</v>
      </c>
      <c r="H19" s="503">
        <f t="shared" si="1"/>
        <v>379274891.05729997</v>
      </c>
    </row>
    <row r="20" spans="1:8">
      <c r="A20" s="498">
        <v>6.1</v>
      </c>
      <c r="B20" s="492" t="s">
        <v>572</v>
      </c>
      <c r="C20" s="501">
        <v>56257493</v>
      </c>
      <c r="D20" s="501">
        <v>5533905</v>
      </c>
      <c r="E20" s="502">
        <f t="shared" si="0"/>
        <v>61791398</v>
      </c>
      <c r="F20" s="501">
        <v>51018062.598000005</v>
      </c>
      <c r="G20" s="501">
        <v>7164045.8306</v>
      </c>
      <c r="H20" s="503">
        <f t="shared" si="1"/>
        <v>58182108.428600006</v>
      </c>
    </row>
    <row r="21" spans="1:8">
      <c r="A21" s="498">
        <v>6.2</v>
      </c>
      <c r="B21" s="372" t="s">
        <v>573</v>
      </c>
      <c r="C21" s="501">
        <v>130681497</v>
      </c>
      <c r="D21" s="501">
        <v>166682524</v>
      </c>
      <c r="E21" s="502">
        <f t="shared" si="0"/>
        <v>297364021</v>
      </c>
      <c r="F21" s="501">
        <v>125518378.50759999</v>
      </c>
      <c r="G21" s="501">
        <v>195574404.12109998</v>
      </c>
      <c r="H21" s="503">
        <f t="shared" si="1"/>
        <v>321092782.62869996</v>
      </c>
    </row>
    <row r="22" spans="1:8">
      <c r="A22" s="498">
        <v>7</v>
      </c>
      <c r="B22" s="371" t="s">
        <v>575</v>
      </c>
      <c r="C22" s="501"/>
      <c r="D22" s="501"/>
      <c r="E22" s="502">
        <f t="shared" si="0"/>
        <v>0</v>
      </c>
      <c r="F22" s="501"/>
      <c r="G22" s="501"/>
      <c r="H22" s="503">
        <f t="shared" si="1"/>
        <v>0</v>
      </c>
    </row>
    <row r="23" spans="1:8">
      <c r="A23" s="498">
        <v>8</v>
      </c>
      <c r="B23" s="371" t="s">
        <v>576</v>
      </c>
      <c r="C23" s="501"/>
      <c r="D23" s="501"/>
      <c r="E23" s="502">
        <f t="shared" si="0"/>
        <v>0</v>
      </c>
      <c r="F23" s="501">
        <v>3516866.86</v>
      </c>
      <c r="G23" s="501"/>
      <c r="H23" s="503">
        <f t="shared" si="1"/>
        <v>3516866.86</v>
      </c>
    </row>
    <row r="24" spans="1:8">
      <c r="A24" s="498">
        <v>9</v>
      </c>
      <c r="B24" s="352" t="s">
        <v>577</v>
      </c>
      <c r="C24" s="501">
        <v>3556502</v>
      </c>
      <c r="D24" s="501">
        <v>0</v>
      </c>
      <c r="E24" s="502">
        <f t="shared" si="0"/>
        <v>3556502</v>
      </c>
      <c r="F24" s="501">
        <v>5531986.7199999997</v>
      </c>
      <c r="G24" s="501">
        <v>0</v>
      </c>
      <c r="H24" s="503">
        <f t="shared" si="1"/>
        <v>5531986.7199999997</v>
      </c>
    </row>
    <row r="25" spans="1:8">
      <c r="A25" s="498">
        <v>9.1</v>
      </c>
      <c r="B25" s="492" t="s">
        <v>578</v>
      </c>
      <c r="C25" s="501">
        <v>3556502</v>
      </c>
      <c r="D25" s="501"/>
      <c r="E25" s="502">
        <f t="shared" si="0"/>
        <v>3556502</v>
      </c>
      <c r="F25" s="501">
        <v>5531986.7199999997</v>
      </c>
      <c r="G25" s="501"/>
      <c r="H25" s="503">
        <f t="shared" si="1"/>
        <v>5531986.7199999997</v>
      </c>
    </row>
    <row r="26" spans="1:8">
      <c r="A26" s="498">
        <v>9.1999999999999993</v>
      </c>
      <c r="B26" s="492" t="s">
        <v>579</v>
      </c>
      <c r="C26" s="501"/>
      <c r="D26" s="501"/>
      <c r="E26" s="502">
        <f t="shared" si="0"/>
        <v>0</v>
      </c>
      <c r="F26" s="501"/>
      <c r="G26" s="501"/>
      <c r="H26" s="503">
        <f t="shared" si="1"/>
        <v>0</v>
      </c>
    </row>
    <row r="27" spans="1:8">
      <c r="A27" s="498">
        <v>10</v>
      </c>
      <c r="B27" s="352" t="s">
        <v>580</v>
      </c>
      <c r="C27" s="501">
        <v>5338487</v>
      </c>
      <c r="D27" s="501">
        <v>0</v>
      </c>
      <c r="E27" s="502">
        <f t="shared" si="0"/>
        <v>5338487</v>
      </c>
      <c r="F27" s="501">
        <v>5428708.8499999996</v>
      </c>
      <c r="G27" s="501">
        <v>0</v>
      </c>
      <c r="H27" s="503">
        <f t="shared" si="1"/>
        <v>5428708.8499999996</v>
      </c>
    </row>
    <row r="28" spans="1:8">
      <c r="A28" s="498">
        <v>10.1</v>
      </c>
      <c r="B28" s="492" t="s">
        <v>581</v>
      </c>
      <c r="C28" s="501"/>
      <c r="D28" s="501"/>
      <c r="E28" s="502">
        <f t="shared" si="0"/>
        <v>0</v>
      </c>
      <c r="F28" s="501"/>
      <c r="G28" s="501"/>
      <c r="H28" s="503">
        <f t="shared" si="1"/>
        <v>0</v>
      </c>
    </row>
    <row r="29" spans="1:8">
      <c r="A29" s="498">
        <v>10.199999999999999</v>
      </c>
      <c r="B29" s="492" t="s">
        <v>582</v>
      </c>
      <c r="C29" s="501">
        <v>5338487</v>
      </c>
      <c r="D29" s="501"/>
      <c r="E29" s="502">
        <f t="shared" si="0"/>
        <v>5338487</v>
      </c>
      <c r="F29" s="501">
        <v>5428708.8499999996</v>
      </c>
      <c r="G29" s="501"/>
      <c r="H29" s="503">
        <f t="shared" si="1"/>
        <v>5428708.8499999996</v>
      </c>
    </row>
    <row r="30" spans="1:8">
      <c r="A30" s="498">
        <v>11</v>
      </c>
      <c r="B30" s="352" t="s">
        <v>583</v>
      </c>
      <c r="C30" s="501">
        <v>0</v>
      </c>
      <c r="D30" s="501">
        <v>0</v>
      </c>
      <c r="E30" s="502">
        <f t="shared" si="0"/>
        <v>0</v>
      </c>
      <c r="F30" s="501">
        <v>0</v>
      </c>
      <c r="G30" s="501">
        <v>0</v>
      </c>
      <c r="H30" s="503">
        <f t="shared" si="1"/>
        <v>0</v>
      </c>
    </row>
    <row r="31" spans="1:8">
      <c r="A31" s="498">
        <v>11.1</v>
      </c>
      <c r="B31" s="492" t="s">
        <v>584</v>
      </c>
      <c r="C31" s="501"/>
      <c r="D31" s="501"/>
      <c r="E31" s="502">
        <f t="shared" si="0"/>
        <v>0</v>
      </c>
      <c r="F31" s="501"/>
      <c r="G31" s="501"/>
      <c r="H31" s="503">
        <f t="shared" si="1"/>
        <v>0</v>
      </c>
    </row>
    <row r="32" spans="1:8">
      <c r="A32" s="498">
        <v>11.2</v>
      </c>
      <c r="B32" s="492" t="s">
        <v>585</v>
      </c>
      <c r="C32" s="501"/>
      <c r="D32" s="501"/>
      <c r="E32" s="502">
        <f t="shared" si="0"/>
        <v>0</v>
      </c>
      <c r="F32" s="501"/>
      <c r="G32" s="501"/>
      <c r="H32" s="503">
        <f t="shared" si="1"/>
        <v>0</v>
      </c>
    </row>
    <row r="33" spans="1:8">
      <c r="A33" s="498">
        <v>13</v>
      </c>
      <c r="B33" s="352" t="s">
        <v>586</v>
      </c>
      <c r="C33" s="501">
        <v>19623847</v>
      </c>
      <c r="D33" s="501">
        <v>40424</v>
      </c>
      <c r="E33" s="502">
        <f t="shared" si="0"/>
        <v>19664271</v>
      </c>
      <c r="F33" s="501">
        <v>2401338.5406000004</v>
      </c>
      <c r="G33" s="501">
        <v>170114.05410000001</v>
      </c>
      <c r="H33" s="503">
        <f t="shared" si="1"/>
        <v>2571452.5947000002</v>
      </c>
    </row>
    <row r="34" spans="1:8">
      <c r="A34" s="498">
        <v>13.1</v>
      </c>
      <c r="B34" s="493" t="s">
        <v>587</v>
      </c>
      <c r="C34" s="501">
        <v>15709918</v>
      </c>
      <c r="D34" s="501"/>
      <c r="E34" s="502">
        <f t="shared" si="0"/>
        <v>15709918</v>
      </c>
      <c r="F34" s="501"/>
      <c r="G34" s="501"/>
      <c r="H34" s="503">
        <f t="shared" si="1"/>
        <v>0</v>
      </c>
    </row>
    <row r="35" spans="1:8">
      <c r="A35" s="498">
        <v>13.2</v>
      </c>
      <c r="B35" s="493" t="s">
        <v>588</v>
      </c>
      <c r="C35" s="501"/>
      <c r="D35" s="501"/>
      <c r="E35" s="502">
        <f t="shared" si="0"/>
        <v>0</v>
      </c>
      <c r="F35" s="501"/>
      <c r="G35" s="501"/>
      <c r="H35" s="503">
        <f t="shared" si="1"/>
        <v>0</v>
      </c>
    </row>
    <row r="36" spans="1:8">
      <c r="A36" s="498">
        <v>14</v>
      </c>
      <c r="B36" s="352" t="s">
        <v>589</v>
      </c>
      <c r="C36" s="501">
        <v>252705707</v>
      </c>
      <c r="D36" s="501">
        <v>273016113</v>
      </c>
      <c r="E36" s="502">
        <f t="shared" si="0"/>
        <v>525721820</v>
      </c>
      <c r="F36" s="501">
        <v>227008921.92250001</v>
      </c>
      <c r="G36" s="501">
        <v>295541736.17939997</v>
      </c>
      <c r="H36" s="503">
        <f t="shared" si="1"/>
        <v>522550658.10189998</v>
      </c>
    </row>
    <row r="37" spans="1:8" ht="22.5" customHeight="1">
      <c r="A37" s="498"/>
      <c r="B37" s="350" t="s">
        <v>590</v>
      </c>
      <c r="C37" s="653"/>
      <c r="D37" s="654"/>
      <c r="E37" s="654"/>
      <c r="F37" s="654"/>
      <c r="G37" s="654"/>
      <c r="H37" s="655"/>
    </row>
    <row r="38" spans="1:8">
      <c r="A38" s="498">
        <v>15</v>
      </c>
      <c r="B38" s="371" t="s">
        <v>591</v>
      </c>
      <c r="C38" s="501">
        <v>454492.42</v>
      </c>
      <c r="D38" s="501"/>
      <c r="E38" s="502">
        <f>C38+D38</f>
        <v>454492.42</v>
      </c>
      <c r="F38" s="501">
        <v>3442155.54</v>
      </c>
      <c r="G38" s="501"/>
      <c r="H38" s="503">
        <f>F38+G38</f>
        <v>3442155.54</v>
      </c>
    </row>
    <row r="39" spans="1:8">
      <c r="A39" s="498">
        <v>15.1</v>
      </c>
      <c r="B39" s="346" t="s">
        <v>567</v>
      </c>
      <c r="C39" s="501">
        <v>454492.42</v>
      </c>
      <c r="D39" s="501"/>
      <c r="E39" s="502">
        <f t="shared" ref="E39:E53" si="2">C39+D39</f>
        <v>454492.42</v>
      </c>
      <c r="F39" s="501">
        <v>3442155.54</v>
      </c>
      <c r="G39" s="501"/>
      <c r="H39" s="503">
        <f t="shared" ref="H39:H53" si="3">F39+G39</f>
        <v>3442155.54</v>
      </c>
    </row>
    <row r="40" spans="1:8" ht="24" customHeight="1">
      <c r="A40" s="498">
        <v>16</v>
      </c>
      <c r="B40" s="371" t="s">
        <v>592</v>
      </c>
      <c r="C40" s="501"/>
      <c r="D40" s="501"/>
      <c r="E40" s="502">
        <f t="shared" si="2"/>
        <v>0</v>
      </c>
      <c r="F40" s="501"/>
      <c r="G40" s="501"/>
      <c r="H40" s="503">
        <f t="shared" si="3"/>
        <v>0</v>
      </c>
    </row>
    <row r="41" spans="1:8">
      <c r="A41" s="498">
        <v>17</v>
      </c>
      <c r="B41" s="371" t="s">
        <v>593</v>
      </c>
      <c r="C41" s="501">
        <v>121258272.49000001</v>
      </c>
      <c r="D41" s="501">
        <v>244104448.85150003</v>
      </c>
      <c r="E41" s="502">
        <f t="shared" si="2"/>
        <v>365362721.34150004</v>
      </c>
      <c r="F41" s="501">
        <v>110084511.86999999</v>
      </c>
      <c r="G41" s="501">
        <v>273470520.76419997</v>
      </c>
      <c r="H41" s="503">
        <f t="shared" si="3"/>
        <v>383555032.63419998</v>
      </c>
    </row>
    <row r="42" spans="1:8">
      <c r="A42" s="498">
        <v>17.100000000000001</v>
      </c>
      <c r="B42" s="369" t="s">
        <v>594</v>
      </c>
      <c r="C42" s="501">
        <v>121258272.49000001</v>
      </c>
      <c r="D42" s="501">
        <v>222352130.60140002</v>
      </c>
      <c r="E42" s="502">
        <f t="shared" si="2"/>
        <v>343610403.09140003</v>
      </c>
      <c r="F42" s="501">
        <v>110084511.86999999</v>
      </c>
      <c r="G42" s="501">
        <v>249629781.96339998</v>
      </c>
      <c r="H42" s="503">
        <f t="shared" si="3"/>
        <v>359714293.83339995</v>
      </c>
    </row>
    <row r="43" spans="1:8">
      <c r="A43" s="498">
        <v>17.2</v>
      </c>
      <c r="B43" s="347" t="s">
        <v>595</v>
      </c>
      <c r="C43" s="501">
        <v>0</v>
      </c>
      <c r="D43" s="501">
        <v>21752318.250100002</v>
      </c>
      <c r="E43" s="502">
        <f t="shared" si="2"/>
        <v>21752318.250100002</v>
      </c>
      <c r="F43" s="501">
        <v>0</v>
      </c>
      <c r="G43" s="501">
        <v>20732649.090599999</v>
      </c>
      <c r="H43" s="503">
        <f t="shared" si="3"/>
        <v>20732649.090599999</v>
      </c>
    </row>
    <row r="44" spans="1:8">
      <c r="A44" s="498">
        <v>17.3</v>
      </c>
      <c r="B44" s="369" t="s">
        <v>596</v>
      </c>
      <c r="C44" s="501"/>
      <c r="D44" s="501"/>
      <c r="E44" s="502">
        <f t="shared" si="2"/>
        <v>0</v>
      </c>
      <c r="F44" s="501"/>
      <c r="G44" s="501"/>
      <c r="H44" s="503">
        <f t="shared" si="3"/>
        <v>0</v>
      </c>
    </row>
    <row r="45" spans="1:8">
      <c r="A45" s="498">
        <v>17.399999999999999</v>
      </c>
      <c r="B45" s="369" t="s">
        <v>597</v>
      </c>
      <c r="C45" s="501">
        <v>0</v>
      </c>
      <c r="D45" s="501">
        <v>0</v>
      </c>
      <c r="E45" s="502">
        <f t="shared" si="2"/>
        <v>0</v>
      </c>
      <c r="F45" s="501">
        <v>0</v>
      </c>
      <c r="G45" s="501">
        <v>3108089.7102000001</v>
      </c>
      <c r="H45" s="503">
        <f t="shared" si="3"/>
        <v>3108089.7102000001</v>
      </c>
    </row>
    <row r="46" spans="1:8">
      <c r="A46" s="498">
        <v>18</v>
      </c>
      <c r="B46" s="352" t="s">
        <v>598</v>
      </c>
      <c r="C46" s="501">
        <v>335421.36869999999</v>
      </c>
      <c r="D46" s="501">
        <v>107786.7343</v>
      </c>
      <c r="E46" s="502">
        <f t="shared" si="2"/>
        <v>443208.103</v>
      </c>
      <c r="F46" s="501">
        <v>625490.45510000002</v>
      </c>
      <c r="G46" s="501">
        <v>5850.2928000000002</v>
      </c>
      <c r="H46" s="503">
        <f t="shared" si="3"/>
        <v>631340.74790000007</v>
      </c>
    </row>
    <row r="47" spans="1:8">
      <c r="A47" s="498">
        <v>19</v>
      </c>
      <c r="B47" s="352" t="s">
        <v>599</v>
      </c>
      <c r="C47" s="501">
        <v>0</v>
      </c>
      <c r="D47" s="501">
        <v>0</v>
      </c>
      <c r="E47" s="502">
        <f t="shared" si="2"/>
        <v>0</v>
      </c>
      <c r="F47" s="501">
        <v>0</v>
      </c>
      <c r="G47" s="501">
        <v>0</v>
      </c>
      <c r="H47" s="503">
        <f t="shared" si="3"/>
        <v>0</v>
      </c>
    </row>
    <row r="48" spans="1:8">
      <c r="A48" s="498">
        <v>19.100000000000001</v>
      </c>
      <c r="B48" s="370" t="s">
        <v>600</v>
      </c>
      <c r="C48" s="501"/>
      <c r="D48" s="501"/>
      <c r="E48" s="502">
        <f t="shared" si="2"/>
        <v>0</v>
      </c>
      <c r="F48" s="501"/>
      <c r="G48" s="501"/>
      <c r="H48" s="503">
        <f t="shared" si="3"/>
        <v>0</v>
      </c>
    </row>
    <row r="49" spans="1:8">
      <c r="A49" s="498">
        <v>19.2</v>
      </c>
      <c r="B49" s="370" t="s">
        <v>601</v>
      </c>
      <c r="C49" s="501"/>
      <c r="D49" s="501"/>
      <c r="E49" s="502">
        <f t="shared" si="2"/>
        <v>0</v>
      </c>
      <c r="F49" s="501"/>
      <c r="G49" s="501"/>
      <c r="H49" s="503">
        <f t="shared" si="3"/>
        <v>0</v>
      </c>
    </row>
    <row r="50" spans="1:8">
      <c r="A50" s="498">
        <v>20</v>
      </c>
      <c r="B50" s="348" t="s">
        <v>602</v>
      </c>
      <c r="C50" s="501">
        <v>0</v>
      </c>
      <c r="D50" s="501">
        <v>32173285.774300002</v>
      </c>
      <c r="E50" s="502">
        <f t="shared" si="2"/>
        <v>32173285.774300002</v>
      </c>
      <c r="F50" s="501">
        <v>0</v>
      </c>
      <c r="G50" s="501">
        <v>25461173.840599999</v>
      </c>
      <c r="H50" s="503">
        <f t="shared" si="3"/>
        <v>25461173.840599999</v>
      </c>
    </row>
    <row r="51" spans="1:8">
      <c r="A51" s="498">
        <v>21</v>
      </c>
      <c r="B51" s="371" t="s">
        <v>603</v>
      </c>
      <c r="C51" s="501">
        <v>10775170.279999999</v>
      </c>
      <c r="D51" s="501">
        <v>2824006.5890000002</v>
      </c>
      <c r="E51" s="502">
        <f t="shared" si="2"/>
        <v>13599176.868999999</v>
      </c>
      <c r="F51" s="501">
        <v>4845632.49</v>
      </c>
      <c r="G51" s="501">
        <v>1465166.1784999997</v>
      </c>
      <c r="H51" s="503">
        <f t="shared" si="3"/>
        <v>6310798.6684999997</v>
      </c>
    </row>
    <row r="52" spans="1:8">
      <c r="A52" s="498">
        <v>21.1</v>
      </c>
      <c r="B52" s="347" t="s">
        <v>604</v>
      </c>
      <c r="C52" s="501"/>
      <c r="D52" s="501"/>
      <c r="E52" s="502">
        <f t="shared" si="2"/>
        <v>0</v>
      </c>
      <c r="F52" s="501"/>
      <c r="G52" s="501"/>
      <c r="H52" s="503">
        <f t="shared" si="3"/>
        <v>0</v>
      </c>
    </row>
    <row r="53" spans="1:8">
      <c r="A53" s="498">
        <v>22</v>
      </c>
      <c r="B53" s="349" t="s">
        <v>605</v>
      </c>
      <c r="C53" s="501">
        <v>132823356.55870001</v>
      </c>
      <c r="D53" s="501">
        <v>279209527.94910002</v>
      </c>
      <c r="E53" s="502">
        <f t="shared" si="2"/>
        <v>412032884.50780004</v>
      </c>
      <c r="F53" s="501">
        <v>118997790.35509999</v>
      </c>
      <c r="G53" s="501">
        <v>300402711.07609999</v>
      </c>
      <c r="H53" s="503">
        <f t="shared" si="3"/>
        <v>419400501.43119997</v>
      </c>
    </row>
    <row r="54" spans="1:8" ht="24" customHeight="1">
      <c r="A54" s="498"/>
      <c r="B54" s="350" t="s">
        <v>606</v>
      </c>
      <c r="C54" s="653"/>
      <c r="D54" s="654"/>
      <c r="E54" s="654"/>
      <c r="F54" s="654"/>
      <c r="G54" s="654"/>
      <c r="H54" s="655"/>
    </row>
    <row r="55" spans="1:8">
      <c r="A55" s="498">
        <v>23</v>
      </c>
      <c r="B55" s="348" t="s">
        <v>607</v>
      </c>
      <c r="C55" s="501">
        <v>136800000</v>
      </c>
      <c r="D55" s="501"/>
      <c r="E55" s="502">
        <f>C55+D55</f>
        <v>136800000</v>
      </c>
      <c r="F55" s="501">
        <v>129000000</v>
      </c>
      <c r="G55" s="501"/>
      <c r="H55" s="503">
        <f>F55+G55</f>
        <v>129000000</v>
      </c>
    </row>
    <row r="56" spans="1:8">
      <c r="A56" s="498">
        <v>24</v>
      </c>
      <c r="B56" s="348" t="s">
        <v>608</v>
      </c>
      <c r="C56" s="501"/>
      <c r="D56" s="501"/>
      <c r="E56" s="502">
        <f t="shared" ref="E56:E69" si="4">C56+D56</f>
        <v>0</v>
      </c>
      <c r="F56" s="501"/>
      <c r="G56" s="501"/>
      <c r="H56" s="503">
        <f t="shared" ref="H56:H69" si="5">F56+G56</f>
        <v>0</v>
      </c>
    </row>
    <row r="57" spans="1:8">
      <c r="A57" s="498">
        <v>25</v>
      </c>
      <c r="B57" s="352" t="s">
        <v>609</v>
      </c>
      <c r="C57" s="501"/>
      <c r="D57" s="501"/>
      <c r="E57" s="502">
        <f t="shared" si="4"/>
        <v>0</v>
      </c>
      <c r="F57" s="501"/>
      <c r="G57" s="501"/>
      <c r="H57" s="503">
        <f t="shared" si="5"/>
        <v>0</v>
      </c>
    </row>
    <row r="58" spans="1:8">
      <c r="A58" s="498">
        <v>26</v>
      </c>
      <c r="B58" s="352" t="s">
        <v>610</v>
      </c>
      <c r="C58" s="501"/>
      <c r="D58" s="501"/>
      <c r="E58" s="502">
        <f t="shared" si="4"/>
        <v>0</v>
      </c>
      <c r="F58" s="501"/>
      <c r="G58" s="501"/>
      <c r="H58" s="503">
        <f t="shared" si="5"/>
        <v>0</v>
      </c>
    </row>
    <row r="59" spans="1:8">
      <c r="A59" s="498">
        <v>27</v>
      </c>
      <c r="B59" s="352" t="s">
        <v>611</v>
      </c>
      <c r="C59" s="501">
        <v>1154910.5</v>
      </c>
      <c r="D59" s="501">
        <v>0</v>
      </c>
      <c r="E59" s="502">
        <f t="shared" si="4"/>
        <v>1154910.5</v>
      </c>
      <c r="F59" s="501">
        <v>1154910.5</v>
      </c>
      <c r="G59" s="501"/>
      <c r="H59" s="503">
        <f t="shared" si="5"/>
        <v>1154910.5</v>
      </c>
    </row>
    <row r="60" spans="1:8">
      <c r="A60" s="498">
        <v>27.1</v>
      </c>
      <c r="B60" s="369" t="s">
        <v>612</v>
      </c>
      <c r="C60" s="501">
        <v>1154910.5</v>
      </c>
      <c r="D60" s="501"/>
      <c r="E60" s="502">
        <f t="shared" si="4"/>
        <v>1154910.5</v>
      </c>
      <c r="F60" s="501">
        <v>1154910.5</v>
      </c>
      <c r="G60" s="501"/>
      <c r="H60" s="503">
        <f t="shared" si="5"/>
        <v>1154910.5</v>
      </c>
    </row>
    <row r="61" spans="1:8">
      <c r="A61" s="498">
        <v>27.2</v>
      </c>
      <c r="B61" s="369" t="s">
        <v>613</v>
      </c>
      <c r="C61" s="501"/>
      <c r="D61" s="501"/>
      <c r="E61" s="502">
        <f t="shared" si="4"/>
        <v>0</v>
      </c>
      <c r="F61" s="501"/>
      <c r="G61" s="501"/>
      <c r="H61" s="503">
        <f t="shared" si="5"/>
        <v>0</v>
      </c>
    </row>
    <row r="62" spans="1:8">
      <c r="A62" s="498">
        <v>28</v>
      </c>
      <c r="B62" s="351" t="s">
        <v>614</v>
      </c>
      <c r="C62" s="501"/>
      <c r="D62" s="501"/>
      <c r="E62" s="502">
        <f t="shared" si="4"/>
        <v>0</v>
      </c>
      <c r="F62" s="501"/>
      <c r="G62" s="501"/>
      <c r="H62" s="503">
        <f t="shared" si="5"/>
        <v>0</v>
      </c>
    </row>
    <row r="63" spans="1:8">
      <c r="A63" s="498">
        <v>29</v>
      </c>
      <c r="B63" s="352" t="s">
        <v>615</v>
      </c>
      <c r="C63" s="501">
        <v>0</v>
      </c>
      <c r="D63" s="501">
        <v>0</v>
      </c>
      <c r="E63" s="502">
        <f t="shared" si="4"/>
        <v>0</v>
      </c>
      <c r="F63" s="501">
        <v>0</v>
      </c>
      <c r="G63" s="501"/>
      <c r="H63" s="503">
        <f t="shared" si="5"/>
        <v>0</v>
      </c>
    </row>
    <row r="64" spans="1:8">
      <c r="A64" s="498">
        <v>29.1</v>
      </c>
      <c r="B64" s="372" t="s">
        <v>616</v>
      </c>
      <c r="C64" s="501"/>
      <c r="D64" s="501"/>
      <c r="E64" s="502">
        <f t="shared" si="4"/>
        <v>0</v>
      </c>
      <c r="F64" s="501"/>
      <c r="G64" s="501"/>
      <c r="H64" s="503">
        <f t="shared" si="5"/>
        <v>0</v>
      </c>
    </row>
    <row r="65" spans="1:8" ht="25.05" customHeight="1">
      <c r="A65" s="498">
        <v>29.2</v>
      </c>
      <c r="B65" s="370" t="s">
        <v>617</v>
      </c>
      <c r="C65" s="501"/>
      <c r="D65" s="501"/>
      <c r="E65" s="502">
        <f t="shared" si="4"/>
        <v>0</v>
      </c>
      <c r="F65" s="501"/>
      <c r="G65" s="501"/>
      <c r="H65" s="503">
        <f t="shared" si="5"/>
        <v>0</v>
      </c>
    </row>
    <row r="66" spans="1:8" ht="22.5" customHeight="1">
      <c r="A66" s="498">
        <v>29.3</v>
      </c>
      <c r="B66" s="370" t="s">
        <v>618</v>
      </c>
      <c r="C66" s="501"/>
      <c r="D66" s="501"/>
      <c r="E66" s="502">
        <f t="shared" si="4"/>
        <v>0</v>
      </c>
      <c r="F66" s="501"/>
      <c r="G66" s="501"/>
      <c r="H66" s="503">
        <f t="shared" si="5"/>
        <v>0</v>
      </c>
    </row>
    <row r="67" spans="1:8">
      <c r="A67" s="498">
        <v>30</v>
      </c>
      <c r="B67" s="352" t="s">
        <v>619</v>
      </c>
      <c r="C67" s="501">
        <v>-24265975.009999998</v>
      </c>
      <c r="D67" s="501"/>
      <c r="E67" s="502">
        <f t="shared" si="4"/>
        <v>-24265975.009999998</v>
      </c>
      <c r="F67" s="501">
        <v>-27004753.82</v>
      </c>
      <c r="G67" s="501"/>
      <c r="H67" s="503">
        <f t="shared" si="5"/>
        <v>-27004753.82</v>
      </c>
    </row>
    <row r="68" spans="1:8">
      <c r="A68" s="498">
        <v>31</v>
      </c>
      <c r="B68" s="373" t="s">
        <v>620</v>
      </c>
      <c r="C68" s="501">
        <v>113688935.49000001</v>
      </c>
      <c r="D68" s="501">
        <v>0</v>
      </c>
      <c r="E68" s="502">
        <f t="shared" si="4"/>
        <v>113688935.49000001</v>
      </c>
      <c r="F68" s="501">
        <v>103150156.68000001</v>
      </c>
      <c r="G68" s="501">
        <v>0</v>
      </c>
      <c r="H68" s="503">
        <f t="shared" si="5"/>
        <v>103150156.68000001</v>
      </c>
    </row>
    <row r="69" spans="1:8" ht="15" thickBot="1">
      <c r="A69" s="499">
        <v>32</v>
      </c>
      <c r="B69" s="500" t="s">
        <v>621</v>
      </c>
      <c r="C69" s="507">
        <v>246512292.04870003</v>
      </c>
      <c r="D69" s="507">
        <v>279209527.94910002</v>
      </c>
      <c r="E69" s="508">
        <f t="shared" si="4"/>
        <v>525721819.99780005</v>
      </c>
      <c r="F69" s="507">
        <v>222147947.03509998</v>
      </c>
      <c r="G69" s="507">
        <v>300402711.07609999</v>
      </c>
      <c r="H69" s="509">
        <f t="shared" si="5"/>
        <v>522550658.11119998</v>
      </c>
    </row>
  </sheetData>
  <mergeCells count="7">
    <mergeCell ref="C54:H54"/>
    <mergeCell ref="A4:A6"/>
    <mergeCell ref="B4:B5"/>
    <mergeCell ref="C4:E4"/>
    <mergeCell ref="F4:H4"/>
    <mergeCell ref="C6:H6"/>
    <mergeCell ref="C37:H37"/>
  </mergeCells>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topLeftCell="A23" zoomScale="80" zoomScaleNormal="80" workbookViewId="0">
      <selection activeCell="E45" sqref="E45"/>
    </sheetView>
  </sheetViews>
  <sheetFormatPr defaultRowHeight="14.4"/>
  <cols>
    <col min="2" max="2" width="66.6640625" customWidth="1"/>
    <col min="3" max="8" width="17.77734375" customWidth="1"/>
  </cols>
  <sheetData>
    <row r="1" spans="1:8" s="5" customFormat="1" ht="13.8">
      <c r="A1" s="2" t="s">
        <v>31</v>
      </c>
      <c r="B1" s="3" t="str">
        <f>'Info '!C2</f>
        <v>JSC PASHA Bank Georgia</v>
      </c>
      <c r="C1" s="3"/>
      <c r="D1" s="4"/>
      <c r="E1" s="4"/>
      <c r="F1" s="4"/>
      <c r="G1" s="4"/>
    </row>
    <row r="2" spans="1:8" s="5" customFormat="1" ht="13.8">
      <c r="A2" s="2" t="s">
        <v>32</v>
      </c>
      <c r="B2" s="309">
        <f>'1. key ratios '!B2</f>
        <v>45382</v>
      </c>
      <c r="C2" s="3"/>
      <c r="D2" s="4"/>
      <c r="E2" s="4"/>
      <c r="F2" s="4"/>
      <c r="G2" s="4"/>
    </row>
    <row r="3" spans="1:8" ht="15" thickBot="1"/>
    <row r="4" spans="1:8">
      <c r="A4" s="664" t="s">
        <v>7</v>
      </c>
      <c r="B4" s="666" t="s">
        <v>622</v>
      </c>
      <c r="C4" s="660" t="s">
        <v>559</v>
      </c>
      <c r="D4" s="660"/>
      <c r="E4" s="660"/>
      <c r="F4" s="660" t="s">
        <v>560</v>
      </c>
      <c r="G4" s="660"/>
      <c r="H4" s="661"/>
    </row>
    <row r="5" spans="1:8" ht="15.45" customHeight="1">
      <c r="A5" s="665"/>
      <c r="B5" s="667"/>
      <c r="C5" s="355" t="s">
        <v>33</v>
      </c>
      <c r="D5" s="355" t="s">
        <v>34</v>
      </c>
      <c r="E5" s="355" t="s">
        <v>35</v>
      </c>
      <c r="F5" s="355" t="s">
        <v>33</v>
      </c>
      <c r="G5" s="355" t="s">
        <v>34</v>
      </c>
      <c r="H5" s="497" t="s">
        <v>35</v>
      </c>
    </row>
    <row r="6" spans="1:8">
      <c r="A6" s="496">
        <v>1</v>
      </c>
      <c r="B6" s="510" t="s">
        <v>623</v>
      </c>
      <c r="C6" s="501">
        <v>7476616.7299999995</v>
      </c>
      <c r="D6" s="501">
        <v>5158071.7363</v>
      </c>
      <c r="E6" s="502">
        <f>C6+D6</f>
        <v>12634688.4663</v>
      </c>
      <c r="F6" s="501">
        <v>8285627.2356440052</v>
      </c>
      <c r="G6" s="501">
        <v>4881614.4475127561</v>
      </c>
      <c r="H6" s="503">
        <f>F6+G6</f>
        <v>13167241.683156762</v>
      </c>
    </row>
    <row r="7" spans="1:8">
      <c r="A7" s="496">
        <v>1.1000000000000001</v>
      </c>
      <c r="B7" s="370" t="s">
        <v>566</v>
      </c>
      <c r="C7" s="501"/>
      <c r="D7" s="501"/>
      <c r="E7" s="502">
        <f t="shared" ref="E7:E45" si="0">C7+D7</f>
        <v>0</v>
      </c>
      <c r="F7" s="501"/>
      <c r="G7" s="501"/>
      <c r="H7" s="503">
        <f t="shared" ref="H7:H45" si="1">F7+G7</f>
        <v>0</v>
      </c>
    </row>
    <row r="8" spans="1:8">
      <c r="A8" s="496">
        <v>1.2</v>
      </c>
      <c r="B8" s="370" t="s">
        <v>568</v>
      </c>
      <c r="C8" s="501"/>
      <c r="D8" s="501"/>
      <c r="E8" s="502">
        <f t="shared" si="0"/>
        <v>0</v>
      </c>
      <c r="F8" s="501"/>
      <c r="G8" s="501"/>
      <c r="H8" s="503">
        <f t="shared" si="1"/>
        <v>0</v>
      </c>
    </row>
    <row r="9" spans="1:8" ht="21.45" customHeight="1">
      <c r="A9" s="496">
        <v>1.3</v>
      </c>
      <c r="B9" s="370" t="s">
        <v>624</v>
      </c>
      <c r="C9" s="501"/>
      <c r="D9" s="501"/>
      <c r="E9" s="502">
        <f t="shared" si="0"/>
        <v>0</v>
      </c>
      <c r="F9" s="501"/>
      <c r="G9" s="501"/>
      <c r="H9" s="503">
        <f t="shared" si="1"/>
        <v>0</v>
      </c>
    </row>
    <row r="10" spans="1:8">
      <c r="A10" s="496">
        <v>1.4</v>
      </c>
      <c r="B10" s="370" t="s">
        <v>570</v>
      </c>
      <c r="C10" s="501"/>
      <c r="D10" s="501"/>
      <c r="E10" s="502">
        <f t="shared" si="0"/>
        <v>0</v>
      </c>
      <c r="F10" s="501"/>
      <c r="G10" s="501"/>
      <c r="H10" s="503">
        <f t="shared" si="1"/>
        <v>0</v>
      </c>
    </row>
    <row r="11" spans="1:8">
      <c r="A11" s="496">
        <v>1.5</v>
      </c>
      <c r="B11" s="370" t="s">
        <v>574</v>
      </c>
      <c r="C11" s="501">
        <v>7476616.7299999995</v>
      </c>
      <c r="D11" s="501">
        <v>5158071.7363</v>
      </c>
      <c r="E11" s="502">
        <f t="shared" si="0"/>
        <v>12634688.4663</v>
      </c>
      <c r="F11" s="501">
        <v>8285627.2356440052</v>
      </c>
      <c r="G11" s="501">
        <v>4881614.4475127561</v>
      </c>
      <c r="H11" s="503">
        <f t="shared" si="1"/>
        <v>13167241.683156762</v>
      </c>
    </row>
    <row r="12" spans="1:8">
      <c r="A12" s="496">
        <v>1.6</v>
      </c>
      <c r="B12" s="370" t="s">
        <v>456</v>
      </c>
      <c r="C12" s="501"/>
      <c r="D12" s="501"/>
      <c r="E12" s="502">
        <f t="shared" si="0"/>
        <v>0</v>
      </c>
      <c r="F12" s="501"/>
      <c r="G12" s="501"/>
      <c r="H12" s="503">
        <f t="shared" si="1"/>
        <v>0</v>
      </c>
    </row>
    <row r="13" spans="1:8">
      <c r="A13" s="496">
        <v>2</v>
      </c>
      <c r="B13" s="510" t="s">
        <v>625</v>
      </c>
      <c r="C13" s="501">
        <v>-3153220.02</v>
      </c>
      <c r="D13" s="501">
        <v>-2186059.8374999994</v>
      </c>
      <c r="E13" s="502">
        <f t="shared" si="0"/>
        <v>-5339279.8574999999</v>
      </c>
      <c r="F13" s="501">
        <v>-2896539.6799999997</v>
      </c>
      <c r="G13" s="501">
        <v>-1998484.96</v>
      </c>
      <c r="H13" s="503">
        <f t="shared" si="1"/>
        <v>-4895024.6399999997</v>
      </c>
    </row>
    <row r="14" spans="1:8">
      <c r="A14" s="496">
        <v>2.1</v>
      </c>
      <c r="B14" s="370" t="s">
        <v>626</v>
      </c>
      <c r="C14" s="501"/>
      <c r="D14" s="501"/>
      <c r="E14" s="502">
        <f t="shared" si="0"/>
        <v>0</v>
      </c>
      <c r="F14" s="501"/>
      <c r="G14" s="501"/>
      <c r="H14" s="503">
        <f t="shared" si="1"/>
        <v>0</v>
      </c>
    </row>
    <row r="15" spans="1:8" ht="24.45" customHeight="1">
      <c r="A15" s="496">
        <v>2.2000000000000002</v>
      </c>
      <c r="B15" s="370" t="s">
        <v>627</v>
      </c>
      <c r="C15" s="501"/>
      <c r="D15" s="501"/>
      <c r="E15" s="502">
        <f t="shared" si="0"/>
        <v>0</v>
      </c>
      <c r="F15" s="501"/>
      <c r="G15" s="501"/>
      <c r="H15" s="503">
        <f t="shared" si="1"/>
        <v>0</v>
      </c>
    </row>
    <row r="16" spans="1:8" ht="20.55" customHeight="1">
      <c r="A16" s="496">
        <v>2.2999999999999998</v>
      </c>
      <c r="B16" s="370" t="s">
        <v>628</v>
      </c>
      <c r="C16" s="501">
        <v>-3153220.02</v>
      </c>
      <c r="D16" s="501">
        <v>-2186059.8374999994</v>
      </c>
      <c r="E16" s="502">
        <f t="shared" si="0"/>
        <v>-5339279.8574999999</v>
      </c>
      <c r="F16" s="501">
        <v>-2896539.6799999997</v>
      </c>
      <c r="G16" s="501">
        <v>-1998484.96</v>
      </c>
      <c r="H16" s="503">
        <f t="shared" si="1"/>
        <v>-4895024.6399999997</v>
      </c>
    </row>
    <row r="17" spans="1:8">
      <c r="A17" s="496">
        <v>2.4</v>
      </c>
      <c r="B17" s="370" t="s">
        <v>629</v>
      </c>
      <c r="C17" s="501"/>
      <c r="D17" s="501"/>
      <c r="E17" s="502">
        <f t="shared" si="0"/>
        <v>0</v>
      </c>
      <c r="F17" s="501"/>
      <c r="G17" s="501"/>
      <c r="H17" s="503">
        <f t="shared" si="1"/>
        <v>0</v>
      </c>
    </row>
    <row r="18" spans="1:8">
      <c r="A18" s="496">
        <v>3</v>
      </c>
      <c r="B18" s="510" t="s">
        <v>630</v>
      </c>
      <c r="C18" s="501"/>
      <c r="D18" s="501"/>
      <c r="E18" s="502">
        <f t="shared" si="0"/>
        <v>0</v>
      </c>
      <c r="F18" s="501"/>
      <c r="G18" s="501"/>
      <c r="H18" s="503">
        <f t="shared" si="1"/>
        <v>0</v>
      </c>
    </row>
    <row r="19" spans="1:8">
      <c r="A19" s="496">
        <v>4</v>
      </c>
      <c r="B19" s="510" t="s">
        <v>631</v>
      </c>
      <c r="C19" s="501">
        <v>664518.35</v>
      </c>
      <c r="D19" s="501">
        <v>370447.3665</v>
      </c>
      <c r="E19" s="502">
        <f t="shared" si="0"/>
        <v>1034965.7165</v>
      </c>
      <c r="F19" s="501">
        <v>256359.34999999995</v>
      </c>
      <c r="G19" s="501">
        <v>284384.10205599997</v>
      </c>
      <c r="H19" s="503">
        <f t="shared" si="1"/>
        <v>540743.45205599989</v>
      </c>
    </row>
    <row r="20" spans="1:8">
      <c r="A20" s="496">
        <v>5</v>
      </c>
      <c r="B20" s="510" t="s">
        <v>632</v>
      </c>
      <c r="C20" s="501">
        <v>-91505.47</v>
      </c>
      <c r="D20" s="501">
        <v>-410898.74</v>
      </c>
      <c r="E20" s="502">
        <f t="shared" si="0"/>
        <v>-502404.20999999996</v>
      </c>
      <c r="F20" s="501">
        <v>-26053.1</v>
      </c>
      <c r="G20" s="501">
        <v>-388513.75999999995</v>
      </c>
      <c r="H20" s="503">
        <f t="shared" si="1"/>
        <v>-414566.85999999993</v>
      </c>
    </row>
    <row r="21" spans="1:8" ht="24" customHeight="1">
      <c r="A21" s="496">
        <v>6</v>
      </c>
      <c r="B21" s="510" t="s">
        <v>633</v>
      </c>
      <c r="C21" s="501"/>
      <c r="D21" s="501"/>
      <c r="E21" s="502">
        <f t="shared" si="0"/>
        <v>0</v>
      </c>
      <c r="F21" s="501"/>
      <c r="G21" s="501"/>
      <c r="H21" s="503">
        <f t="shared" si="1"/>
        <v>0</v>
      </c>
    </row>
    <row r="22" spans="1:8" ht="18.45" customHeight="1">
      <c r="A22" s="496">
        <v>7</v>
      </c>
      <c r="B22" s="510" t="s">
        <v>634</v>
      </c>
      <c r="C22" s="501"/>
      <c r="D22" s="501"/>
      <c r="E22" s="502">
        <f t="shared" si="0"/>
        <v>0</v>
      </c>
      <c r="F22" s="501"/>
      <c r="G22" s="501"/>
      <c r="H22" s="503">
        <f t="shared" si="1"/>
        <v>0</v>
      </c>
    </row>
    <row r="23" spans="1:8" ht="25.5" customHeight="1">
      <c r="A23" s="496">
        <v>8</v>
      </c>
      <c r="B23" s="511" t="s">
        <v>635</v>
      </c>
      <c r="C23" s="501"/>
      <c r="D23" s="501"/>
      <c r="E23" s="502">
        <f t="shared" si="0"/>
        <v>0</v>
      </c>
      <c r="F23" s="501"/>
      <c r="G23" s="501"/>
      <c r="H23" s="503">
        <f t="shared" si="1"/>
        <v>0</v>
      </c>
    </row>
    <row r="24" spans="1:8" ht="34.5" customHeight="1">
      <c r="A24" s="496">
        <v>9</v>
      </c>
      <c r="B24" s="511" t="s">
        <v>636</v>
      </c>
      <c r="C24" s="501"/>
      <c r="D24" s="501"/>
      <c r="E24" s="502">
        <f t="shared" si="0"/>
        <v>0</v>
      </c>
      <c r="F24" s="501"/>
      <c r="G24" s="501"/>
      <c r="H24" s="503">
        <f t="shared" si="1"/>
        <v>0</v>
      </c>
    </row>
    <row r="25" spans="1:8">
      <c r="A25" s="496">
        <v>10</v>
      </c>
      <c r="B25" s="510" t="s">
        <v>637</v>
      </c>
      <c r="C25" s="501">
        <v>2414084.0499999998</v>
      </c>
      <c r="D25" s="501">
        <v>0</v>
      </c>
      <c r="E25" s="502">
        <f t="shared" si="0"/>
        <v>2414084.0499999998</v>
      </c>
      <c r="F25" s="501">
        <v>1966477.1199999982</v>
      </c>
      <c r="G25" s="501">
        <v>1795828.87</v>
      </c>
      <c r="H25" s="503">
        <f t="shared" si="1"/>
        <v>3762305.9899999984</v>
      </c>
    </row>
    <row r="26" spans="1:8">
      <c r="A26" s="496">
        <v>11</v>
      </c>
      <c r="B26" s="512" t="s">
        <v>638</v>
      </c>
      <c r="C26" s="501"/>
      <c r="D26" s="501"/>
      <c r="E26" s="502">
        <f t="shared" si="0"/>
        <v>0</v>
      </c>
      <c r="F26" s="501"/>
      <c r="G26" s="501"/>
      <c r="H26" s="503">
        <f t="shared" si="1"/>
        <v>0</v>
      </c>
    </row>
    <row r="27" spans="1:8">
      <c r="A27" s="496">
        <v>12</v>
      </c>
      <c r="B27" s="510" t="s">
        <v>639</v>
      </c>
      <c r="C27" s="501">
        <v>2682.94</v>
      </c>
      <c r="D27" s="501"/>
      <c r="E27" s="502">
        <f t="shared" si="0"/>
        <v>2682.94</v>
      </c>
      <c r="F27" s="501">
        <v>469369.79</v>
      </c>
      <c r="G27" s="501"/>
      <c r="H27" s="503">
        <f t="shared" si="1"/>
        <v>469369.79</v>
      </c>
    </row>
    <row r="28" spans="1:8">
      <c r="A28" s="496">
        <v>13</v>
      </c>
      <c r="B28" s="510" t="s">
        <v>640</v>
      </c>
      <c r="C28" s="501">
        <v>-55449.340000000084</v>
      </c>
      <c r="D28" s="501">
        <v>75324.600000000006</v>
      </c>
      <c r="E28" s="502">
        <f t="shared" si="0"/>
        <v>19875.259999999922</v>
      </c>
      <c r="F28" s="501">
        <v>-1643153.76</v>
      </c>
      <c r="G28" s="501">
        <v>-4738.1899999999996</v>
      </c>
      <c r="H28" s="503">
        <f t="shared" si="1"/>
        <v>-1647891.95</v>
      </c>
    </row>
    <row r="29" spans="1:8">
      <c r="A29" s="496">
        <v>14</v>
      </c>
      <c r="B29" s="510" t="s">
        <v>641</v>
      </c>
      <c r="C29" s="501">
        <v>-7179158.870000001</v>
      </c>
      <c r="D29" s="501">
        <v>0</v>
      </c>
      <c r="E29" s="502">
        <f t="shared" si="0"/>
        <v>-7179158.870000001</v>
      </c>
      <c r="F29" s="501">
        <v>-6593893.5999999996</v>
      </c>
      <c r="G29" s="501">
        <v>0</v>
      </c>
      <c r="H29" s="503">
        <f t="shared" si="1"/>
        <v>-6593893.5999999996</v>
      </c>
    </row>
    <row r="30" spans="1:8">
      <c r="A30" s="496">
        <v>14.1</v>
      </c>
      <c r="B30" s="492" t="s">
        <v>642</v>
      </c>
      <c r="C30" s="501">
        <v>-6530850.3000000007</v>
      </c>
      <c r="D30" s="501"/>
      <c r="E30" s="502">
        <f t="shared" si="0"/>
        <v>-6530850.3000000007</v>
      </c>
      <c r="F30" s="501">
        <v>-5706540.8799999999</v>
      </c>
      <c r="G30" s="501"/>
      <c r="H30" s="503">
        <f t="shared" si="1"/>
        <v>-5706540.8799999999</v>
      </c>
    </row>
    <row r="31" spans="1:8">
      <c r="A31" s="496">
        <v>14.2</v>
      </c>
      <c r="B31" s="492" t="s">
        <v>643</v>
      </c>
      <c r="C31" s="501">
        <v>-648308.57000000007</v>
      </c>
      <c r="D31" s="501"/>
      <c r="E31" s="502">
        <f t="shared" si="0"/>
        <v>-648308.57000000007</v>
      </c>
      <c r="F31" s="501">
        <v>-887352.72000000009</v>
      </c>
      <c r="G31" s="501"/>
      <c r="H31" s="503">
        <f t="shared" si="1"/>
        <v>-887352.72000000009</v>
      </c>
    </row>
    <row r="32" spans="1:8">
      <c r="A32" s="496">
        <v>15</v>
      </c>
      <c r="B32" s="510" t="s">
        <v>644</v>
      </c>
      <c r="C32" s="501">
        <v>-1102626.8900000001</v>
      </c>
      <c r="D32" s="501"/>
      <c r="E32" s="502">
        <f t="shared" si="0"/>
        <v>-1102626.8900000001</v>
      </c>
      <c r="F32" s="501">
        <v>-1263700.93</v>
      </c>
      <c r="G32" s="501"/>
      <c r="H32" s="503">
        <f t="shared" si="1"/>
        <v>-1263700.93</v>
      </c>
    </row>
    <row r="33" spans="1:8" ht="22.5" customHeight="1">
      <c r="A33" s="496">
        <v>16</v>
      </c>
      <c r="B33" s="352" t="s">
        <v>645</v>
      </c>
      <c r="C33" s="501"/>
      <c r="D33" s="501"/>
      <c r="E33" s="502">
        <f t="shared" si="0"/>
        <v>0</v>
      </c>
      <c r="F33" s="501"/>
      <c r="G33" s="501"/>
      <c r="H33" s="503">
        <f t="shared" si="1"/>
        <v>0</v>
      </c>
    </row>
    <row r="34" spans="1:8">
      <c r="A34" s="496">
        <v>17</v>
      </c>
      <c r="B34" s="510" t="s">
        <v>646</v>
      </c>
      <c r="C34" s="501">
        <v>-972295.67115296877</v>
      </c>
      <c r="D34" s="501">
        <v>365493.65539999999</v>
      </c>
      <c r="E34" s="502">
        <f t="shared" si="0"/>
        <v>-606802.01575296884</v>
      </c>
      <c r="F34" s="501">
        <v>-2063857.2060990613</v>
      </c>
      <c r="G34" s="501">
        <v>647317.62772675708</v>
      </c>
      <c r="H34" s="503">
        <f t="shared" si="1"/>
        <v>-1416539.5783723043</v>
      </c>
    </row>
    <row r="35" spans="1:8">
      <c r="A35" s="496">
        <v>17.100000000000001</v>
      </c>
      <c r="B35" s="492" t="s">
        <v>647</v>
      </c>
      <c r="C35" s="501">
        <v>-5512.7632999980633</v>
      </c>
      <c r="D35" s="501">
        <v>224038.6361</v>
      </c>
      <c r="E35" s="502">
        <f t="shared" si="0"/>
        <v>218525.87280000193</v>
      </c>
      <c r="F35" s="501">
        <v>-2161.9671610000078</v>
      </c>
      <c r="G35" s="501">
        <v>46489.063175230003</v>
      </c>
      <c r="H35" s="503">
        <f t="shared" si="1"/>
        <v>44327.096014229995</v>
      </c>
    </row>
    <row r="36" spans="1:8">
      <c r="A36" s="496">
        <v>17.2</v>
      </c>
      <c r="B36" s="492" t="s">
        <v>648</v>
      </c>
      <c r="C36" s="501">
        <v>-966782.90785297076</v>
      </c>
      <c r="D36" s="501">
        <v>141455.01929999999</v>
      </c>
      <c r="E36" s="502">
        <f t="shared" si="0"/>
        <v>-825327.88855297072</v>
      </c>
      <c r="F36" s="501">
        <v>-2061695.2389380613</v>
      </c>
      <c r="G36" s="501">
        <v>600828.56455152703</v>
      </c>
      <c r="H36" s="503">
        <f t="shared" si="1"/>
        <v>-1460866.6743865344</v>
      </c>
    </row>
    <row r="37" spans="1:8" ht="41.55" customHeight="1">
      <c r="A37" s="496">
        <v>18</v>
      </c>
      <c r="B37" s="513" t="s">
        <v>649</v>
      </c>
      <c r="C37" s="501">
        <v>0</v>
      </c>
      <c r="D37" s="501">
        <v>0</v>
      </c>
      <c r="E37" s="502">
        <f t="shared" si="0"/>
        <v>0</v>
      </c>
      <c r="F37" s="501">
        <v>0</v>
      </c>
      <c r="G37" s="501">
        <v>-1371960.4200000004</v>
      </c>
      <c r="H37" s="503">
        <f t="shared" si="1"/>
        <v>-1371960.4200000004</v>
      </c>
    </row>
    <row r="38" spans="1:8">
      <c r="A38" s="496">
        <v>18.100000000000001</v>
      </c>
      <c r="B38" s="514" t="s">
        <v>650</v>
      </c>
      <c r="C38" s="501"/>
      <c r="D38" s="501"/>
      <c r="E38" s="502">
        <f t="shared" si="0"/>
        <v>0</v>
      </c>
      <c r="F38" s="501"/>
      <c r="G38" s="501">
        <v>-1371960.4200000004</v>
      </c>
      <c r="H38" s="503">
        <f t="shared" si="1"/>
        <v>-1371960.4200000004</v>
      </c>
    </row>
    <row r="39" spans="1:8">
      <c r="A39" s="496">
        <v>18.2</v>
      </c>
      <c r="B39" s="514" t="s">
        <v>651</v>
      </c>
      <c r="C39" s="501"/>
      <c r="D39" s="501"/>
      <c r="E39" s="502">
        <f t="shared" si="0"/>
        <v>0</v>
      </c>
      <c r="F39" s="501"/>
      <c r="G39" s="501"/>
      <c r="H39" s="503">
        <f t="shared" si="1"/>
        <v>0</v>
      </c>
    </row>
    <row r="40" spans="1:8" ht="24.45" customHeight="1">
      <c r="A40" s="496">
        <v>19</v>
      </c>
      <c r="B40" s="513" t="s">
        <v>652</v>
      </c>
      <c r="C40" s="501"/>
      <c r="D40" s="501"/>
      <c r="E40" s="502">
        <f t="shared" si="0"/>
        <v>0</v>
      </c>
      <c r="F40" s="501"/>
      <c r="G40" s="501"/>
      <c r="H40" s="503">
        <f t="shared" si="1"/>
        <v>0</v>
      </c>
    </row>
    <row r="41" spans="1:8" ht="17.55" customHeight="1">
      <c r="A41" s="496">
        <v>20</v>
      </c>
      <c r="B41" s="513" t="s">
        <v>653</v>
      </c>
      <c r="C41" s="501"/>
      <c r="D41" s="501"/>
      <c r="E41" s="502">
        <f t="shared" si="0"/>
        <v>0</v>
      </c>
      <c r="F41" s="501"/>
      <c r="G41" s="501"/>
      <c r="H41" s="503">
        <f t="shared" si="1"/>
        <v>0</v>
      </c>
    </row>
    <row r="42" spans="1:8" ht="26.55" customHeight="1">
      <c r="A42" s="496">
        <v>21</v>
      </c>
      <c r="B42" s="513" t="s">
        <v>654</v>
      </c>
      <c r="C42" s="501"/>
      <c r="D42" s="501"/>
      <c r="E42" s="502">
        <f t="shared" si="0"/>
        <v>0</v>
      </c>
      <c r="F42" s="501"/>
      <c r="G42" s="501"/>
      <c r="H42" s="503">
        <f t="shared" si="1"/>
        <v>0</v>
      </c>
    </row>
    <row r="43" spans="1:8">
      <c r="A43" s="496">
        <v>22</v>
      </c>
      <c r="B43" s="349" t="s">
        <v>655</v>
      </c>
      <c r="C43" s="501">
        <v>-1996354.1911529708</v>
      </c>
      <c r="D43" s="501">
        <v>3372378.7807000009</v>
      </c>
      <c r="E43" s="502">
        <f t="shared" si="0"/>
        <v>1376024.5895470302</v>
      </c>
      <c r="F43" s="501">
        <v>-3509364.7804550566</v>
      </c>
      <c r="G43" s="501">
        <v>3845447.7172955121</v>
      </c>
      <c r="H43" s="503">
        <f t="shared" si="1"/>
        <v>336082.93684045551</v>
      </c>
    </row>
    <row r="44" spans="1:8">
      <c r="A44" s="496">
        <v>23</v>
      </c>
      <c r="B44" s="349" t="s">
        <v>656</v>
      </c>
      <c r="C44" s="501"/>
      <c r="D44" s="501"/>
      <c r="E44" s="502">
        <f t="shared" si="0"/>
        <v>0</v>
      </c>
      <c r="F44" s="501"/>
      <c r="G44" s="501"/>
      <c r="H44" s="503">
        <f t="shared" si="1"/>
        <v>0</v>
      </c>
    </row>
    <row r="45" spans="1:8" ht="15" thickBot="1">
      <c r="A45" s="515">
        <v>24</v>
      </c>
      <c r="B45" s="516" t="s">
        <v>657</v>
      </c>
      <c r="C45" s="507">
        <v>-1996354.1911529708</v>
      </c>
      <c r="D45" s="507">
        <v>3372378.7807000009</v>
      </c>
      <c r="E45" s="508">
        <f t="shared" si="0"/>
        <v>1376024.5895470302</v>
      </c>
      <c r="F45" s="507">
        <v>-3509364.7804550566</v>
      </c>
      <c r="G45" s="507">
        <v>3845447.7172955121</v>
      </c>
      <c r="H45" s="509">
        <f t="shared" si="1"/>
        <v>336082.93684045551</v>
      </c>
    </row>
  </sheetData>
  <mergeCells count="4">
    <mergeCell ref="A4:A5"/>
    <mergeCell ref="B4:B5"/>
    <mergeCell ref="C4:E4"/>
    <mergeCell ref="F4:H4"/>
  </mergeCells>
  <pageMargins left="0.7" right="0.7" top="0.75" bottom="0.75"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70" zoomScaleNormal="70" workbookViewId="0"/>
  </sheetViews>
  <sheetFormatPr defaultRowHeight="14.4"/>
  <cols>
    <col min="1" max="1" width="8.77734375" style="353"/>
    <col min="2" max="2" width="87.6640625" bestFit="1" customWidth="1"/>
    <col min="3" max="8" width="15.44140625" customWidth="1"/>
  </cols>
  <sheetData>
    <row r="1" spans="1:8" s="5" customFormat="1" ht="13.8">
      <c r="A1" s="2" t="s">
        <v>31</v>
      </c>
      <c r="B1" s="3" t="str">
        <f>'Info '!C2</f>
        <v>JSC PASHA Bank Georgia</v>
      </c>
      <c r="C1" s="3"/>
      <c r="D1" s="4"/>
      <c r="E1" s="4"/>
      <c r="F1" s="4"/>
      <c r="G1" s="4"/>
    </row>
    <row r="2" spans="1:8" s="5" customFormat="1" ht="13.8">
      <c r="A2" s="2" t="s">
        <v>32</v>
      </c>
      <c r="B2" s="309">
        <f>'1. key ratios '!B2</f>
        <v>45382</v>
      </c>
      <c r="C2" s="3"/>
      <c r="D2" s="4"/>
      <c r="E2" s="4"/>
      <c r="F2" s="4"/>
      <c r="G2" s="4"/>
    </row>
    <row r="3" spans="1:8" ht="15" thickBot="1">
      <c r="A3"/>
    </row>
    <row r="4" spans="1:8">
      <c r="A4" s="656" t="s">
        <v>7</v>
      </c>
      <c r="B4" s="668" t="s">
        <v>95</v>
      </c>
      <c r="C4" s="660" t="s">
        <v>559</v>
      </c>
      <c r="D4" s="660"/>
      <c r="E4" s="660"/>
      <c r="F4" s="660" t="s">
        <v>560</v>
      </c>
      <c r="G4" s="660"/>
      <c r="H4" s="661"/>
    </row>
    <row r="5" spans="1:8">
      <c r="A5" s="657"/>
      <c r="B5" s="669"/>
      <c r="C5" s="355" t="s">
        <v>33</v>
      </c>
      <c r="D5" s="355" t="s">
        <v>34</v>
      </c>
      <c r="E5" s="355" t="s">
        <v>35</v>
      </c>
      <c r="F5" s="355" t="s">
        <v>33</v>
      </c>
      <c r="G5" s="355" t="s">
        <v>34</v>
      </c>
      <c r="H5" s="497" t="s">
        <v>35</v>
      </c>
    </row>
    <row r="6" spans="1:8">
      <c r="A6" s="498">
        <v>1</v>
      </c>
      <c r="B6" s="356" t="s">
        <v>658</v>
      </c>
      <c r="C6" s="357"/>
      <c r="D6" s="357"/>
      <c r="E6" s="358">
        <f t="shared" ref="E6:E43" si="0">C6+D6</f>
        <v>0</v>
      </c>
      <c r="F6" s="357"/>
      <c r="G6" s="357"/>
      <c r="H6" s="359">
        <f t="shared" ref="H6:H42" si="1">F6+G6</f>
        <v>0</v>
      </c>
    </row>
    <row r="7" spans="1:8">
      <c r="A7" s="498">
        <v>2</v>
      </c>
      <c r="B7" s="356" t="s">
        <v>197</v>
      </c>
      <c r="C7" s="357"/>
      <c r="D7" s="357"/>
      <c r="E7" s="358">
        <f t="shared" si="0"/>
        <v>0</v>
      </c>
      <c r="F7" s="357"/>
      <c r="G7" s="357"/>
      <c r="H7" s="359">
        <f t="shared" si="1"/>
        <v>0</v>
      </c>
    </row>
    <row r="8" spans="1:8">
      <c r="A8" s="498">
        <v>3</v>
      </c>
      <c r="B8" s="356" t="s">
        <v>207</v>
      </c>
      <c r="C8" s="357">
        <v>305588874.33780003</v>
      </c>
      <c r="D8" s="357">
        <v>361672388.87470001</v>
      </c>
      <c r="E8" s="358">
        <f t="shared" si="0"/>
        <v>667261263.2125001</v>
      </c>
      <c r="F8" s="357">
        <v>18977292.962099999</v>
      </c>
      <c r="G8" s="357">
        <v>297171893.60570002</v>
      </c>
      <c r="H8" s="359">
        <f t="shared" si="1"/>
        <v>316149186.56780005</v>
      </c>
    </row>
    <row r="9" spans="1:8">
      <c r="A9" s="498">
        <v>3.1</v>
      </c>
      <c r="B9" s="360" t="s">
        <v>198</v>
      </c>
      <c r="C9" s="520">
        <v>283859177.9278</v>
      </c>
      <c r="D9" s="520">
        <v>335144100.81440002</v>
      </c>
      <c r="E9" s="358">
        <f t="shared" si="0"/>
        <v>619003278.74220002</v>
      </c>
      <c r="F9" s="357">
        <v>2306162.6820999999</v>
      </c>
      <c r="G9" s="357">
        <v>286681842.61309999</v>
      </c>
      <c r="H9" s="359">
        <f t="shared" si="1"/>
        <v>288988005.29519999</v>
      </c>
    </row>
    <row r="10" spans="1:8">
      <c r="A10" s="498">
        <v>3.2</v>
      </c>
      <c r="B10" s="360" t="s">
        <v>194</v>
      </c>
      <c r="C10" s="520">
        <v>21729696.41</v>
      </c>
      <c r="D10" s="520">
        <v>26528288.0603</v>
      </c>
      <c r="E10" s="358">
        <f t="shared" si="0"/>
        <v>48257984.470300004</v>
      </c>
      <c r="F10" s="357">
        <v>16671130.279999999</v>
      </c>
      <c r="G10" s="357">
        <v>10490050.9926</v>
      </c>
      <c r="H10" s="359">
        <f t="shared" si="1"/>
        <v>27161181.272599999</v>
      </c>
    </row>
    <row r="11" spans="1:8">
      <c r="A11" s="498">
        <v>4</v>
      </c>
      <c r="B11" s="361" t="s">
        <v>196</v>
      </c>
      <c r="C11" s="357">
        <v>0</v>
      </c>
      <c r="D11" s="357">
        <v>0</v>
      </c>
      <c r="E11" s="358">
        <f t="shared" si="0"/>
        <v>0</v>
      </c>
      <c r="F11" s="357">
        <v>0</v>
      </c>
      <c r="G11" s="357">
        <v>0</v>
      </c>
      <c r="H11" s="359">
        <f t="shared" si="1"/>
        <v>0</v>
      </c>
    </row>
    <row r="12" spans="1:8">
      <c r="A12" s="498">
        <v>4.0999999999999996</v>
      </c>
      <c r="B12" s="360" t="s">
        <v>180</v>
      </c>
      <c r="C12" s="357"/>
      <c r="D12" s="357"/>
      <c r="E12" s="358">
        <f t="shared" si="0"/>
        <v>0</v>
      </c>
      <c r="F12" s="357">
        <v>0</v>
      </c>
      <c r="G12" s="357">
        <v>0</v>
      </c>
      <c r="H12" s="359">
        <f t="shared" si="1"/>
        <v>0</v>
      </c>
    </row>
    <row r="13" spans="1:8">
      <c r="A13" s="498">
        <v>4.2</v>
      </c>
      <c r="B13" s="360" t="s">
        <v>181</v>
      </c>
      <c r="C13" s="357"/>
      <c r="D13" s="357"/>
      <c r="E13" s="358">
        <f t="shared" si="0"/>
        <v>0</v>
      </c>
      <c r="F13" s="357">
        <v>0</v>
      </c>
      <c r="G13" s="357">
        <v>0</v>
      </c>
      <c r="H13" s="359">
        <f t="shared" si="1"/>
        <v>0</v>
      </c>
    </row>
    <row r="14" spans="1:8">
      <c r="A14" s="498">
        <v>5</v>
      </c>
      <c r="B14" s="361" t="s">
        <v>206</v>
      </c>
      <c r="C14" s="357">
        <v>107462040.41</v>
      </c>
      <c r="D14" s="357">
        <v>315185747.72679996</v>
      </c>
      <c r="E14" s="358">
        <f t="shared" si="0"/>
        <v>422647788.13679993</v>
      </c>
      <c r="F14" s="357">
        <v>72091592.059799954</v>
      </c>
      <c r="G14" s="357">
        <v>364899799.90269995</v>
      </c>
      <c r="H14" s="359">
        <f t="shared" si="1"/>
        <v>436991391.96249992</v>
      </c>
    </row>
    <row r="15" spans="1:8">
      <c r="A15" s="498">
        <v>5.0999999999999996</v>
      </c>
      <c r="B15" s="362" t="s">
        <v>184</v>
      </c>
      <c r="C15" s="357">
        <v>2279088.41</v>
      </c>
      <c r="D15" s="357">
        <v>4400819.5894999998</v>
      </c>
      <c r="E15" s="358">
        <f t="shared" si="0"/>
        <v>6679907.9994999999</v>
      </c>
      <c r="F15" s="357">
        <v>1558069.25</v>
      </c>
      <c r="G15" s="357">
        <v>4073493.3182999999</v>
      </c>
      <c r="H15" s="359">
        <f t="shared" si="1"/>
        <v>5631562.5682999995</v>
      </c>
    </row>
    <row r="16" spans="1:8">
      <c r="A16" s="498">
        <v>5.2</v>
      </c>
      <c r="B16" s="362" t="s">
        <v>183</v>
      </c>
      <c r="C16" s="357"/>
      <c r="D16" s="357"/>
      <c r="E16" s="358">
        <f t="shared" si="0"/>
        <v>0</v>
      </c>
      <c r="F16" s="357"/>
      <c r="G16" s="357"/>
      <c r="H16" s="359">
        <f t="shared" si="1"/>
        <v>0</v>
      </c>
    </row>
    <row r="17" spans="1:8">
      <c r="A17" s="498">
        <v>5.3</v>
      </c>
      <c r="B17" s="362" t="s">
        <v>182</v>
      </c>
      <c r="C17" s="357">
        <v>34008852</v>
      </c>
      <c r="D17" s="357">
        <v>240500598.4533</v>
      </c>
      <c r="E17" s="358">
        <f t="shared" si="0"/>
        <v>274509450.4533</v>
      </c>
      <c r="F17" s="357">
        <v>33800000.000100002</v>
      </c>
      <c r="G17" s="357">
        <v>289710533.15899998</v>
      </c>
      <c r="H17" s="359">
        <f t="shared" si="1"/>
        <v>323510533.1591</v>
      </c>
    </row>
    <row r="18" spans="1:8">
      <c r="A18" s="498" t="s">
        <v>16</v>
      </c>
      <c r="B18" s="363" t="s">
        <v>37</v>
      </c>
      <c r="C18" s="357">
        <v>1</v>
      </c>
      <c r="D18" s="357">
        <v>29192850.227299999</v>
      </c>
      <c r="E18" s="358">
        <f t="shared" si="0"/>
        <v>29192851.227299999</v>
      </c>
      <c r="F18" s="357">
        <v>1</v>
      </c>
      <c r="G18" s="357">
        <v>32558153.936700001</v>
      </c>
      <c r="H18" s="359">
        <f t="shared" si="1"/>
        <v>32558154.936700001</v>
      </c>
    </row>
    <row r="19" spans="1:8">
      <c r="A19" s="498" t="s">
        <v>17</v>
      </c>
      <c r="B19" s="363" t="s">
        <v>38</v>
      </c>
      <c r="C19" s="357">
        <v>167892</v>
      </c>
      <c r="D19" s="357">
        <v>148485493.13789999</v>
      </c>
      <c r="E19" s="358">
        <f t="shared" si="0"/>
        <v>148653385.13789999</v>
      </c>
      <c r="F19" s="357">
        <v>0</v>
      </c>
      <c r="G19" s="357">
        <v>182168472.56209999</v>
      </c>
      <c r="H19" s="359">
        <f t="shared" si="1"/>
        <v>182168472.56209999</v>
      </c>
    </row>
    <row r="20" spans="1:8">
      <c r="A20" s="498" t="s">
        <v>18</v>
      </c>
      <c r="B20" s="363" t="s">
        <v>39</v>
      </c>
      <c r="C20" s="357"/>
      <c r="D20" s="357"/>
      <c r="E20" s="358">
        <f t="shared" si="0"/>
        <v>0</v>
      </c>
      <c r="F20" s="357"/>
      <c r="G20" s="357"/>
      <c r="H20" s="359">
        <f t="shared" si="1"/>
        <v>0</v>
      </c>
    </row>
    <row r="21" spans="1:8">
      <c r="A21" s="498" t="s">
        <v>19</v>
      </c>
      <c r="B21" s="363" t="s">
        <v>40</v>
      </c>
      <c r="C21" s="357">
        <v>40960</v>
      </c>
      <c r="D21" s="357">
        <v>44547012.4036</v>
      </c>
      <c r="E21" s="358">
        <f t="shared" si="0"/>
        <v>44587972.4036</v>
      </c>
      <c r="F21" s="357">
        <v>0</v>
      </c>
      <c r="G21" s="357">
        <v>61445958.111699998</v>
      </c>
      <c r="H21" s="359">
        <f t="shared" si="1"/>
        <v>61445958.111699998</v>
      </c>
    </row>
    <row r="22" spans="1:8">
      <c r="A22" s="498" t="s">
        <v>20</v>
      </c>
      <c r="B22" s="363" t="s">
        <v>41</v>
      </c>
      <c r="C22" s="357">
        <v>33799999</v>
      </c>
      <c r="D22" s="357">
        <v>18275242.684500001</v>
      </c>
      <c r="E22" s="358">
        <f t="shared" si="0"/>
        <v>52075241.684500001</v>
      </c>
      <c r="F22" s="357">
        <v>33799999.000100002</v>
      </c>
      <c r="G22" s="357">
        <v>13537948.5485</v>
      </c>
      <c r="H22" s="359">
        <f t="shared" si="1"/>
        <v>47337947.548600003</v>
      </c>
    </row>
    <row r="23" spans="1:8">
      <c r="A23" s="498">
        <v>5.4</v>
      </c>
      <c r="B23" s="362" t="s">
        <v>185</v>
      </c>
      <c r="C23" s="357">
        <v>7911600</v>
      </c>
      <c r="D23" s="357">
        <v>35661999.082500003</v>
      </c>
      <c r="E23" s="358">
        <f t="shared" si="0"/>
        <v>43573599.082500003</v>
      </c>
      <c r="F23" s="357">
        <v>0</v>
      </c>
      <c r="G23" s="357">
        <v>39634487.882799998</v>
      </c>
      <c r="H23" s="359">
        <f t="shared" si="1"/>
        <v>39634487.882799998</v>
      </c>
    </row>
    <row r="24" spans="1:8">
      <c r="A24" s="498">
        <v>5.5</v>
      </c>
      <c r="B24" s="362" t="s">
        <v>186</v>
      </c>
      <c r="C24" s="357">
        <v>0</v>
      </c>
      <c r="D24" s="357">
        <v>75.468599999999995</v>
      </c>
      <c r="E24" s="358">
        <f t="shared" si="0"/>
        <v>75.468599999999995</v>
      </c>
      <c r="F24" s="357">
        <v>0</v>
      </c>
      <c r="G24" s="357">
        <v>76.811999999999998</v>
      </c>
      <c r="H24" s="359">
        <f t="shared" si="1"/>
        <v>76.811999999999998</v>
      </c>
    </row>
    <row r="25" spans="1:8">
      <c r="A25" s="498">
        <v>5.6</v>
      </c>
      <c r="B25" s="362" t="s">
        <v>187</v>
      </c>
      <c r="C25" s="357"/>
      <c r="D25" s="357"/>
      <c r="E25" s="358">
        <f t="shared" si="0"/>
        <v>0</v>
      </c>
      <c r="F25" s="357">
        <v>0</v>
      </c>
      <c r="G25" s="357">
        <v>2.5604</v>
      </c>
      <c r="H25" s="359">
        <f t="shared" si="1"/>
        <v>2.5604</v>
      </c>
    </row>
    <row r="26" spans="1:8">
      <c r="A26" s="498">
        <v>5.7</v>
      </c>
      <c r="B26" s="362" t="s">
        <v>41</v>
      </c>
      <c r="C26" s="357">
        <v>63262500</v>
      </c>
      <c r="D26" s="357">
        <v>34622255.1329</v>
      </c>
      <c r="E26" s="358">
        <f t="shared" si="0"/>
        <v>97884755.1329</v>
      </c>
      <c r="F26" s="357">
        <v>36733522.809699953</v>
      </c>
      <c r="G26" s="357">
        <v>31481206.170200001</v>
      </c>
      <c r="H26" s="359">
        <f t="shared" si="1"/>
        <v>68214728.979899958</v>
      </c>
    </row>
    <row r="27" spans="1:8">
      <c r="A27" s="498">
        <v>6</v>
      </c>
      <c r="B27" s="364" t="s">
        <v>659</v>
      </c>
      <c r="C27" s="357">
        <v>8309708.3600000003</v>
      </c>
      <c r="D27" s="357">
        <v>3521623.1697999993</v>
      </c>
      <c r="E27" s="358">
        <f t="shared" si="0"/>
        <v>11831331.5298</v>
      </c>
      <c r="F27" s="357">
        <v>52578664.369999997</v>
      </c>
      <c r="G27" s="357">
        <v>5272540.4779000003</v>
      </c>
      <c r="H27" s="359">
        <f t="shared" si="1"/>
        <v>57851204.847899996</v>
      </c>
    </row>
    <row r="28" spans="1:8">
      <c r="A28" s="498">
        <v>7</v>
      </c>
      <c r="B28" s="364" t="s">
        <v>660</v>
      </c>
      <c r="C28" s="357">
        <v>39657664.020000003</v>
      </c>
      <c r="D28" s="357">
        <v>35345601.748999998</v>
      </c>
      <c r="E28" s="358">
        <f t="shared" si="0"/>
        <v>75003265.768999994</v>
      </c>
      <c r="F28" s="357">
        <v>40198585.840000004</v>
      </c>
      <c r="G28" s="357">
        <v>19613652.661600001</v>
      </c>
      <c r="H28" s="359">
        <f t="shared" si="1"/>
        <v>59812238.501600005</v>
      </c>
    </row>
    <row r="29" spans="1:8">
      <c r="A29" s="498">
        <v>8</v>
      </c>
      <c r="B29" s="364" t="s">
        <v>195</v>
      </c>
      <c r="C29" s="357">
        <v>0</v>
      </c>
      <c r="D29" s="357">
        <v>0</v>
      </c>
      <c r="E29" s="358">
        <f t="shared" si="0"/>
        <v>0</v>
      </c>
      <c r="F29" s="357">
        <v>0</v>
      </c>
      <c r="G29" s="357">
        <v>0</v>
      </c>
      <c r="H29" s="359">
        <f t="shared" si="1"/>
        <v>0</v>
      </c>
    </row>
    <row r="30" spans="1:8">
      <c r="A30" s="498">
        <v>9</v>
      </c>
      <c r="B30" s="365" t="s">
        <v>212</v>
      </c>
      <c r="C30" s="357">
        <v>88027110.210000008</v>
      </c>
      <c r="D30" s="357">
        <v>230230827.76069999</v>
      </c>
      <c r="E30" s="358">
        <f t="shared" si="0"/>
        <v>318257937.97070003</v>
      </c>
      <c r="F30" s="357">
        <v>75453165</v>
      </c>
      <c r="G30" s="357">
        <v>256406444.28079998</v>
      </c>
      <c r="H30" s="359">
        <f t="shared" si="1"/>
        <v>331859609.28079998</v>
      </c>
    </row>
    <row r="31" spans="1:8">
      <c r="A31" s="498">
        <v>9.1</v>
      </c>
      <c r="B31" s="366" t="s">
        <v>202</v>
      </c>
      <c r="C31" s="357">
        <v>38363814.810000002</v>
      </c>
      <c r="D31" s="357">
        <v>121022747.76069999</v>
      </c>
      <c r="E31" s="358">
        <f t="shared" si="0"/>
        <v>159386562.57069999</v>
      </c>
      <c r="F31" s="357">
        <v>32835067</v>
      </c>
      <c r="G31" s="357">
        <v>132136722.8222</v>
      </c>
      <c r="H31" s="359">
        <f t="shared" si="1"/>
        <v>164971789.8222</v>
      </c>
    </row>
    <row r="32" spans="1:8">
      <c r="A32" s="498">
        <v>9.1999999999999993</v>
      </c>
      <c r="B32" s="366" t="s">
        <v>203</v>
      </c>
      <c r="C32" s="357">
        <v>49663295.399999999</v>
      </c>
      <c r="D32" s="357">
        <v>109208080</v>
      </c>
      <c r="E32" s="358">
        <f t="shared" si="0"/>
        <v>158871375.40000001</v>
      </c>
      <c r="F32" s="357">
        <v>42618098</v>
      </c>
      <c r="G32" s="357">
        <v>124269721.4586</v>
      </c>
      <c r="H32" s="359">
        <f t="shared" si="1"/>
        <v>166887819.45859998</v>
      </c>
    </row>
    <row r="33" spans="1:8">
      <c r="A33" s="498">
        <v>9.3000000000000007</v>
      </c>
      <c r="B33" s="366" t="s">
        <v>199</v>
      </c>
      <c r="C33" s="357"/>
      <c r="D33" s="357"/>
      <c r="E33" s="358">
        <f t="shared" si="0"/>
        <v>0</v>
      </c>
      <c r="F33" s="357"/>
      <c r="G33" s="357"/>
      <c r="H33" s="359">
        <f t="shared" si="1"/>
        <v>0</v>
      </c>
    </row>
    <row r="34" spans="1:8">
      <c r="A34" s="498">
        <v>9.4</v>
      </c>
      <c r="B34" s="366" t="s">
        <v>200</v>
      </c>
      <c r="C34" s="357"/>
      <c r="D34" s="357"/>
      <c r="E34" s="358">
        <f t="shared" si="0"/>
        <v>0</v>
      </c>
      <c r="F34" s="357"/>
      <c r="G34" s="357"/>
      <c r="H34" s="359">
        <f t="shared" si="1"/>
        <v>0</v>
      </c>
    </row>
    <row r="35" spans="1:8">
      <c r="A35" s="498">
        <v>9.5</v>
      </c>
      <c r="B35" s="366" t="s">
        <v>201</v>
      </c>
      <c r="C35" s="357"/>
      <c r="D35" s="357"/>
      <c r="E35" s="358">
        <f t="shared" si="0"/>
        <v>0</v>
      </c>
      <c r="F35" s="357"/>
      <c r="G35" s="357"/>
      <c r="H35" s="359">
        <f t="shared" si="1"/>
        <v>0</v>
      </c>
    </row>
    <row r="36" spans="1:8">
      <c r="A36" s="498">
        <v>9.6</v>
      </c>
      <c r="B36" s="366" t="s">
        <v>204</v>
      </c>
      <c r="C36" s="357"/>
      <c r="D36" s="357"/>
      <c r="E36" s="358">
        <f t="shared" si="0"/>
        <v>0</v>
      </c>
      <c r="F36" s="357"/>
      <c r="G36" s="357"/>
      <c r="H36" s="359">
        <f t="shared" si="1"/>
        <v>0</v>
      </c>
    </row>
    <row r="37" spans="1:8">
      <c r="A37" s="498">
        <v>9.6999999999999993</v>
      </c>
      <c r="B37" s="366" t="s">
        <v>205</v>
      </c>
      <c r="C37" s="357"/>
      <c r="D37" s="357"/>
      <c r="E37" s="358">
        <f t="shared" si="0"/>
        <v>0</v>
      </c>
      <c r="F37" s="357"/>
      <c r="G37" s="357"/>
      <c r="H37" s="359">
        <f t="shared" si="1"/>
        <v>0</v>
      </c>
    </row>
    <row r="38" spans="1:8">
      <c r="A38" s="498">
        <v>10</v>
      </c>
      <c r="B38" s="361" t="s">
        <v>208</v>
      </c>
      <c r="C38" s="357">
        <v>25218506.43</v>
      </c>
      <c r="D38" s="357">
        <v>24669708.155400001</v>
      </c>
      <c r="E38" s="358">
        <f t="shared" si="0"/>
        <v>49888214.5854</v>
      </c>
      <c r="F38" s="357">
        <v>11139779.59</v>
      </c>
      <c r="G38" s="357">
        <v>9495055.6026999988</v>
      </c>
      <c r="H38" s="359">
        <f t="shared" si="1"/>
        <v>20634835.192699999</v>
      </c>
    </row>
    <row r="39" spans="1:8">
      <c r="A39" s="498">
        <v>10.1</v>
      </c>
      <c r="B39" s="367" t="s">
        <v>209</v>
      </c>
      <c r="C39" s="521">
        <v>1425109.48</v>
      </c>
      <c r="D39" s="521">
        <v>0</v>
      </c>
      <c r="E39" s="358">
        <f t="shared" si="0"/>
        <v>1425109.48</v>
      </c>
      <c r="F39" s="357">
        <v>853104.32</v>
      </c>
      <c r="G39" s="357">
        <v>0</v>
      </c>
      <c r="H39" s="359">
        <f t="shared" si="1"/>
        <v>853104.32</v>
      </c>
    </row>
    <row r="40" spans="1:8">
      <c r="A40" s="498">
        <v>10.199999999999999</v>
      </c>
      <c r="B40" s="367" t="s">
        <v>210</v>
      </c>
      <c r="C40" s="521">
        <v>1857417.02</v>
      </c>
      <c r="D40" s="521">
        <v>2202952.8791999999</v>
      </c>
      <c r="E40" s="358">
        <f t="shared" si="0"/>
        <v>4060369.8991999999</v>
      </c>
      <c r="F40" s="357">
        <v>1317453.1299999999</v>
      </c>
      <c r="G40" s="357">
        <v>1313565.3739</v>
      </c>
      <c r="H40" s="359">
        <f t="shared" si="1"/>
        <v>2631018.5038999999</v>
      </c>
    </row>
    <row r="41" spans="1:8">
      <c r="A41" s="498">
        <v>10.3</v>
      </c>
      <c r="B41" s="367" t="s">
        <v>213</v>
      </c>
      <c r="C41" s="521">
        <v>7859251.3300000001</v>
      </c>
      <c r="D41" s="521">
        <v>0</v>
      </c>
      <c r="E41" s="358">
        <f t="shared" si="0"/>
        <v>7859251.3300000001</v>
      </c>
      <c r="F41" s="357">
        <v>3877826.44</v>
      </c>
      <c r="G41" s="357">
        <v>0</v>
      </c>
      <c r="H41" s="359">
        <f t="shared" si="1"/>
        <v>3877826.44</v>
      </c>
    </row>
    <row r="42" spans="1:8" ht="26.4">
      <c r="A42" s="498">
        <v>10.4</v>
      </c>
      <c r="B42" s="367" t="s">
        <v>214</v>
      </c>
      <c r="C42" s="521">
        <v>14076728.6</v>
      </c>
      <c r="D42" s="521">
        <v>22466755.2762</v>
      </c>
      <c r="E42" s="358">
        <f t="shared" si="0"/>
        <v>36543483.876199998</v>
      </c>
      <c r="F42" s="357">
        <v>5091395.7</v>
      </c>
      <c r="G42" s="357">
        <v>8181490.2287999997</v>
      </c>
      <c r="H42" s="359">
        <f t="shared" si="1"/>
        <v>13272885.9288</v>
      </c>
    </row>
    <row r="43" spans="1:8" ht="15" thickBot="1">
      <c r="A43" s="499">
        <v>11</v>
      </c>
      <c r="B43" s="125" t="s">
        <v>211</v>
      </c>
      <c r="C43" s="517"/>
      <c r="D43" s="517"/>
      <c r="E43" s="518">
        <f t="shared" si="0"/>
        <v>0</v>
      </c>
      <c r="F43" s="517"/>
      <c r="G43" s="517"/>
      <c r="H43" s="519">
        <f t="shared" ref="H43" si="2">F43+G43</f>
        <v>0</v>
      </c>
    </row>
    <row r="44" spans="1:8">
      <c r="C44" s="368"/>
      <c r="D44" s="368"/>
      <c r="E44" s="368"/>
      <c r="F44" s="368"/>
      <c r="G44" s="368"/>
      <c r="H44" s="368"/>
    </row>
    <row r="45" spans="1:8">
      <c r="C45" s="368"/>
      <c r="D45" s="368"/>
      <c r="E45" s="368"/>
      <c r="F45" s="368"/>
      <c r="G45" s="368"/>
      <c r="H45" s="368"/>
    </row>
    <row r="46" spans="1:8">
      <c r="C46" s="368"/>
      <c r="D46" s="368"/>
      <c r="E46" s="368"/>
      <c r="F46" s="368"/>
      <c r="G46" s="368"/>
      <c r="H46" s="368"/>
    </row>
    <row r="47" spans="1:8">
      <c r="C47" s="368"/>
      <c r="D47" s="368"/>
      <c r="E47" s="368"/>
      <c r="F47" s="368"/>
      <c r="G47" s="368"/>
      <c r="H47" s="368"/>
    </row>
  </sheetData>
  <mergeCells count="4">
    <mergeCell ref="A4:A5"/>
    <mergeCell ref="B4:B5"/>
    <mergeCell ref="C4:E4"/>
    <mergeCell ref="F4:H4"/>
  </mergeCells>
  <pageMargins left="0.7" right="0.7" top="0.75" bottom="0.75"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pane="topRight"/>
      <selection pane="bottomLeft"/>
      <selection pane="bottomRight" activeCell="B5" sqref="B5"/>
    </sheetView>
  </sheetViews>
  <sheetFormatPr defaultColWidth="9.21875" defaultRowHeight="13.2"/>
  <cols>
    <col min="1" max="1" width="9.5546875" style="4" bestFit="1" customWidth="1"/>
    <col min="2" max="2" width="93.5546875" style="4" customWidth="1"/>
    <col min="3" max="4" width="10.77734375" style="4" customWidth="1"/>
    <col min="5" max="5" width="12.21875" style="13" customWidth="1"/>
    <col min="6" max="6" width="12.88671875" style="13" customWidth="1"/>
    <col min="7" max="8" width="11.88671875" style="13" customWidth="1"/>
    <col min="9" max="11" width="9.77734375" style="13" customWidth="1"/>
    <col min="12" max="16384" width="9.21875" style="13"/>
  </cols>
  <sheetData>
    <row r="1" spans="1:7">
      <c r="A1" s="2" t="s">
        <v>31</v>
      </c>
      <c r="B1" s="3" t="str">
        <f>'Info '!C2</f>
        <v>JSC PASHA Bank Georgia</v>
      </c>
      <c r="C1" s="3"/>
    </row>
    <row r="2" spans="1:7">
      <c r="A2" s="2" t="s">
        <v>32</v>
      </c>
      <c r="B2" s="309">
        <f>'1. key ratios '!B2</f>
        <v>45382</v>
      </c>
      <c r="C2" s="3"/>
    </row>
    <row r="3" spans="1:7">
      <c r="A3" s="2"/>
      <c r="B3" s="3"/>
      <c r="C3" s="3"/>
    </row>
    <row r="4" spans="1:7" ht="15" customHeight="1" thickBot="1">
      <c r="A4" s="4" t="s">
        <v>97</v>
      </c>
      <c r="B4" s="72" t="s">
        <v>188</v>
      </c>
      <c r="C4" s="16" t="s">
        <v>36</v>
      </c>
    </row>
    <row r="5" spans="1:7" ht="15" customHeight="1">
      <c r="A5" s="149" t="s">
        <v>7</v>
      </c>
      <c r="B5" s="150"/>
      <c r="C5" s="307" t="str">
        <f>INT((MONTH($B$2))/3)&amp;"Q"&amp;"-"&amp;YEAR($B$2)</f>
        <v>1Q-2024</v>
      </c>
      <c r="D5" s="307" t="str">
        <f>IF(INT(MONTH($B$2))=3, "4"&amp;"Q"&amp;"-"&amp;YEAR($B$2)-1, IF(INT(MONTH($B$2))=6, "1"&amp;"Q"&amp;"-"&amp;YEAR($B$2), IF(INT(MONTH($B$2))=9, "2"&amp;"Q"&amp;"-"&amp;YEAR($B$2),IF(INT(MONTH($B$2))=12, "3"&amp;"Q"&amp;"-"&amp;YEAR($B$2), 0))))</f>
        <v>4Q-2023</v>
      </c>
      <c r="E5" s="307" t="str">
        <f>IF(INT(MONTH($B$2))=3, "3"&amp;"Q"&amp;"-"&amp;YEAR($B$2)-1, IF(INT(MONTH($B$2))=6, "4"&amp;"Q"&amp;"-"&amp;YEAR($B$2)-1, IF(INT(MONTH($B$2))=9, "1"&amp;"Q"&amp;"-"&amp;YEAR($B$2),IF(INT(MONTH($B$2))=12, "2"&amp;"Q"&amp;"-"&amp;YEAR($B$2), 0))))</f>
        <v>3Q-2023</v>
      </c>
      <c r="F5" s="307" t="str">
        <f>IF(INT(MONTH($B$2))=3, "2"&amp;"Q"&amp;"-"&amp;YEAR($B$2)-1, IF(INT(MONTH($B$2))=6, "3"&amp;"Q"&amp;"-"&amp;YEAR($B$2)-1, IF(INT(MONTH($B$2))=9, "4"&amp;"Q"&amp;"-"&amp;YEAR($B$2)-1,IF(INT(MONTH($B$2))=12, "1"&amp;"Q"&amp;"-"&amp;YEAR($B$2), 0))))</f>
        <v>2Q-2023</v>
      </c>
      <c r="G5" s="308" t="str">
        <f>IF(INT(MONTH($B$2))=3, "1"&amp;"Q"&amp;"-"&amp;YEAR($B$2)-1, IF(INT(MONTH($B$2))=6, "2"&amp;"Q"&amp;"-"&amp;YEAR($B$2)-1, IF(INT(MONTH($B$2))=9, "3"&amp;"Q"&amp;"-"&amp;YEAR($B$2)-1,IF(INT(MONTH($B$2))=12, "4"&amp;"Q"&amp;"-"&amp;YEAR($B$2)-1, 0))))</f>
        <v>1Q-2023</v>
      </c>
    </row>
    <row r="6" spans="1:7" ht="15" customHeight="1">
      <c r="A6" s="17">
        <v>1</v>
      </c>
      <c r="B6" s="234" t="s">
        <v>192</v>
      </c>
      <c r="C6" s="299">
        <f>C7+C9+C10</f>
        <v>486148201.58228993</v>
      </c>
      <c r="D6" s="301">
        <f>D7+D9+D10</f>
        <v>519229548</v>
      </c>
      <c r="E6" s="236">
        <f t="shared" ref="E6:G6" si="0">E7+E9+E10</f>
        <v>471994722</v>
      </c>
      <c r="F6" s="299">
        <f t="shared" si="0"/>
        <v>481763583</v>
      </c>
      <c r="G6" s="304">
        <f t="shared" si="0"/>
        <v>471726745</v>
      </c>
    </row>
    <row r="7" spans="1:7" ht="15" customHeight="1">
      <c r="A7" s="17">
        <v>1.1000000000000001</v>
      </c>
      <c r="B7" s="234" t="s">
        <v>358</v>
      </c>
      <c r="C7" s="300">
        <v>440791398.74038994</v>
      </c>
      <c r="D7" s="302">
        <v>460925278</v>
      </c>
      <c r="E7" s="300">
        <v>424770530</v>
      </c>
      <c r="F7" s="300">
        <v>439546921</v>
      </c>
      <c r="G7" s="305">
        <v>434813748</v>
      </c>
    </row>
    <row r="8" spans="1:7">
      <c r="A8" s="17" t="s">
        <v>15</v>
      </c>
      <c r="B8" s="234" t="s">
        <v>96</v>
      </c>
      <c r="C8" s="300"/>
      <c r="D8" s="302"/>
      <c r="E8" s="300"/>
      <c r="F8" s="300"/>
      <c r="G8" s="305"/>
    </row>
    <row r="9" spans="1:7" ht="15" customHeight="1">
      <c r="A9" s="17">
        <v>1.2</v>
      </c>
      <c r="B9" s="235" t="s">
        <v>95</v>
      </c>
      <c r="C9" s="300">
        <v>43415260.6505</v>
      </c>
      <c r="D9" s="302">
        <v>56173579</v>
      </c>
      <c r="E9" s="300">
        <v>45805923</v>
      </c>
      <c r="F9" s="300">
        <v>40476472</v>
      </c>
      <c r="G9" s="305">
        <v>33895649</v>
      </c>
    </row>
    <row r="10" spans="1:7" ht="15" customHeight="1">
      <c r="A10" s="17">
        <v>1.3</v>
      </c>
      <c r="B10" s="234" t="s">
        <v>29</v>
      </c>
      <c r="C10" s="300">
        <v>1941542.1913999999</v>
      </c>
      <c r="D10" s="302">
        <v>2130691</v>
      </c>
      <c r="E10" s="300">
        <v>1418269</v>
      </c>
      <c r="F10" s="300">
        <v>1740190</v>
      </c>
      <c r="G10" s="305">
        <v>3017348</v>
      </c>
    </row>
    <row r="11" spans="1:7" ht="15" customHeight="1">
      <c r="A11" s="17">
        <v>2</v>
      </c>
      <c r="B11" s="234" t="s">
        <v>189</v>
      </c>
      <c r="C11" s="300">
        <v>5665507.457677789</v>
      </c>
      <c r="D11" s="302">
        <v>1366371</v>
      </c>
      <c r="E11" s="300">
        <v>3046947</v>
      </c>
      <c r="F11" s="300">
        <v>4811648</v>
      </c>
      <c r="G11" s="305">
        <v>3040200</v>
      </c>
    </row>
    <row r="12" spans="1:7" ht="15" customHeight="1">
      <c r="A12" s="17">
        <v>3</v>
      </c>
      <c r="B12" s="234" t="s">
        <v>190</v>
      </c>
      <c r="C12" s="300">
        <v>66393321.560000002</v>
      </c>
      <c r="D12" s="302">
        <v>66393322</v>
      </c>
      <c r="E12" s="300">
        <v>52612002</v>
      </c>
      <c r="F12" s="300">
        <v>52612002</v>
      </c>
      <c r="G12" s="305">
        <v>52612002</v>
      </c>
    </row>
    <row r="13" spans="1:7" ht="15" customHeight="1" thickBot="1">
      <c r="A13" s="19">
        <v>4</v>
      </c>
      <c r="B13" s="20" t="s">
        <v>191</v>
      </c>
      <c r="C13" s="237">
        <f>C6+C11+C12</f>
        <v>558207030.59996772</v>
      </c>
      <c r="D13" s="303">
        <f>D6+D11+D12</f>
        <v>586989241</v>
      </c>
      <c r="E13" s="238">
        <f t="shared" ref="E13:G13" si="1">E6+E11+E12</f>
        <v>527653671</v>
      </c>
      <c r="F13" s="237">
        <f t="shared" si="1"/>
        <v>539187233</v>
      </c>
      <c r="G13" s="306">
        <f t="shared" si="1"/>
        <v>527378947</v>
      </c>
    </row>
    <row r="14" spans="1:7">
      <c r="B14" s="23"/>
    </row>
    <row r="15" spans="1:7" ht="26.4">
      <c r="B15" s="23" t="s">
        <v>359</v>
      </c>
    </row>
    <row r="16" spans="1:7">
      <c r="B16" s="23"/>
    </row>
    <row r="17" s="13" customFormat="1" ht="10.199999999999999"/>
    <row r="18" s="13" customFormat="1" ht="10.199999999999999"/>
    <row r="19" s="13" customFormat="1" ht="10.199999999999999"/>
    <row r="20" s="13" customFormat="1" ht="10.199999999999999"/>
    <row r="21" s="13" customFormat="1" ht="10.199999999999999"/>
    <row r="22" s="13" customFormat="1" ht="10.199999999999999"/>
    <row r="23" s="13" customFormat="1" ht="10.199999999999999"/>
    <row r="24" s="13" customFormat="1" ht="10.199999999999999"/>
    <row r="25" s="13" customFormat="1" ht="10.199999999999999"/>
    <row r="26" s="13" customFormat="1" ht="10.199999999999999"/>
    <row r="27" s="13" customFormat="1" ht="10.199999999999999"/>
    <row r="28" s="13" customFormat="1" ht="10.199999999999999"/>
    <row r="29" s="13" customFormat="1" ht="10.199999999999999"/>
  </sheetData>
  <pageMargins left="0.7" right="0.7" top="0.75" bottom="0.75" header="0.3" footer="0.3"/>
  <pageSetup paperSize="9"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Normal="100" workbookViewId="0">
      <pane xSplit="1" ySplit="4" topLeftCell="B5" activePane="bottomRight" state="frozen"/>
      <selection pane="topRight"/>
      <selection pane="bottomLeft"/>
      <selection pane="bottomRight"/>
    </sheetView>
  </sheetViews>
  <sheetFormatPr defaultColWidth="9.21875" defaultRowHeight="13.8"/>
  <cols>
    <col min="1" max="1" width="9.5546875" style="4" bestFit="1" customWidth="1"/>
    <col min="2" max="2" width="50.21875" style="4" customWidth="1"/>
    <col min="3" max="3" width="50.5546875" style="4" customWidth="1"/>
    <col min="4" max="16384" width="9.21875" style="5"/>
  </cols>
  <sheetData>
    <row r="1" spans="1:8">
      <c r="A1" s="2" t="s">
        <v>31</v>
      </c>
      <c r="B1" s="3" t="str">
        <f>'Info '!C2</f>
        <v>JSC PASHA Bank Georgia</v>
      </c>
    </row>
    <row r="2" spans="1:8">
      <c r="A2" s="2" t="s">
        <v>32</v>
      </c>
      <c r="B2" s="309">
        <f>'1. key ratios '!B2</f>
        <v>45382</v>
      </c>
    </row>
    <row r="4" spans="1:8" ht="28.05" customHeight="1" thickBot="1">
      <c r="A4" s="24" t="s">
        <v>42</v>
      </c>
      <c r="B4" s="25" t="s">
        <v>164</v>
      </c>
      <c r="C4" s="26"/>
    </row>
    <row r="5" spans="1:8">
      <c r="A5" s="27"/>
      <c r="B5" s="297" t="s">
        <v>43</v>
      </c>
      <c r="C5" s="298" t="s">
        <v>372</v>
      </c>
    </row>
    <row r="6" spans="1:8">
      <c r="A6" s="28">
        <v>1</v>
      </c>
      <c r="B6" s="592" t="s">
        <v>725</v>
      </c>
      <c r="C6" s="593" t="s">
        <v>724</v>
      </c>
    </row>
    <row r="7" spans="1:8">
      <c r="A7" s="28">
        <v>2</v>
      </c>
      <c r="B7" s="592" t="s">
        <v>726</v>
      </c>
      <c r="C7" s="593" t="s">
        <v>723</v>
      </c>
    </row>
    <row r="8" spans="1:8">
      <c r="A8" s="28">
        <v>3</v>
      </c>
      <c r="B8" s="592" t="s">
        <v>727</v>
      </c>
      <c r="C8" s="593" t="s">
        <v>723</v>
      </c>
    </row>
    <row r="9" spans="1:8">
      <c r="A9" s="28">
        <v>4</v>
      </c>
      <c r="B9" s="592" t="s">
        <v>728</v>
      </c>
      <c r="C9" s="593" t="s">
        <v>724</v>
      </c>
    </row>
    <row r="10" spans="1:8">
      <c r="A10" s="28">
        <v>5</v>
      </c>
      <c r="B10" s="592" t="s">
        <v>716</v>
      </c>
      <c r="C10" s="593" t="s">
        <v>722</v>
      </c>
    </row>
    <row r="11" spans="1:8">
      <c r="A11" s="28">
        <v>6</v>
      </c>
      <c r="B11" s="592"/>
      <c r="C11" s="593"/>
    </row>
    <row r="12" spans="1:8">
      <c r="A12" s="28">
        <v>7</v>
      </c>
      <c r="B12" s="592"/>
      <c r="C12" s="593"/>
      <c r="H12" s="29"/>
    </row>
    <row r="13" spans="1:8">
      <c r="A13" s="28">
        <v>8</v>
      </c>
      <c r="B13" s="592"/>
      <c r="C13" s="593"/>
    </row>
    <row r="14" spans="1:8">
      <c r="A14" s="28">
        <v>9</v>
      </c>
      <c r="B14" s="592"/>
      <c r="C14" s="593"/>
    </row>
    <row r="15" spans="1:8">
      <c r="A15" s="28">
        <v>10</v>
      </c>
      <c r="B15" s="592"/>
      <c r="C15" s="593"/>
    </row>
    <row r="16" spans="1:8">
      <c r="A16" s="28"/>
      <c r="B16" s="594"/>
      <c r="C16" s="551"/>
    </row>
    <row r="17" spans="1:3">
      <c r="A17" s="28"/>
      <c r="B17" s="595" t="s">
        <v>44</v>
      </c>
      <c r="C17" s="596" t="s">
        <v>373</v>
      </c>
    </row>
    <row r="18" spans="1:3">
      <c r="A18" s="28">
        <v>1</v>
      </c>
      <c r="B18" s="592" t="s">
        <v>715</v>
      </c>
      <c r="C18" s="597" t="s">
        <v>739</v>
      </c>
    </row>
    <row r="19" spans="1:3">
      <c r="A19" s="28">
        <v>2</v>
      </c>
      <c r="B19" s="592" t="s">
        <v>741</v>
      </c>
      <c r="C19" s="597" t="s">
        <v>729</v>
      </c>
    </row>
    <row r="20" spans="1:3">
      <c r="A20" s="28">
        <v>3</v>
      </c>
      <c r="B20" s="592" t="s">
        <v>730</v>
      </c>
      <c r="C20" s="597" t="s">
        <v>731</v>
      </c>
    </row>
    <row r="21" spans="1:3">
      <c r="A21" s="28">
        <v>4</v>
      </c>
      <c r="B21" s="592" t="s">
        <v>732</v>
      </c>
      <c r="C21" s="597" t="s">
        <v>740</v>
      </c>
    </row>
    <row r="22" spans="1:3">
      <c r="A22" s="28">
        <v>5</v>
      </c>
      <c r="B22" s="592" t="s">
        <v>5</v>
      </c>
      <c r="C22" s="597"/>
    </row>
    <row r="23" spans="1:3">
      <c r="A23" s="28">
        <v>6</v>
      </c>
      <c r="B23" s="592"/>
      <c r="C23" s="597"/>
    </row>
    <row r="24" spans="1:3">
      <c r="A24" s="28">
        <v>7</v>
      </c>
      <c r="B24" s="592"/>
      <c r="C24" s="597"/>
    </row>
    <row r="25" spans="1:3">
      <c r="A25" s="28">
        <v>8</v>
      </c>
      <c r="B25" s="592"/>
      <c r="C25" s="597"/>
    </row>
    <row r="26" spans="1:3">
      <c r="A26" s="28">
        <v>9</v>
      </c>
      <c r="B26" s="592"/>
      <c r="C26" s="597"/>
    </row>
    <row r="27" spans="1:3" ht="15.75" customHeight="1">
      <c r="A27" s="28">
        <v>10</v>
      </c>
      <c r="B27" s="592"/>
      <c r="C27" s="598"/>
    </row>
    <row r="28" spans="1:3" ht="15.75" customHeight="1">
      <c r="A28" s="28"/>
      <c r="B28" s="592"/>
      <c r="C28" s="598"/>
    </row>
    <row r="29" spans="1:3" ht="30" customHeight="1">
      <c r="A29" s="28"/>
      <c r="B29" s="670" t="s">
        <v>45</v>
      </c>
      <c r="C29" s="671"/>
    </row>
    <row r="30" spans="1:3" ht="14.4">
      <c r="A30" s="28">
        <v>1</v>
      </c>
      <c r="B30" s="592" t="s">
        <v>737</v>
      </c>
      <c r="C30" s="602">
        <v>0.85058799707602339</v>
      </c>
    </row>
    <row r="31" spans="1:3" ht="15.75" customHeight="1">
      <c r="A31" s="28">
        <v>2</v>
      </c>
      <c r="B31" s="592" t="s">
        <v>738</v>
      </c>
      <c r="C31" s="602">
        <v>0.14941200292397661</v>
      </c>
    </row>
    <row r="32" spans="1:3" ht="29.25" customHeight="1">
      <c r="A32" s="28"/>
      <c r="B32" s="670" t="s">
        <v>46</v>
      </c>
      <c r="C32" s="671"/>
    </row>
    <row r="33" spans="1:3" ht="22.8" customHeight="1">
      <c r="A33" s="28">
        <v>1</v>
      </c>
      <c r="B33" s="592" t="s">
        <v>733</v>
      </c>
      <c r="C33" s="599">
        <v>0.18988394736842104</v>
      </c>
    </row>
    <row r="34" spans="1:3" ht="18.600000000000001" customHeight="1">
      <c r="A34" s="28">
        <v>2</v>
      </c>
      <c r="B34" s="592" t="s">
        <v>734</v>
      </c>
      <c r="C34" s="600">
        <v>0.35211520467836255</v>
      </c>
    </row>
    <row r="35" spans="1:3" ht="14.4">
      <c r="A35" s="28">
        <v>3</v>
      </c>
      <c r="B35" s="592" t="s">
        <v>735</v>
      </c>
      <c r="C35" s="600">
        <v>0.35211520467836255</v>
      </c>
    </row>
    <row r="36" spans="1:3" ht="15" thickBot="1">
      <c r="A36" s="30">
        <v>4</v>
      </c>
      <c r="B36" s="31" t="s">
        <v>736</v>
      </c>
      <c r="C36" s="601">
        <v>0.10588564327485381</v>
      </c>
    </row>
  </sheetData>
  <mergeCells count="2">
    <mergeCell ref="B32:C32"/>
    <mergeCell ref="B29:C29"/>
  </mergeCells>
  <dataValidations disablePrompts="1"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pageSetup paperSize="9"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6" activePane="bottomRight" state="frozen"/>
      <selection pane="topRight"/>
      <selection pane="bottomLeft"/>
      <selection pane="bottomRight" activeCell="C8" sqref="C8:E37"/>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5">
      <c r="A1" s="22" t="s">
        <v>31</v>
      </c>
      <c r="B1" s="3" t="str">
        <f>'Info '!C2</f>
        <v>JSC PASHA Bank Georgia</v>
      </c>
    </row>
    <row r="2" spans="1:5" s="2" customFormat="1" ht="15.75" customHeight="1">
      <c r="A2" s="22" t="s">
        <v>32</v>
      </c>
      <c r="B2" s="309">
        <f>'1. key ratios '!B2</f>
        <v>45382</v>
      </c>
    </row>
    <row r="3" spans="1:5" s="2" customFormat="1" ht="15.75" customHeight="1">
      <c r="A3" s="22"/>
    </row>
    <row r="4" spans="1:5" s="2" customFormat="1" ht="15.75" customHeight="1" thickBot="1">
      <c r="A4" s="187" t="s">
        <v>100</v>
      </c>
      <c r="B4" s="676" t="s">
        <v>226</v>
      </c>
      <c r="C4" s="677"/>
      <c r="D4" s="677"/>
      <c r="E4" s="677"/>
    </row>
    <row r="5" spans="1:5" s="35" customFormat="1" ht="17.55" customHeight="1">
      <c r="A5" s="134"/>
      <c r="B5" s="135"/>
      <c r="C5" s="33" t="s">
        <v>0</v>
      </c>
      <c r="D5" s="33" t="s">
        <v>1</v>
      </c>
      <c r="E5" s="34" t="s">
        <v>2</v>
      </c>
    </row>
    <row r="6" spans="1:5" ht="14.55" customHeight="1">
      <c r="A6" s="89"/>
      <c r="B6" s="672" t="s">
        <v>233</v>
      </c>
      <c r="C6" s="672" t="s">
        <v>661</v>
      </c>
      <c r="D6" s="674" t="s">
        <v>99</v>
      </c>
      <c r="E6" s="675"/>
    </row>
    <row r="7" spans="1:5" ht="99.6" customHeight="1">
      <c r="A7" s="89"/>
      <c r="B7" s="673"/>
      <c r="C7" s="672"/>
      <c r="D7" s="526" t="s">
        <v>98</v>
      </c>
      <c r="E7" s="221" t="s">
        <v>234</v>
      </c>
    </row>
    <row r="8" spans="1:5" ht="20.399999999999999">
      <c r="A8" s="498">
        <v>1</v>
      </c>
      <c r="B8" s="495" t="s">
        <v>562</v>
      </c>
      <c r="C8" s="522">
        <f>SUM(C9:C11)</f>
        <v>137037459.81369999</v>
      </c>
      <c r="D8" s="522">
        <f t="shared" ref="D8:E8" si="0">SUM(D9:D11)</f>
        <v>0</v>
      </c>
      <c r="E8" s="523">
        <f t="shared" si="0"/>
        <v>137037459.81369999</v>
      </c>
    </row>
    <row r="9" spans="1:5" ht="14.4">
      <c r="A9" s="498">
        <v>1.1000000000000001</v>
      </c>
      <c r="B9" s="347" t="s">
        <v>563</v>
      </c>
      <c r="C9" s="522">
        <v>2171931.9144000001</v>
      </c>
      <c r="D9" s="522"/>
      <c r="E9" s="523">
        <f>C9-D9</f>
        <v>2171931.9144000001</v>
      </c>
    </row>
    <row r="10" spans="1:5" ht="14.4">
      <c r="A10" s="498">
        <v>1.2</v>
      </c>
      <c r="B10" s="347" t="s">
        <v>564</v>
      </c>
      <c r="C10" s="522">
        <v>32706760.6833</v>
      </c>
      <c r="D10" s="522"/>
      <c r="E10" s="523">
        <f>C10-D10</f>
        <v>32706760.6833</v>
      </c>
    </row>
    <row r="11" spans="1:5" ht="14.4">
      <c r="A11" s="498">
        <v>1.3</v>
      </c>
      <c r="B11" s="347" t="s">
        <v>565</v>
      </c>
      <c r="C11" s="522">
        <v>102158767.21599999</v>
      </c>
      <c r="D11" s="522"/>
      <c r="E11" s="523">
        <f>C11-D11</f>
        <v>102158767.21599999</v>
      </c>
    </row>
    <row r="12" spans="1:5" ht="14.4">
      <c r="A12" s="498">
        <v>2</v>
      </c>
      <c r="B12" s="371" t="s">
        <v>566</v>
      </c>
      <c r="C12" s="522">
        <f>C13</f>
        <v>969679.58</v>
      </c>
      <c r="D12" s="522">
        <f>D13</f>
        <v>0</v>
      </c>
      <c r="E12" s="523">
        <f>E13</f>
        <v>969679.58</v>
      </c>
    </row>
    <row r="13" spans="1:5" ht="14.4">
      <c r="A13" s="498">
        <v>2.1</v>
      </c>
      <c r="B13" s="346" t="s">
        <v>567</v>
      </c>
      <c r="C13" s="522">
        <v>969679.58</v>
      </c>
      <c r="D13" s="522"/>
      <c r="E13" s="523">
        <f>C13-D13</f>
        <v>969679.58</v>
      </c>
    </row>
    <row r="14" spans="1:5" ht="20.399999999999999">
      <c r="A14" s="498">
        <v>3</v>
      </c>
      <c r="B14" s="491" t="s">
        <v>568</v>
      </c>
      <c r="C14" s="522"/>
      <c r="D14" s="522"/>
      <c r="E14" s="523"/>
    </row>
    <row r="15" spans="1:5" ht="14.4">
      <c r="A15" s="498">
        <v>4</v>
      </c>
      <c r="B15" s="352" t="s">
        <v>569</v>
      </c>
      <c r="C15" s="522"/>
      <c r="D15" s="522"/>
      <c r="E15" s="523"/>
    </row>
    <row r="16" spans="1:5" ht="20.399999999999999">
      <c r="A16" s="498">
        <v>5</v>
      </c>
      <c r="B16" s="349" t="s">
        <v>570</v>
      </c>
      <c r="C16" s="522">
        <f>SUM(C17:C19)</f>
        <v>0</v>
      </c>
      <c r="D16" s="522">
        <f t="shared" ref="D16:E16" si="1">SUM(D17:D19)</f>
        <v>0</v>
      </c>
      <c r="E16" s="523">
        <f t="shared" si="1"/>
        <v>0</v>
      </c>
    </row>
    <row r="17" spans="1:5" ht="14.4">
      <c r="A17" s="498">
        <v>5.0999999999999996</v>
      </c>
      <c r="B17" s="492" t="s">
        <v>571</v>
      </c>
      <c r="C17" s="522"/>
      <c r="D17" s="522"/>
      <c r="E17" s="523"/>
    </row>
    <row r="18" spans="1:5" ht="14.4">
      <c r="A18" s="498">
        <v>5.2</v>
      </c>
      <c r="B18" s="492" t="s">
        <v>572</v>
      </c>
      <c r="C18" s="522"/>
      <c r="D18" s="522"/>
      <c r="E18" s="523"/>
    </row>
    <row r="19" spans="1:5" ht="14.4">
      <c r="A19" s="498">
        <v>5.3</v>
      </c>
      <c r="B19" s="372" t="s">
        <v>573</v>
      </c>
      <c r="C19" s="522"/>
      <c r="D19" s="522"/>
      <c r="E19" s="523"/>
    </row>
    <row r="20" spans="1:5" ht="14.4">
      <c r="A20" s="498">
        <v>6</v>
      </c>
      <c r="B20" s="491" t="s">
        <v>574</v>
      </c>
      <c r="C20" s="522">
        <f>SUM(C21:C22)</f>
        <v>359155419.35359997</v>
      </c>
      <c r="D20" s="522">
        <f t="shared" ref="D20:E20" si="2">SUM(D21:D22)</f>
        <v>0</v>
      </c>
      <c r="E20" s="523">
        <f t="shared" si="2"/>
        <v>359155419.35359997</v>
      </c>
    </row>
    <row r="21" spans="1:5" ht="14.4">
      <c r="A21" s="498">
        <v>6.1</v>
      </c>
      <c r="B21" s="492" t="s">
        <v>572</v>
      </c>
      <c r="C21" s="524">
        <v>61791397.714699998</v>
      </c>
      <c r="D21" s="524"/>
      <c r="E21" s="523">
        <f>C21-D21</f>
        <v>61791397.714699998</v>
      </c>
    </row>
    <row r="22" spans="1:5" ht="14.4">
      <c r="A22" s="498">
        <v>6.2</v>
      </c>
      <c r="B22" s="372" t="s">
        <v>573</v>
      </c>
      <c r="C22" s="524">
        <v>297364021.63889998</v>
      </c>
      <c r="D22" s="524"/>
      <c r="E22" s="523">
        <f>C22-D22</f>
        <v>297364021.63889998</v>
      </c>
    </row>
    <row r="23" spans="1:5" ht="14.4">
      <c r="A23" s="498">
        <v>7</v>
      </c>
      <c r="B23" s="371" t="s">
        <v>575</v>
      </c>
      <c r="C23" s="524">
        <v>0</v>
      </c>
      <c r="D23" s="524"/>
      <c r="E23" s="525">
        <f>C23-D23</f>
        <v>0</v>
      </c>
    </row>
    <row r="24" spans="1:5" ht="20.399999999999999">
      <c r="A24" s="498">
        <v>8</v>
      </c>
      <c r="B24" s="371" t="s">
        <v>576</v>
      </c>
      <c r="C24" s="524">
        <v>0</v>
      </c>
      <c r="D24" s="524"/>
      <c r="E24" s="523">
        <f>C24-D24</f>
        <v>0</v>
      </c>
    </row>
    <row r="25" spans="1:5" ht="14.4">
      <c r="A25" s="498">
        <v>9</v>
      </c>
      <c r="B25" s="352" t="s">
        <v>577</v>
      </c>
      <c r="C25" s="524">
        <f>SUM(C26:C27)</f>
        <v>3556501.98</v>
      </c>
      <c r="D25" s="524">
        <f t="shared" ref="D25:E25" si="3">SUM(D26:D27)</f>
        <v>0</v>
      </c>
      <c r="E25" s="525">
        <f t="shared" si="3"/>
        <v>3556501.98</v>
      </c>
    </row>
    <row r="26" spans="1:5" ht="14.4">
      <c r="A26" s="498">
        <v>9.1</v>
      </c>
      <c r="B26" s="492" t="s">
        <v>578</v>
      </c>
      <c r="C26" s="524">
        <v>3556501.98</v>
      </c>
      <c r="D26" s="524"/>
      <c r="E26" s="523">
        <f>C26-D26</f>
        <v>3556501.98</v>
      </c>
    </row>
    <row r="27" spans="1:5" ht="14.4">
      <c r="A27" s="498">
        <v>9.1999999999999993</v>
      </c>
      <c r="B27" s="492" t="s">
        <v>579</v>
      </c>
      <c r="C27" s="524">
        <v>0</v>
      </c>
      <c r="D27" s="524"/>
      <c r="E27" s="525">
        <f>C27-D27</f>
        <v>0</v>
      </c>
    </row>
    <row r="28" spans="1:5" ht="14.4">
      <c r="A28" s="498">
        <v>10</v>
      </c>
      <c r="B28" s="352" t="s">
        <v>580</v>
      </c>
      <c r="C28" s="524">
        <f>SUM(C29:C30)</f>
        <v>5338487.0599999996</v>
      </c>
      <c r="D28" s="524">
        <f t="shared" ref="D28:E28" si="4">SUM(D29:D30)</f>
        <v>5338487.0599999996</v>
      </c>
      <c r="E28" s="525">
        <f t="shared" si="4"/>
        <v>0</v>
      </c>
    </row>
    <row r="29" spans="1:5" ht="14.4">
      <c r="A29" s="498">
        <v>10.1</v>
      </c>
      <c r="B29" s="492" t="s">
        <v>581</v>
      </c>
      <c r="C29" s="524"/>
      <c r="D29" s="524"/>
      <c r="E29" s="525"/>
    </row>
    <row r="30" spans="1:5" ht="14.4">
      <c r="A30" s="498">
        <v>10.199999999999999</v>
      </c>
      <c r="B30" s="492" t="s">
        <v>582</v>
      </c>
      <c r="C30" s="524">
        <v>5338487.0599999996</v>
      </c>
      <c r="D30" s="524">
        <v>5338487.0599999996</v>
      </c>
      <c r="E30" s="523">
        <f>C30-D30</f>
        <v>0</v>
      </c>
    </row>
    <row r="31" spans="1:5" ht="14.4">
      <c r="A31" s="498">
        <v>11</v>
      </c>
      <c r="B31" s="352" t="s">
        <v>583</v>
      </c>
      <c r="C31" s="524">
        <f>SUM(C32:C33)</f>
        <v>0</v>
      </c>
      <c r="D31" s="524">
        <f t="shared" ref="D31:E31" si="5">SUM(D32:D33)</f>
        <v>0</v>
      </c>
      <c r="E31" s="525">
        <f t="shared" si="5"/>
        <v>0</v>
      </c>
    </row>
    <row r="32" spans="1:5" ht="14.4">
      <c r="A32" s="498">
        <v>11.1</v>
      </c>
      <c r="B32" s="492" t="s">
        <v>584</v>
      </c>
      <c r="C32" s="524"/>
      <c r="D32" s="524"/>
      <c r="E32" s="525"/>
    </row>
    <row r="33" spans="1:7" ht="14.4">
      <c r="A33" s="498">
        <v>11.2</v>
      </c>
      <c r="B33" s="492" t="s">
        <v>585</v>
      </c>
      <c r="C33" s="524"/>
      <c r="D33" s="524"/>
      <c r="E33" s="525"/>
    </row>
    <row r="34" spans="1:7" ht="14.4">
      <c r="A34" s="498">
        <v>13</v>
      </c>
      <c r="B34" s="352" t="s">
        <v>586</v>
      </c>
      <c r="C34" s="524">
        <v>19664270.582199998</v>
      </c>
      <c r="D34" s="524"/>
      <c r="E34" s="523">
        <f>C34-D34</f>
        <v>19664270.582199998</v>
      </c>
    </row>
    <row r="35" spans="1:7" ht="14.4">
      <c r="A35" s="498">
        <v>13.1</v>
      </c>
      <c r="B35" s="493" t="s">
        <v>587</v>
      </c>
      <c r="C35" s="524">
        <v>15709917.699999999</v>
      </c>
      <c r="D35" s="524"/>
      <c r="E35" s="525"/>
    </row>
    <row r="36" spans="1:7" ht="14.4">
      <c r="A36" s="498">
        <v>13.2</v>
      </c>
      <c r="B36" s="493" t="s">
        <v>588</v>
      </c>
      <c r="C36" s="524"/>
      <c r="D36" s="524"/>
      <c r="E36" s="525"/>
    </row>
    <row r="37" spans="1:7" ht="27" thickBot="1">
      <c r="A37" s="92"/>
      <c r="B37" s="188" t="s">
        <v>235</v>
      </c>
      <c r="C37" s="136">
        <f>SUM(C8,C12,C14,C15,C16,C20,C23,C24,C25,C28,C31,C34)</f>
        <v>525721818.36949998</v>
      </c>
      <c r="D37" s="136">
        <f t="shared" ref="D37:E37" si="6">SUM(D8,D12,D14,D15,D16,D20,D23,D24,D25,D28,D31,D34)</f>
        <v>5338487.0599999996</v>
      </c>
      <c r="E37" s="527">
        <f t="shared" si="6"/>
        <v>520383331.30949998</v>
      </c>
    </row>
    <row r="38" spans="1:7">
      <c r="A38" s="5"/>
      <c r="B38" s="5"/>
      <c r="C38" s="5"/>
      <c r="D38" s="5"/>
      <c r="E38" s="5"/>
    </row>
    <row r="39" spans="1:7">
      <c r="A39" s="5"/>
      <c r="B39" s="5"/>
      <c r="C39" s="5"/>
      <c r="D39" s="5"/>
      <c r="E39" s="5"/>
    </row>
    <row r="41" spans="1:7" s="4" customFormat="1">
      <c r="B41" s="37"/>
      <c r="F41" s="5"/>
      <c r="G41" s="5"/>
    </row>
    <row r="42" spans="1:7" s="4" customFormat="1">
      <c r="B42" s="37"/>
      <c r="F42" s="5"/>
      <c r="G42" s="5"/>
    </row>
    <row r="43" spans="1:7" s="4" customFormat="1">
      <c r="B43" s="37"/>
      <c r="F43" s="5"/>
      <c r="G43" s="5"/>
    </row>
    <row r="44" spans="1:7" s="4" customFormat="1">
      <c r="B44" s="37"/>
      <c r="F44" s="5"/>
      <c r="G44" s="5"/>
    </row>
    <row r="45" spans="1:7" s="4" customFormat="1">
      <c r="B45" s="37"/>
      <c r="F45" s="5"/>
      <c r="G45" s="5"/>
    </row>
    <row r="46" spans="1:7" s="4" customFormat="1">
      <c r="B46" s="37"/>
      <c r="F46" s="5"/>
      <c r="G46" s="5"/>
    </row>
    <row r="47" spans="1:7" s="4" customFormat="1">
      <c r="B47" s="37"/>
      <c r="F47" s="5"/>
      <c r="G47" s="5"/>
    </row>
    <row r="48" spans="1:7" s="4" customFormat="1">
      <c r="B48" s="37"/>
      <c r="F48" s="5"/>
      <c r="G48" s="5"/>
    </row>
    <row r="49" spans="2:7" s="4" customFormat="1">
      <c r="B49" s="37"/>
      <c r="F49" s="5"/>
      <c r="G49" s="5"/>
    </row>
    <row r="50" spans="2:7" s="4" customFormat="1">
      <c r="B50" s="37"/>
      <c r="F50" s="5"/>
      <c r="G50" s="5"/>
    </row>
    <row r="51" spans="2:7" s="4" customFormat="1">
      <c r="B51" s="37"/>
      <c r="F51" s="5"/>
      <c r="G51" s="5"/>
    </row>
    <row r="52" spans="2:7" s="4" customFormat="1">
      <c r="B52" s="37"/>
      <c r="F52" s="5"/>
      <c r="G52" s="5"/>
    </row>
    <row r="53" spans="2:7" s="4" customFormat="1">
      <c r="B53" s="37"/>
      <c r="F53" s="5"/>
      <c r="G53" s="5"/>
    </row>
  </sheetData>
  <mergeCells count="4">
    <mergeCell ref="B6:B7"/>
    <mergeCell ref="C6:C7"/>
    <mergeCell ref="D6:E6"/>
    <mergeCell ref="B4:E4"/>
  </mergeCells>
  <pageMargins left="0.7" right="0.7" top="0.75" bottom="0.75" header="0.3" footer="0.3"/>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pane="topRight"/>
      <selection pane="bottomLeft"/>
      <selection pane="bottomRight" activeCell="B5" sqref="B5"/>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31</v>
      </c>
      <c r="B1" s="3" t="str">
        <f>'Info '!C2</f>
        <v>JSC PASHA Bank Georgia</v>
      </c>
    </row>
    <row r="2" spans="1:6" s="2" customFormat="1" ht="15.75" customHeight="1">
      <c r="A2" s="2" t="s">
        <v>32</v>
      </c>
      <c r="B2" s="309">
        <f>'1. key ratios '!B2</f>
        <v>45382</v>
      </c>
      <c r="C2" s="4"/>
      <c r="D2" s="4"/>
      <c r="E2" s="4"/>
      <c r="F2" s="4"/>
    </row>
    <row r="3" spans="1:6" s="2" customFormat="1" ht="15.75" customHeight="1">
      <c r="C3" s="4"/>
      <c r="D3" s="4"/>
      <c r="E3" s="4"/>
      <c r="F3" s="4"/>
    </row>
    <row r="4" spans="1:6" s="2" customFormat="1" ht="13.8" thickBot="1">
      <c r="A4" s="2" t="s">
        <v>47</v>
      </c>
      <c r="B4" s="189" t="s">
        <v>555</v>
      </c>
      <c r="C4" s="32" t="s">
        <v>36</v>
      </c>
      <c r="D4" s="4"/>
      <c r="E4" s="4"/>
      <c r="F4" s="4"/>
    </row>
    <row r="5" spans="1:6">
      <c r="A5" s="140">
        <v>1</v>
      </c>
      <c r="B5" s="190" t="s">
        <v>557</v>
      </c>
      <c r="C5" s="141">
        <f>'7. LI1 '!E37</f>
        <v>520383331.30949998</v>
      </c>
    </row>
    <row r="6" spans="1:6">
      <c r="A6" s="38">
        <v>2.1</v>
      </c>
      <c r="B6" s="90" t="s">
        <v>215</v>
      </c>
      <c r="C6" s="81">
        <v>86614928.885599986</v>
      </c>
    </row>
    <row r="7" spans="1:6" s="23" customFormat="1" outlineLevel="1">
      <c r="A7" s="17">
        <v>2.2000000000000002</v>
      </c>
      <c r="B7" s="18" t="s">
        <v>216</v>
      </c>
      <c r="C7" s="142">
        <v>97077109.570899993</v>
      </c>
    </row>
    <row r="8" spans="1:6" s="23" customFormat="1">
      <c r="A8" s="17">
        <v>3</v>
      </c>
      <c r="B8" s="138" t="s">
        <v>556</v>
      </c>
      <c r="C8" s="143">
        <f>SUM(C5:C7)</f>
        <v>704075369.76599991</v>
      </c>
    </row>
    <row r="9" spans="1:6">
      <c r="A9" s="38">
        <v>4</v>
      </c>
      <c r="B9" s="39" t="s">
        <v>49</v>
      </c>
      <c r="C9" s="81"/>
    </row>
    <row r="10" spans="1:6" s="23" customFormat="1" outlineLevel="1">
      <c r="A10" s="17">
        <v>5.0999999999999996</v>
      </c>
      <c r="B10" s="18" t="s">
        <v>217</v>
      </c>
      <c r="C10" s="142">
        <v>-41174647.109099992</v>
      </c>
    </row>
    <row r="11" spans="1:6" s="23" customFormat="1" outlineLevel="1">
      <c r="A11" s="17">
        <v>5.2</v>
      </c>
      <c r="B11" s="18" t="s">
        <v>218</v>
      </c>
      <c r="C11" s="142">
        <v>-95135567.379481986</v>
      </c>
    </row>
    <row r="12" spans="1:6" s="23" customFormat="1">
      <c r="A12" s="17">
        <v>6</v>
      </c>
      <c r="B12" s="137" t="s">
        <v>360</v>
      </c>
      <c r="C12" s="142"/>
    </row>
    <row r="13" spans="1:6" s="23" customFormat="1" ht="13.8" thickBot="1">
      <c r="A13" s="19">
        <v>7</v>
      </c>
      <c r="B13" s="139" t="s">
        <v>178</v>
      </c>
      <c r="C13" s="144">
        <f>SUM(C8:C12)</f>
        <v>567765155.2774179</v>
      </c>
    </row>
    <row r="15" spans="1:6" ht="26.4">
      <c r="B15" s="23" t="s">
        <v>361</v>
      </c>
    </row>
    <row r="17" spans="1:2" ht="13.8">
      <c r="A17" s="151"/>
      <c r="B17" s="152"/>
    </row>
    <row r="18" spans="1:2" ht="14.4">
      <c r="A18" s="156"/>
      <c r="B18" s="157"/>
    </row>
    <row r="19" spans="1:2" ht="13.8">
      <c r="A19" s="158"/>
      <c r="B19" s="153"/>
    </row>
    <row r="20" spans="1:2" ht="13.8">
      <c r="A20" s="159"/>
      <c r="B20" s="154"/>
    </row>
    <row r="21" spans="1:2" ht="13.8">
      <c r="A21" s="159"/>
      <c r="B21" s="157"/>
    </row>
    <row r="22" spans="1:2" ht="13.8">
      <c r="A22" s="158"/>
      <c r="B22" s="155"/>
    </row>
    <row r="23" spans="1:2" ht="13.8">
      <c r="A23" s="159"/>
      <c r="B23" s="154"/>
    </row>
    <row r="24" spans="1:2" ht="13.8">
      <c r="A24" s="159"/>
      <c r="B24" s="154"/>
    </row>
    <row r="25" spans="1:2" ht="13.8">
      <c r="A25" s="159"/>
      <c r="B25" s="160"/>
    </row>
    <row r="26" spans="1:2" ht="13.8">
      <c r="A26" s="159"/>
      <c r="B26" s="157"/>
    </row>
    <row r="27" spans="1:2">
      <c r="B27" s="37"/>
    </row>
    <row r="28" spans="1:2">
      <c r="B28" s="37"/>
    </row>
    <row r="29" spans="1:2">
      <c r="B29" s="37"/>
    </row>
    <row r="30" spans="1:2">
      <c r="B30" s="37"/>
    </row>
    <row r="31" spans="1:2">
      <c r="B31" s="37"/>
    </row>
    <row r="32" spans="1:2">
      <c r="B32" s="37"/>
    </row>
    <row r="33" spans="2:2">
      <c r="B33" s="37"/>
    </row>
  </sheetData>
  <pageMargins left="0.7" right="0.7" top="0.75" bottom="0.75" header="0.3" footer="0.3"/>
  <pageSetup paperSize="9" scale="46"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KNT3BGLAawe3qGPbM8/8HflsBrZhuG11t8mNrgErtIQ=</DigestValue>
    </Reference>
    <Reference Type="http://www.w3.org/2000/09/xmldsig#Object" URI="#idOfficeObject">
      <DigestMethod Algorithm="http://www.w3.org/2001/04/xmlenc#sha256"/>
      <DigestValue>vUhSmLhkk5FOQrFgeII5jeaIgypnQtvZmrEJgCf0/+4=</DigestValue>
    </Reference>
    <Reference Type="http://uri.etsi.org/01903#SignedProperties" URI="#idSignedProperties">
      <Transforms>
        <Transform Algorithm="http://www.w3.org/TR/2001/REC-xml-c14n-20010315"/>
      </Transforms>
      <DigestMethod Algorithm="http://www.w3.org/2001/04/xmlenc#sha256"/>
      <DigestValue>GhBj/pIaPlUQ52PFVbuLBoeZFhE5vAH+rrfVnWeLnr0=</DigestValue>
    </Reference>
  </SignedInfo>
  <SignatureValue>IC06mDFAqLmkMXJF9nNClAji3qXPFHq6361wvuu+SjQCmXrhGc0hV0kQMsdcMxrXl8vDf+6y37aJ
i0WkdTXGW7dsGw3URWXr2yHrhbFXhUefGg1VMYWQ2ITR1DoESwVxM1N7yx9zQJFERnwMhrs3WFKR
SyjHFqx1KeaOCLD+hLJhLeKwI+Bj/IsKGTgI+oFay+N12ZRKmYPtItvfMZCcc5xrfR5m9TQUc62s
Mjjqqh4a9hSqzJkwPEvdX30q6s0J1rlXAjaxbuOBmnzTTcTbM7JVw8iV4vvVxQhdf/aIIZjYEnC4
knd8v4PHgV1MKnlhvuvLVSC/EN56RJw1ZTxF0Q==</SignatureValue>
  <KeyInfo>
    <X509Data>
      <X509Certificate>MIIGRTCCBS2gAwIBAgIKUWli5wADAAI9xDANBgkqhkiG9w0BAQsFADBKMRIwEAYKCZImiZPyLGQBGRYCZ2UxEzARBgoJkiaJk/IsZAEZFgNuYmcxHzAdBgNVBAMTFk5CRyBDbGFzcyAyIElOVCBTdWIgQ0EwHhcNMjMwOTA2MDc1NDA1WhcNMjUwOTA1MDc1NDA1WjBDMR8wHQYDVQQKExZKU0MgUGFzaGEgQmFuayBHZW9yZ2lhMSAwHgYDVQQDExdCUEIgLSBNaWtoZWlsIElha29iaWR6ZTCCASIwDQYJKoZIhvcNAQEBBQADggEPADCCAQoCggEBAOU0Q5NPqBtLFffHvZdNOZYas36rdPChTULZI6+DQD1P1ASlbXajyAS8+Y+Ur8Rszbh5cLCdfD6R3bu983Gf42eqeDmf/lnRxyvbDpfTX9f90wGcblDcNjRXece9JOAG1ri1RPsSUk/UmUqDKUMbtPC3e96yRFrMD1UjWmUsu3u7ysTZp+X/sr2JW0m+TiqHS4CSncyjSFwDIW8OjdVgdxftl6KR3sCyQVnZ6S+kBcN1eAUtJOR8yLneFGRHyOBsN801k5Hb8O8jWV9W9KM7aDE+DvTAJwSrlUbOfdmavMPwovf/2A9ZQfTg1IiBtAPjdBD17owHyGFifABpRarmbecCAwEAAaOCAzIwggMuMDwGCSsGAQQBgjcVBwQvMC0GJSsGAQQBgjcVCOayYION9USGgZkJg7ihSoO+hHEEg8SRM4SDiF0CAWQCASMwHQYDVR0lBBYwFAYIKwYBBQUHAwIGCCsGAQUFBwMEMAsGA1UdDwQEAwIHgDAnBgkrBgEEAYI3FQoEGjAYMAoGCCsGAQUFBwMCMAoGCCsGAQUFBwMEMB0GA1UdDgQWBBRUNNN4NhsLx5ltvr1mRR6S6SiT4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SSOiyAW22xUtzc24q4NstBK2cgNxTxASuts2hbzcm4lbGhzH9gfwyI5yyn6rPptCGX5cvQ8I7mLYAqQP/rHjaPn1+ixCQKIouBCkH8VLyK3Em8bJO8fcdxh3UP4pUGTN3qJqnYitDnzw0Pkccv4d6hbxEUqgwlVOzKZHfGI40j5XhvR0vYa7QoAAISEWC3kwMATw66rkW5/Dgk8viNj91k+P4kHGfYNXcBdCGeQkHzOV7DQeu6Dz7Go5+GllOvJGxBoPDp5NFLs7emolJW4fYBH5zErY6g00/AzCB5JL791FIOwoyZXTu+spN7TpeDNlcEipR2YHoWNLj1KJZMPvT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MGqFs1rNCM0t83xTwZY2PXy0JWfQXkoSWX1pG0Vyh2w=</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xOveWHm41S1Um5h7OC8or36MOOgIGvJePpzLMokXKHE=</DigestValue>
      </Reference>
      <Reference URI="/xl/printerSettings/printerSettings10.bin?ContentType=application/vnd.openxmlformats-officedocument.spreadsheetml.printerSettings">
        <DigestMethod Algorithm="http://www.w3.org/2001/04/xmlenc#sha256"/>
        <DigestValue>qmHNoez3+2z1eZqgvieIhWNcGO6DBUsKFl23U1yG11g=</DigestValue>
      </Reference>
      <Reference URI="/xl/printerSettings/printerSettings11.bin?ContentType=application/vnd.openxmlformats-officedocument.spreadsheetml.printerSettings">
        <DigestMethod Algorithm="http://www.w3.org/2001/04/xmlenc#sha256"/>
        <DigestValue>qmHNoez3+2z1eZqgvieIhWNcGO6DBUsKFl23U1yG11g=</DigestValue>
      </Reference>
      <Reference URI="/xl/printerSettings/printerSettings12.bin?ContentType=application/vnd.openxmlformats-officedocument.spreadsheetml.printerSettings">
        <DigestMethod Algorithm="http://www.w3.org/2001/04/xmlenc#sha256"/>
        <DigestValue>qmHNoez3+2z1eZqgvieIhWNcGO6DBUsKFl23U1yG11g=</DigestValue>
      </Reference>
      <Reference URI="/xl/printerSettings/printerSettings13.bin?ContentType=application/vnd.openxmlformats-officedocument.spreadsheetml.printerSettings">
        <DigestMethod Algorithm="http://www.w3.org/2001/04/xmlenc#sha256"/>
        <DigestValue>qmHNoez3+2z1eZqgvieIhWNcGO6DBUsKFl23U1yG11g=</DigestValue>
      </Reference>
      <Reference URI="/xl/printerSettings/printerSettings14.bin?ContentType=application/vnd.openxmlformats-officedocument.spreadsheetml.printerSettings">
        <DigestMethod Algorithm="http://www.w3.org/2001/04/xmlenc#sha256"/>
        <DigestValue>qmHNoez3+2z1eZqgvieIhWNcGO6DBUsKFl23U1yG11g=</DigestValue>
      </Reference>
      <Reference URI="/xl/printerSettings/printerSettings15.bin?ContentType=application/vnd.openxmlformats-officedocument.spreadsheetml.printerSettings">
        <DigestMethod Algorithm="http://www.w3.org/2001/04/xmlenc#sha256"/>
        <DigestValue>qmHNoez3+2z1eZqgvieIhWNcGO6DBUsKFl23U1yG11g=</DigestValue>
      </Reference>
      <Reference URI="/xl/printerSettings/printerSettings16.bin?ContentType=application/vnd.openxmlformats-officedocument.spreadsheetml.printerSettings">
        <DigestMethod Algorithm="http://www.w3.org/2001/04/xmlenc#sha256"/>
        <DigestValue>qmHNoez3+2z1eZqgvieIhWNcGO6DBUsKFl23U1yG11g=</DigestValue>
      </Reference>
      <Reference URI="/xl/printerSettings/printerSettings17.bin?ContentType=application/vnd.openxmlformats-officedocument.spreadsheetml.printerSettings">
        <DigestMethod Algorithm="http://www.w3.org/2001/04/xmlenc#sha256"/>
        <DigestValue>qmHNoez3+2z1eZqgvieIhWNcGO6DBUsKFl23U1yG11g=</DigestValue>
      </Reference>
      <Reference URI="/xl/printerSettings/printerSettings18.bin?ContentType=application/vnd.openxmlformats-officedocument.spreadsheetml.printerSettings">
        <DigestMethod Algorithm="http://www.w3.org/2001/04/xmlenc#sha256"/>
        <DigestValue>qmHNoez3+2z1eZqgvieIhWNcGO6DBUsKFl23U1yG11g=</DigestValue>
      </Reference>
      <Reference URI="/xl/printerSettings/printerSettings19.bin?ContentType=application/vnd.openxmlformats-officedocument.spreadsheetml.printerSettings">
        <DigestMethod Algorithm="http://www.w3.org/2001/04/xmlenc#sha256"/>
        <DigestValue>qmHNoez3+2z1eZqgvieIhWNcGO6DBUsKFl23U1yG11g=</DigestValue>
      </Reference>
      <Reference URI="/xl/printerSettings/printerSettings2.bin?ContentType=application/vnd.openxmlformats-officedocument.spreadsheetml.printerSettings">
        <DigestMethod Algorithm="http://www.w3.org/2001/04/xmlenc#sha256"/>
        <DigestValue>qmHNoez3+2z1eZqgvieIhWNcGO6DBUsKFl23U1yG11g=</DigestValue>
      </Reference>
      <Reference URI="/xl/printerSettings/printerSettings20.bin?ContentType=application/vnd.openxmlformats-officedocument.spreadsheetml.printerSettings">
        <DigestMethod Algorithm="http://www.w3.org/2001/04/xmlenc#sha256"/>
        <DigestValue>xOveWHm41S1Um5h7OC8or36MOOgIGvJePpzLMokXKHE=</DigestValue>
      </Reference>
      <Reference URI="/xl/printerSettings/printerSettings21.bin?ContentType=application/vnd.openxmlformats-officedocument.spreadsheetml.printerSettings">
        <DigestMethod Algorithm="http://www.w3.org/2001/04/xmlenc#sha256"/>
        <DigestValue>qmHNoez3+2z1eZqgvieIhWNcGO6DBUsKFl23U1yG11g=</DigestValue>
      </Reference>
      <Reference URI="/xl/printerSettings/printerSettings22.bin?ContentType=application/vnd.openxmlformats-officedocument.spreadsheetml.printerSettings">
        <DigestMethod Algorithm="http://www.w3.org/2001/04/xmlenc#sha256"/>
        <DigestValue>qmHNoez3+2z1eZqgvieIhWNcGO6DBUsKFl23U1yG11g=</DigestValue>
      </Reference>
      <Reference URI="/xl/printerSettings/printerSettings23.bin?ContentType=application/vnd.openxmlformats-officedocument.spreadsheetml.printerSettings">
        <DigestMethod Algorithm="http://www.w3.org/2001/04/xmlenc#sha256"/>
        <DigestValue>qmHNoez3+2z1eZqgvieIhWNcGO6DBUsKFl23U1yG11g=</DigestValue>
      </Reference>
      <Reference URI="/xl/printerSettings/printerSettings24.bin?ContentType=application/vnd.openxmlformats-officedocument.spreadsheetml.printerSettings">
        <DigestMethod Algorithm="http://www.w3.org/2001/04/xmlenc#sha256"/>
        <DigestValue>qmHNoez3+2z1eZqgvieIhWNcGO6DBUsKFl23U1yG11g=</DigestValue>
      </Reference>
      <Reference URI="/xl/printerSettings/printerSettings25.bin?ContentType=application/vnd.openxmlformats-officedocument.spreadsheetml.printerSettings">
        <DigestMethod Algorithm="http://www.w3.org/2001/04/xmlenc#sha256"/>
        <DigestValue>qmHNoez3+2z1eZqgvieIhWNcGO6DBUsKFl23U1yG11g=</DigestValue>
      </Reference>
      <Reference URI="/xl/printerSettings/printerSettings26.bin?ContentType=application/vnd.openxmlformats-officedocument.spreadsheetml.printerSettings">
        <DigestMethod Algorithm="http://www.w3.org/2001/04/xmlenc#sha256"/>
        <DigestValue>qmHNoez3+2z1eZqgvieIhWNcGO6DBUsKFl23U1yG11g=</DigestValue>
      </Reference>
      <Reference URI="/xl/printerSettings/printerSettings27.bin?ContentType=application/vnd.openxmlformats-officedocument.spreadsheetml.printerSettings">
        <DigestMethod Algorithm="http://www.w3.org/2001/04/xmlenc#sha256"/>
        <DigestValue>qmHNoez3+2z1eZqgvieIhWNcGO6DBUsKFl23U1yG11g=</DigestValue>
      </Reference>
      <Reference URI="/xl/printerSettings/printerSettings28.bin?ContentType=application/vnd.openxmlformats-officedocument.spreadsheetml.printerSettings">
        <DigestMethod Algorithm="http://www.w3.org/2001/04/xmlenc#sha256"/>
        <DigestValue>qmHNoez3+2z1eZqgvieIhWNcGO6DBUsKFl23U1yG11g=</DigestValue>
      </Reference>
      <Reference URI="/xl/printerSettings/printerSettings29.bin?ContentType=application/vnd.openxmlformats-officedocument.spreadsheetml.printerSettings">
        <DigestMethod Algorithm="http://www.w3.org/2001/04/xmlenc#sha256"/>
        <DigestValue>qmHNoez3+2z1eZqgvieIhWNcGO6DBUsKFl23U1yG11g=</DigestValue>
      </Reference>
      <Reference URI="/xl/printerSettings/printerSettings3.bin?ContentType=application/vnd.openxmlformats-officedocument.spreadsheetml.printerSettings">
        <DigestMethod Algorithm="http://www.w3.org/2001/04/xmlenc#sha256"/>
        <DigestValue>qmHNoez3+2z1eZqgvieIhWNcGO6DBUsKFl23U1yG11g=</DigestValue>
      </Reference>
      <Reference URI="/xl/printerSettings/printerSettings4.bin?ContentType=application/vnd.openxmlformats-officedocument.spreadsheetml.printerSettings">
        <DigestMethod Algorithm="http://www.w3.org/2001/04/xmlenc#sha256"/>
        <DigestValue>qmHNoez3+2z1eZqgvieIhWNcGO6DBUsKFl23U1yG11g=</DigestValue>
      </Reference>
      <Reference URI="/xl/printerSettings/printerSettings5.bin?ContentType=application/vnd.openxmlformats-officedocument.spreadsheetml.printerSettings">
        <DigestMethod Algorithm="http://www.w3.org/2001/04/xmlenc#sha256"/>
        <DigestValue>qmHNoez3+2z1eZqgvieIhWNcGO6DBUsKFl23U1yG11g=</DigestValue>
      </Reference>
      <Reference URI="/xl/printerSettings/printerSettings6.bin?ContentType=application/vnd.openxmlformats-officedocument.spreadsheetml.printerSettings">
        <DigestMethod Algorithm="http://www.w3.org/2001/04/xmlenc#sha256"/>
        <DigestValue>qmHNoez3+2z1eZqgvieIhWNcGO6DBUsKFl23U1yG11g=</DigestValue>
      </Reference>
      <Reference URI="/xl/printerSettings/printerSettings7.bin?ContentType=application/vnd.openxmlformats-officedocument.spreadsheetml.printerSettings">
        <DigestMethod Algorithm="http://www.w3.org/2001/04/xmlenc#sha256"/>
        <DigestValue>qmHNoez3+2z1eZqgvieIhWNcGO6DBUsKFl23U1yG11g=</DigestValue>
      </Reference>
      <Reference URI="/xl/printerSettings/printerSettings8.bin?ContentType=application/vnd.openxmlformats-officedocument.spreadsheetml.printerSettings">
        <DigestMethod Algorithm="http://www.w3.org/2001/04/xmlenc#sha256"/>
        <DigestValue>qmHNoez3+2z1eZqgvieIhWNcGO6DBUsKFl23U1yG11g=</DigestValue>
      </Reference>
      <Reference URI="/xl/printerSettings/printerSettings9.bin?ContentType=application/vnd.openxmlformats-officedocument.spreadsheetml.printerSettings">
        <DigestMethod Algorithm="http://www.w3.org/2001/04/xmlenc#sha256"/>
        <DigestValue>qmHNoez3+2z1eZqgvieIhWNcGO6DBUsKFl23U1yG11g=</DigestValue>
      </Reference>
      <Reference URI="/xl/sharedStrings.xml?ContentType=application/vnd.openxmlformats-officedocument.spreadsheetml.sharedStrings+xml">
        <DigestMethod Algorithm="http://www.w3.org/2001/04/xmlenc#sha256"/>
        <DigestValue>CErabQrjacf1tFcAANv7fDNxDtXOTbBPjt04DJoTZz8=</DigestValue>
      </Reference>
      <Reference URI="/xl/styles.xml?ContentType=application/vnd.openxmlformats-officedocument.spreadsheetml.styles+xml">
        <DigestMethod Algorithm="http://www.w3.org/2001/04/xmlenc#sha256"/>
        <DigestValue>qfqAG9EGU+1qJz4rtjCytAt9A4wu5z61oLNirfnuQQ0=</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x3vQSXkbL1qGb7BEW5mbFTjDX09S/XooKBEJax0uaE0=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zVOBwfo4ZyEhAgxF5wTUDQo1gSLcZYyikDZO9RCClwg=</DigestValue>
      </Reference>
      <Reference URI="/xl/worksheets/sheet10.xml?ContentType=application/vnd.openxmlformats-officedocument.spreadsheetml.worksheet+xml">
        <DigestMethod Algorithm="http://www.w3.org/2001/04/xmlenc#sha256"/>
        <DigestValue>4RU8HddlTHgpFcqV+/ctnUTvB4O1DRGBxjYxI/8H+uo=</DigestValue>
      </Reference>
      <Reference URI="/xl/worksheets/sheet11.xml?ContentType=application/vnd.openxmlformats-officedocument.spreadsheetml.worksheet+xml">
        <DigestMethod Algorithm="http://www.w3.org/2001/04/xmlenc#sha256"/>
        <DigestValue>2sFsUMPIr9l9RV3aqmhxaqpSIjnhmjTCDKxvFt9syOo=</DigestValue>
      </Reference>
      <Reference URI="/xl/worksheets/sheet12.xml?ContentType=application/vnd.openxmlformats-officedocument.spreadsheetml.worksheet+xml">
        <DigestMethod Algorithm="http://www.w3.org/2001/04/xmlenc#sha256"/>
        <DigestValue>z/RsM5gjHefMG7rNdxUf+toNSSDfhADnAllk4L3jRrc=</DigestValue>
      </Reference>
      <Reference URI="/xl/worksheets/sheet13.xml?ContentType=application/vnd.openxmlformats-officedocument.spreadsheetml.worksheet+xml">
        <DigestMethod Algorithm="http://www.w3.org/2001/04/xmlenc#sha256"/>
        <DigestValue>J7P2iAnpUvj79AwU8GlzwOIHCNQm7G65kykYJA0YXrE=</DigestValue>
      </Reference>
      <Reference URI="/xl/worksheets/sheet14.xml?ContentType=application/vnd.openxmlformats-officedocument.spreadsheetml.worksheet+xml">
        <DigestMethod Algorithm="http://www.w3.org/2001/04/xmlenc#sha256"/>
        <DigestValue>9vxvN6HxMp12YsdyR+tNg+l5U+SmQViWYn3Gn1nZbWc=</DigestValue>
      </Reference>
      <Reference URI="/xl/worksheets/sheet15.xml?ContentType=application/vnd.openxmlformats-officedocument.spreadsheetml.worksheet+xml">
        <DigestMethod Algorithm="http://www.w3.org/2001/04/xmlenc#sha256"/>
        <DigestValue>pbwWvFTX6BL6LlA2nVLd3zZWVREH71TOXnSodwi5fBI=</DigestValue>
      </Reference>
      <Reference URI="/xl/worksheets/sheet16.xml?ContentType=application/vnd.openxmlformats-officedocument.spreadsheetml.worksheet+xml">
        <DigestMethod Algorithm="http://www.w3.org/2001/04/xmlenc#sha256"/>
        <DigestValue>IJG0he0VSn1N3M//iOBfQIvzJ+buISpyIMSWcDVDWyk=</DigestValue>
      </Reference>
      <Reference URI="/xl/worksheets/sheet17.xml?ContentType=application/vnd.openxmlformats-officedocument.spreadsheetml.worksheet+xml">
        <DigestMethod Algorithm="http://www.w3.org/2001/04/xmlenc#sha256"/>
        <DigestValue>ZSC9i/ZuZy9WIxviD6kChHld3pjGew/TWk1M0lvraJc=</DigestValue>
      </Reference>
      <Reference URI="/xl/worksheets/sheet18.xml?ContentType=application/vnd.openxmlformats-officedocument.spreadsheetml.worksheet+xml">
        <DigestMethod Algorithm="http://www.w3.org/2001/04/xmlenc#sha256"/>
        <DigestValue>kmmVIAMVmp10ltUDhYOEg0yPorv2L508gwiiv8m0+V0=</DigestValue>
      </Reference>
      <Reference URI="/xl/worksheets/sheet19.xml?ContentType=application/vnd.openxmlformats-officedocument.spreadsheetml.worksheet+xml">
        <DigestMethod Algorithm="http://www.w3.org/2001/04/xmlenc#sha256"/>
        <DigestValue>hHJH+l5Pien9W+Fvmo37CFmUEUjRei3i7qyOQ1J69Pk=</DigestValue>
      </Reference>
      <Reference URI="/xl/worksheets/sheet2.xml?ContentType=application/vnd.openxmlformats-officedocument.spreadsheetml.worksheet+xml">
        <DigestMethod Algorithm="http://www.w3.org/2001/04/xmlenc#sha256"/>
        <DigestValue>9JBJKhqgXjUX+OyQ81dO/z24XQrFDz/bRrhiKFHNWGw=</DigestValue>
      </Reference>
      <Reference URI="/xl/worksheets/sheet20.xml?ContentType=application/vnd.openxmlformats-officedocument.spreadsheetml.worksheet+xml">
        <DigestMethod Algorithm="http://www.w3.org/2001/04/xmlenc#sha256"/>
        <DigestValue>pG1b12an0tMdj4kLQRJsQLfsZnbmrMFNyXK3ZuHxINA=</DigestValue>
      </Reference>
      <Reference URI="/xl/worksheets/sheet21.xml?ContentType=application/vnd.openxmlformats-officedocument.spreadsheetml.worksheet+xml">
        <DigestMethod Algorithm="http://www.w3.org/2001/04/xmlenc#sha256"/>
        <DigestValue>v7+Ybhy5Ruz4ILqNxYNXgijD/l5aajedQqXj5F32Z8w=</DigestValue>
      </Reference>
      <Reference URI="/xl/worksheets/sheet22.xml?ContentType=application/vnd.openxmlformats-officedocument.spreadsheetml.worksheet+xml">
        <DigestMethod Algorithm="http://www.w3.org/2001/04/xmlenc#sha256"/>
        <DigestValue>8Vry26Vtri9MbsD77Yh3kLbZQmWrMtXIA/E6ZFd8fFQ=</DigestValue>
      </Reference>
      <Reference URI="/xl/worksheets/sheet23.xml?ContentType=application/vnd.openxmlformats-officedocument.spreadsheetml.worksheet+xml">
        <DigestMethod Algorithm="http://www.w3.org/2001/04/xmlenc#sha256"/>
        <DigestValue>QuCZ0aXG1SgycYOFNFCXpf4EdbsN34J5fv/JGB3fPYw=</DigestValue>
      </Reference>
      <Reference URI="/xl/worksheets/sheet24.xml?ContentType=application/vnd.openxmlformats-officedocument.spreadsheetml.worksheet+xml">
        <DigestMethod Algorithm="http://www.w3.org/2001/04/xmlenc#sha256"/>
        <DigestValue>UtZJp5YBFgNOaVJLlTgMcv9REcNcfEN9h8aizRlupRQ=</DigestValue>
      </Reference>
      <Reference URI="/xl/worksheets/sheet25.xml?ContentType=application/vnd.openxmlformats-officedocument.spreadsheetml.worksheet+xml">
        <DigestMethod Algorithm="http://www.w3.org/2001/04/xmlenc#sha256"/>
        <DigestValue>w2npWYsVxdA0yTPaQjn91KxYwHmekfkVQp/sWaFvIyA=</DigestValue>
      </Reference>
      <Reference URI="/xl/worksheets/sheet26.xml?ContentType=application/vnd.openxmlformats-officedocument.spreadsheetml.worksheet+xml">
        <DigestMethod Algorithm="http://www.w3.org/2001/04/xmlenc#sha256"/>
        <DigestValue>YkNogIGuoRqDItABQBj/Fx/hqrJBIL+zHppzgASTFlA=</DigestValue>
      </Reference>
      <Reference URI="/xl/worksheets/sheet27.xml?ContentType=application/vnd.openxmlformats-officedocument.spreadsheetml.worksheet+xml">
        <DigestMethod Algorithm="http://www.w3.org/2001/04/xmlenc#sha256"/>
        <DigestValue>pjG2hqHeJqgGJwJY/7y5DrSoALQDQCNwdioLs5aJwCM=</DigestValue>
      </Reference>
      <Reference URI="/xl/worksheets/sheet28.xml?ContentType=application/vnd.openxmlformats-officedocument.spreadsheetml.worksheet+xml">
        <DigestMethod Algorithm="http://www.w3.org/2001/04/xmlenc#sha256"/>
        <DigestValue>1aRQX6BZMj9CbD4HKISKBGNgBR+HSIhkoSBn5m2sMM0=</DigestValue>
      </Reference>
      <Reference URI="/xl/worksheets/sheet29.xml?ContentType=application/vnd.openxmlformats-officedocument.spreadsheetml.worksheet+xml">
        <DigestMethod Algorithm="http://www.w3.org/2001/04/xmlenc#sha256"/>
        <DigestValue>bxJQg/SHQoEhlPPH4/SLUE3i35OvXKpiV4RU/kOm2Ws=</DigestValue>
      </Reference>
      <Reference URI="/xl/worksheets/sheet3.xml?ContentType=application/vnd.openxmlformats-officedocument.spreadsheetml.worksheet+xml">
        <DigestMethod Algorithm="http://www.w3.org/2001/04/xmlenc#sha256"/>
        <DigestValue>p/jni541Hf0p2ShrCtBgivmNQRKwagqhz+yPakmYfcs=</DigestValue>
      </Reference>
      <Reference URI="/xl/worksheets/sheet4.xml?ContentType=application/vnd.openxmlformats-officedocument.spreadsheetml.worksheet+xml">
        <DigestMethod Algorithm="http://www.w3.org/2001/04/xmlenc#sha256"/>
        <DigestValue>FfOjnfIPhRheKv+jEIKb1USUXSo6LL6cKbmzKYRe4yY=</DigestValue>
      </Reference>
      <Reference URI="/xl/worksheets/sheet5.xml?ContentType=application/vnd.openxmlformats-officedocument.spreadsheetml.worksheet+xml">
        <DigestMethod Algorithm="http://www.w3.org/2001/04/xmlenc#sha256"/>
        <DigestValue>v5k40qqRMcIdG3DxKAS3NNIKbmYFxoLj1CD08Hd7s9I=</DigestValue>
      </Reference>
      <Reference URI="/xl/worksheets/sheet6.xml?ContentType=application/vnd.openxmlformats-officedocument.spreadsheetml.worksheet+xml">
        <DigestMethod Algorithm="http://www.w3.org/2001/04/xmlenc#sha256"/>
        <DigestValue>s4EKeKqt5E2BNgetqIfDl4gS4Z/hEeWOwi4MZmnBecA=</DigestValue>
      </Reference>
      <Reference URI="/xl/worksheets/sheet7.xml?ContentType=application/vnd.openxmlformats-officedocument.spreadsheetml.worksheet+xml">
        <DigestMethod Algorithm="http://www.w3.org/2001/04/xmlenc#sha256"/>
        <DigestValue>F/qGjh3FwrJKyxXwOXjVCAOEZqKa3+rZ2Un0cDcqtLg=</DigestValue>
      </Reference>
      <Reference URI="/xl/worksheets/sheet8.xml?ContentType=application/vnd.openxmlformats-officedocument.spreadsheetml.worksheet+xml">
        <DigestMethod Algorithm="http://www.w3.org/2001/04/xmlenc#sha256"/>
        <DigestValue>cNAqVP3+PBnVvd6fYt3TjppBYEjHWCbF6dlqZzPRDdg=</DigestValue>
      </Reference>
      <Reference URI="/xl/worksheets/sheet9.xml?ContentType=application/vnd.openxmlformats-officedocument.spreadsheetml.worksheet+xml">
        <DigestMethod Algorithm="http://www.w3.org/2001/04/xmlenc#sha256"/>
        <DigestValue>eq43Lz2Oqycu5aMZKi0BKfmweoBpyk9wVYB/t8yS0kQ=</DigestValue>
      </Reference>
    </Manifest>
    <SignatureProperties>
      <SignatureProperty Id="idSignatureTime" Target="#idPackageSignature">
        <mdssi:SignatureTime xmlns:mdssi="http://schemas.openxmlformats.org/package/2006/digital-signature">
          <mdssi:Format>YYYY-MM-DDThh:mm:ssTZD</mdssi:Format>
          <mdssi:Value>2024-04-30T06:11:41Z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2024-04-30T06:11:41Z</xd:SigningTime>
          <xd:SigningCertificate>
            <xd:Cert>
              <xd:CertDigest>
                <DigestMethod Algorithm="http://www.w3.org/2001/04/xmlenc#sha256"/>
                <DigestValue>kq96ANjMEh57xbF5Ile7UsSX8PP5m3uaEUKiwgmziS8=</DigestValue>
              </xd:CertDigest>
              <xd:IssuerSerial>
                <X509IssuerName>CN=NBG Class 2 INT Sub CA, DC=nbg, DC=ge</X509IssuerName>
                <X509SerialNumber>384455719905128987377092</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28EBeJJff2mWVs59shFXootMhkZIEYm3n2RphCko3j8=</DigestValue>
    </Reference>
    <Reference Type="http://www.w3.org/2000/09/xmldsig#Object" URI="#idOfficeObject">
      <DigestMethod Algorithm="http://www.w3.org/2001/04/xmlenc#sha256"/>
      <DigestValue>vUhSmLhkk5FOQrFgeII5jeaIgypnQtvZmrEJgCf0/+4=</DigestValue>
    </Reference>
    <Reference Type="http://uri.etsi.org/01903#SignedProperties" URI="#idSignedProperties">
      <Transforms>
        <Transform Algorithm="http://www.w3.org/TR/2001/REC-xml-c14n-20010315"/>
      </Transforms>
      <DigestMethod Algorithm="http://www.w3.org/2001/04/xmlenc#sha256"/>
      <DigestValue>4CKyl3wQoZLwFdfmT5vSpQf977VI8VbyJVPDBe9OHc4=</DigestValue>
    </Reference>
  </SignedInfo>
  <SignatureValue>sc12yq4xPB+EWPzI+OkK6ObcgvqqTzvH2OMQxgx/AUYQaJTO+xXeRONpVmlHaxiQl4Ap+ls74B6M
pKXrbhLIXobg0q6MMcFlyfqPv8KgopVz0SYwj44Hc7li1zp8WNknVi+IL417eedj/Om++gYMpTqB
5NuguXjTkOawt4QXaCEgbhzX9nqHt7lO6HR+00s+eGIbAAmpswDE1Y/8k+oVYnf0UCV00MkWplEA
61hQuGSLG5YttYeoAbu25AChuIFjaPyi9kmsR/zr4TrVB+fMc82Oi2x5lXta3f5iU/YdRfMWvi6f
uKj9R4Xak+OvQyGQWFlESMRG/0A7l6gghfU6zQ==</SignatureValue>
  <KeyInfo>
    <X509Data>
      <X509Certificate>MIIGRDCCBSygAwIBAgIKOR1q0AADAAIU9jANBgkqhkiG9w0BAQsFADBKMRIwEAYKCZImiZPyLGQBGRYCZ2UxEzARBgoJkiaJk/IsZAEZFgNuYmcxHzAdBgNVBAMTFk5CRyBDbGFzcyAyIElOVCBTdWIgQ0EwHhcNMjIwNTEwMTIyOTE5WhcNMjQwNTA5MTIyOTE5WjBCMR8wHQYDVQQKExZKU0MgUGFzaGEgQmFuayBHZW9yZ2lhMR8wHQYDVQQDExZCUEIgLSBMZWxhIEdvZ2lhc2h2aWxpMIIBIjANBgkqhkiG9w0BAQEFAAOCAQ8AMIIBCgKCAQEA0ddczz12HceaHg0KDFduu5pEaRvWaOgOCwdGO5L+fFzmRdp03FY11crIhXvvHRrwCKf+EKhhZ2QfTJbMxchRBgPCvfLh+RGnAYDqaUhRpALjhMX3+rIumvgyHsoUQ2U1YOjlCJQGAQmT4ssymvfuoslcicRNJ7kbibSeksmAN3u/Gr4FSteZBK1zm3JBF5h83oYC2S+EPEEp+nbhR6A2TljdP85Jnyr2fd4vqLuvbS4e9t/O/j4R7mfvRhzYj3/mMKExEMsTHU+hD+d0CMFm/OtSCUtSMxAPavOjzMRaINLSj5oYKsVGqW92AkL0P4AAcF+CiFbTgYtkZSW0qcfQxQIDAQABo4IDMjCCAy4wPAYJKwYBBAGCNxUHBC8wLQYlKwYBBAGCNxUI5rJgg431RIaBmQmDuKFKg76EcQSDxJEzhIOIXQIBZAIBIzAdBgNVHSUEFjAUBggrBgEFBQcDAgYIKwYBBQUHAwQwCwYDVR0PBAQDAgeAMCcGCSsGAQQBgjcVCgQaMBgwCgYIKwYBBQUHAwIwCgYIKwYBBQUHAwQwHQYDVR0OBBYEFFVBokIxsg8lEBxj8lzlz05tnfPr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T+74PsHBj8lcaDmAovHaedEeJ/Kg0VtdFGeCVBq7R055LaYs7hlZveO8CAQvCFCmWwyYzYSppmIfKB5pXmOUs0i5hMgqiKwEHJbzyJlVQw71gz2rwcc6KR9j/FqQ+gsB7HAbdX+05Rgywq2Jx72DaZcKCcJ9FRd8XYt9xSwhSvScGp8tKVza/Yq+hhfw0AAaUClX1qcnrf0WdKZmEXYQoDBahO+ewsuN4aIuPRCXedsT4APKKnEhtt85yLXiapLTpMHKpyrJXjwtKPkyAnr1+51VyX3cEqBgYzmk4mGD9Lp6K85h0mW8oGIb8UJxj7lnetQSBjQd3VskIMCm1iIE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MGqFs1rNCM0t83xTwZY2PXy0JWfQXkoSWX1pG0Vyh2w=</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xOveWHm41S1Um5h7OC8or36MOOgIGvJePpzLMokXKHE=</DigestValue>
      </Reference>
      <Reference URI="/xl/printerSettings/printerSettings10.bin?ContentType=application/vnd.openxmlformats-officedocument.spreadsheetml.printerSettings">
        <DigestMethod Algorithm="http://www.w3.org/2001/04/xmlenc#sha256"/>
        <DigestValue>qmHNoez3+2z1eZqgvieIhWNcGO6DBUsKFl23U1yG11g=</DigestValue>
      </Reference>
      <Reference URI="/xl/printerSettings/printerSettings11.bin?ContentType=application/vnd.openxmlformats-officedocument.spreadsheetml.printerSettings">
        <DigestMethod Algorithm="http://www.w3.org/2001/04/xmlenc#sha256"/>
        <DigestValue>qmHNoez3+2z1eZqgvieIhWNcGO6DBUsKFl23U1yG11g=</DigestValue>
      </Reference>
      <Reference URI="/xl/printerSettings/printerSettings12.bin?ContentType=application/vnd.openxmlformats-officedocument.spreadsheetml.printerSettings">
        <DigestMethod Algorithm="http://www.w3.org/2001/04/xmlenc#sha256"/>
        <DigestValue>qmHNoez3+2z1eZqgvieIhWNcGO6DBUsKFl23U1yG11g=</DigestValue>
      </Reference>
      <Reference URI="/xl/printerSettings/printerSettings13.bin?ContentType=application/vnd.openxmlformats-officedocument.spreadsheetml.printerSettings">
        <DigestMethod Algorithm="http://www.w3.org/2001/04/xmlenc#sha256"/>
        <DigestValue>qmHNoez3+2z1eZqgvieIhWNcGO6DBUsKFl23U1yG11g=</DigestValue>
      </Reference>
      <Reference URI="/xl/printerSettings/printerSettings14.bin?ContentType=application/vnd.openxmlformats-officedocument.spreadsheetml.printerSettings">
        <DigestMethod Algorithm="http://www.w3.org/2001/04/xmlenc#sha256"/>
        <DigestValue>qmHNoez3+2z1eZqgvieIhWNcGO6DBUsKFl23U1yG11g=</DigestValue>
      </Reference>
      <Reference URI="/xl/printerSettings/printerSettings15.bin?ContentType=application/vnd.openxmlformats-officedocument.spreadsheetml.printerSettings">
        <DigestMethod Algorithm="http://www.w3.org/2001/04/xmlenc#sha256"/>
        <DigestValue>qmHNoez3+2z1eZqgvieIhWNcGO6DBUsKFl23U1yG11g=</DigestValue>
      </Reference>
      <Reference URI="/xl/printerSettings/printerSettings16.bin?ContentType=application/vnd.openxmlformats-officedocument.spreadsheetml.printerSettings">
        <DigestMethod Algorithm="http://www.w3.org/2001/04/xmlenc#sha256"/>
        <DigestValue>qmHNoez3+2z1eZqgvieIhWNcGO6DBUsKFl23U1yG11g=</DigestValue>
      </Reference>
      <Reference URI="/xl/printerSettings/printerSettings17.bin?ContentType=application/vnd.openxmlformats-officedocument.spreadsheetml.printerSettings">
        <DigestMethod Algorithm="http://www.w3.org/2001/04/xmlenc#sha256"/>
        <DigestValue>qmHNoez3+2z1eZqgvieIhWNcGO6DBUsKFl23U1yG11g=</DigestValue>
      </Reference>
      <Reference URI="/xl/printerSettings/printerSettings18.bin?ContentType=application/vnd.openxmlformats-officedocument.spreadsheetml.printerSettings">
        <DigestMethod Algorithm="http://www.w3.org/2001/04/xmlenc#sha256"/>
        <DigestValue>qmHNoez3+2z1eZqgvieIhWNcGO6DBUsKFl23U1yG11g=</DigestValue>
      </Reference>
      <Reference URI="/xl/printerSettings/printerSettings19.bin?ContentType=application/vnd.openxmlformats-officedocument.spreadsheetml.printerSettings">
        <DigestMethod Algorithm="http://www.w3.org/2001/04/xmlenc#sha256"/>
        <DigestValue>qmHNoez3+2z1eZqgvieIhWNcGO6DBUsKFl23U1yG11g=</DigestValue>
      </Reference>
      <Reference URI="/xl/printerSettings/printerSettings2.bin?ContentType=application/vnd.openxmlformats-officedocument.spreadsheetml.printerSettings">
        <DigestMethod Algorithm="http://www.w3.org/2001/04/xmlenc#sha256"/>
        <DigestValue>qmHNoez3+2z1eZqgvieIhWNcGO6DBUsKFl23U1yG11g=</DigestValue>
      </Reference>
      <Reference URI="/xl/printerSettings/printerSettings20.bin?ContentType=application/vnd.openxmlformats-officedocument.spreadsheetml.printerSettings">
        <DigestMethod Algorithm="http://www.w3.org/2001/04/xmlenc#sha256"/>
        <DigestValue>xOveWHm41S1Um5h7OC8or36MOOgIGvJePpzLMokXKHE=</DigestValue>
      </Reference>
      <Reference URI="/xl/printerSettings/printerSettings21.bin?ContentType=application/vnd.openxmlformats-officedocument.spreadsheetml.printerSettings">
        <DigestMethod Algorithm="http://www.w3.org/2001/04/xmlenc#sha256"/>
        <DigestValue>qmHNoez3+2z1eZqgvieIhWNcGO6DBUsKFl23U1yG11g=</DigestValue>
      </Reference>
      <Reference URI="/xl/printerSettings/printerSettings22.bin?ContentType=application/vnd.openxmlformats-officedocument.spreadsheetml.printerSettings">
        <DigestMethod Algorithm="http://www.w3.org/2001/04/xmlenc#sha256"/>
        <DigestValue>qmHNoez3+2z1eZqgvieIhWNcGO6DBUsKFl23U1yG11g=</DigestValue>
      </Reference>
      <Reference URI="/xl/printerSettings/printerSettings23.bin?ContentType=application/vnd.openxmlformats-officedocument.spreadsheetml.printerSettings">
        <DigestMethod Algorithm="http://www.w3.org/2001/04/xmlenc#sha256"/>
        <DigestValue>qmHNoez3+2z1eZqgvieIhWNcGO6DBUsKFl23U1yG11g=</DigestValue>
      </Reference>
      <Reference URI="/xl/printerSettings/printerSettings24.bin?ContentType=application/vnd.openxmlformats-officedocument.spreadsheetml.printerSettings">
        <DigestMethod Algorithm="http://www.w3.org/2001/04/xmlenc#sha256"/>
        <DigestValue>qmHNoez3+2z1eZqgvieIhWNcGO6DBUsKFl23U1yG11g=</DigestValue>
      </Reference>
      <Reference URI="/xl/printerSettings/printerSettings25.bin?ContentType=application/vnd.openxmlformats-officedocument.spreadsheetml.printerSettings">
        <DigestMethod Algorithm="http://www.w3.org/2001/04/xmlenc#sha256"/>
        <DigestValue>qmHNoez3+2z1eZqgvieIhWNcGO6DBUsKFl23U1yG11g=</DigestValue>
      </Reference>
      <Reference URI="/xl/printerSettings/printerSettings26.bin?ContentType=application/vnd.openxmlformats-officedocument.spreadsheetml.printerSettings">
        <DigestMethod Algorithm="http://www.w3.org/2001/04/xmlenc#sha256"/>
        <DigestValue>qmHNoez3+2z1eZqgvieIhWNcGO6DBUsKFl23U1yG11g=</DigestValue>
      </Reference>
      <Reference URI="/xl/printerSettings/printerSettings27.bin?ContentType=application/vnd.openxmlformats-officedocument.spreadsheetml.printerSettings">
        <DigestMethod Algorithm="http://www.w3.org/2001/04/xmlenc#sha256"/>
        <DigestValue>qmHNoez3+2z1eZqgvieIhWNcGO6DBUsKFl23U1yG11g=</DigestValue>
      </Reference>
      <Reference URI="/xl/printerSettings/printerSettings28.bin?ContentType=application/vnd.openxmlformats-officedocument.spreadsheetml.printerSettings">
        <DigestMethod Algorithm="http://www.w3.org/2001/04/xmlenc#sha256"/>
        <DigestValue>qmHNoez3+2z1eZqgvieIhWNcGO6DBUsKFl23U1yG11g=</DigestValue>
      </Reference>
      <Reference URI="/xl/printerSettings/printerSettings29.bin?ContentType=application/vnd.openxmlformats-officedocument.spreadsheetml.printerSettings">
        <DigestMethod Algorithm="http://www.w3.org/2001/04/xmlenc#sha256"/>
        <DigestValue>qmHNoez3+2z1eZqgvieIhWNcGO6DBUsKFl23U1yG11g=</DigestValue>
      </Reference>
      <Reference URI="/xl/printerSettings/printerSettings3.bin?ContentType=application/vnd.openxmlformats-officedocument.spreadsheetml.printerSettings">
        <DigestMethod Algorithm="http://www.w3.org/2001/04/xmlenc#sha256"/>
        <DigestValue>qmHNoez3+2z1eZqgvieIhWNcGO6DBUsKFl23U1yG11g=</DigestValue>
      </Reference>
      <Reference URI="/xl/printerSettings/printerSettings4.bin?ContentType=application/vnd.openxmlformats-officedocument.spreadsheetml.printerSettings">
        <DigestMethod Algorithm="http://www.w3.org/2001/04/xmlenc#sha256"/>
        <DigestValue>qmHNoez3+2z1eZqgvieIhWNcGO6DBUsKFl23U1yG11g=</DigestValue>
      </Reference>
      <Reference URI="/xl/printerSettings/printerSettings5.bin?ContentType=application/vnd.openxmlformats-officedocument.spreadsheetml.printerSettings">
        <DigestMethod Algorithm="http://www.w3.org/2001/04/xmlenc#sha256"/>
        <DigestValue>qmHNoez3+2z1eZqgvieIhWNcGO6DBUsKFl23U1yG11g=</DigestValue>
      </Reference>
      <Reference URI="/xl/printerSettings/printerSettings6.bin?ContentType=application/vnd.openxmlformats-officedocument.spreadsheetml.printerSettings">
        <DigestMethod Algorithm="http://www.w3.org/2001/04/xmlenc#sha256"/>
        <DigestValue>qmHNoez3+2z1eZqgvieIhWNcGO6DBUsKFl23U1yG11g=</DigestValue>
      </Reference>
      <Reference URI="/xl/printerSettings/printerSettings7.bin?ContentType=application/vnd.openxmlformats-officedocument.spreadsheetml.printerSettings">
        <DigestMethod Algorithm="http://www.w3.org/2001/04/xmlenc#sha256"/>
        <DigestValue>qmHNoez3+2z1eZqgvieIhWNcGO6DBUsKFl23U1yG11g=</DigestValue>
      </Reference>
      <Reference URI="/xl/printerSettings/printerSettings8.bin?ContentType=application/vnd.openxmlformats-officedocument.spreadsheetml.printerSettings">
        <DigestMethod Algorithm="http://www.w3.org/2001/04/xmlenc#sha256"/>
        <DigestValue>qmHNoez3+2z1eZqgvieIhWNcGO6DBUsKFl23U1yG11g=</DigestValue>
      </Reference>
      <Reference URI="/xl/printerSettings/printerSettings9.bin?ContentType=application/vnd.openxmlformats-officedocument.spreadsheetml.printerSettings">
        <DigestMethod Algorithm="http://www.w3.org/2001/04/xmlenc#sha256"/>
        <DigestValue>qmHNoez3+2z1eZqgvieIhWNcGO6DBUsKFl23U1yG11g=</DigestValue>
      </Reference>
      <Reference URI="/xl/sharedStrings.xml?ContentType=application/vnd.openxmlformats-officedocument.spreadsheetml.sharedStrings+xml">
        <DigestMethod Algorithm="http://www.w3.org/2001/04/xmlenc#sha256"/>
        <DigestValue>CErabQrjacf1tFcAANv7fDNxDtXOTbBPjt04DJoTZz8=</DigestValue>
      </Reference>
      <Reference URI="/xl/styles.xml?ContentType=application/vnd.openxmlformats-officedocument.spreadsheetml.styles+xml">
        <DigestMethod Algorithm="http://www.w3.org/2001/04/xmlenc#sha256"/>
        <DigestValue>qfqAG9EGU+1qJz4rtjCytAt9A4wu5z61oLNirfnuQQ0=</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x3vQSXkbL1qGb7BEW5mbFTjDX09S/XooKBEJax0uaE0=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zVOBwfo4ZyEhAgxF5wTUDQo1gSLcZYyikDZO9RCClwg=</DigestValue>
      </Reference>
      <Reference URI="/xl/worksheets/sheet10.xml?ContentType=application/vnd.openxmlformats-officedocument.spreadsheetml.worksheet+xml">
        <DigestMethod Algorithm="http://www.w3.org/2001/04/xmlenc#sha256"/>
        <DigestValue>4RU8HddlTHgpFcqV+/ctnUTvB4O1DRGBxjYxI/8H+uo=</DigestValue>
      </Reference>
      <Reference URI="/xl/worksheets/sheet11.xml?ContentType=application/vnd.openxmlformats-officedocument.spreadsheetml.worksheet+xml">
        <DigestMethod Algorithm="http://www.w3.org/2001/04/xmlenc#sha256"/>
        <DigestValue>2sFsUMPIr9l9RV3aqmhxaqpSIjnhmjTCDKxvFt9syOo=</DigestValue>
      </Reference>
      <Reference URI="/xl/worksheets/sheet12.xml?ContentType=application/vnd.openxmlformats-officedocument.spreadsheetml.worksheet+xml">
        <DigestMethod Algorithm="http://www.w3.org/2001/04/xmlenc#sha256"/>
        <DigestValue>z/RsM5gjHefMG7rNdxUf+toNSSDfhADnAllk4L3jRrc=</DigestValue>
      </Reference>
      <Reference URI="/xl/worksheets/sheet13.xml?ContentType=application/vnd.openxmlformats-officedocument.spreadsheetml.worksheet+xml">
        <DigestMethod Algorithm="http://www.w3.org/2001/04/xmlenc#sha256"/>
        <DigestValue>J7P2iAnpUvj79AwU8GlzwOIHCNQm7G65kykYJA0YXrE=</DigestValue>
      </Reference>
      <Reference URI="/xl/worksheets/sheet14.xml?ContentType=application/vnd.openxmlformats-officedocument.spreadsheetml.worksheet+xml">
        <DigestMethod Algorithm="http://www.w3.org/2001/04/xmlenc#sha256"/>
        <DigestValue>9vxvN6HxMp12YsdyR+tNg+l5U+SmQViWYn3Gn1nZbWc=</DigestValue>
      </Reference>
      <Reference URI="/xl/worksheets/sheet15.xml?ContentType=application/vnd.openxmlformats-officedocument.spreadsheetml.worksheet+xml">
        <DigestMethod Algorithm="http://www.w3.org/2001/04/xmlenc#sha256"/>
        <DigestValue>pbwWvFTX6BL6LlA2nVLd3zZWVREH71TOXnSodwi5fBI=</DigestValue>
      </Reference>
      <Reference URI="/xl/worksheets/sheet16.xml?ContentType=application/vnd.openxmlformats-officedocument.spreadsheetml.worksheet+xml">
        <DigestMethod Algorithm="http://www.w3.org/2001/04/xmlenc#sha256"/>
        <DigestValue>IJG0he0VSn1N3M//iOBfQIvzJ+buISpyIMSWcDVDWyk=</DigestValue>
      </Reference>
      <Reference URI="/xl/worksheets/sheet17.xml?ContentType=application/vnd.openxmlformats-officedocument.spreadsheetml.worksheet+xml">
        <DigestMethod Algorithm="http://www.w3.org/2001/04/xmlenc#sha256"/>
        <DigestValue>ZSC9i/ZuZy9WIxviD6kChHld3pjGew/TWk1M0lvraJc=</DigestValue>
      </Reference>
      <Reference URI="/xl/worksheets/sheet18.xml?ContentType=application/vnd.openxmlformats-officedocument.spreadsheetml.worksheet+xml">
        <DigestMethod Algorithm="http://www.w3.org/2001/04/xmlenc#sha256"/>
        <DigestValue>kmmVIAMVmp10ltUDhYOEg0yPorv2L508gwiiv8m0+V0=</DigestValue>
      </Reference>
      <Reference URI="/xl/worksheets/sheet19.xml?ContentType=application/vnd.openxmlformats-officedocument.spreadsheetml.worksheet+xml">
        <DigestMethod Algorithm="http://www.w3.org/2001/04/xmlenc#sha256"/>
        <DigestValue>hHJH+l5Pien9W+Fvmo37CFmUEUjRei3i7qyOQ1J69Pk=</DigestValue>
      </Reference>
      <Reference URI="/xl/worksheets/sheet2.xml?ContentType=application/vnd.openxmlformats-officedocument.spreadsheetml.worksheet+xml">
        <DigestMethod Algorithm="http://www.w3.org/2001/04/xmlenc#sha256"/>
        <DigestValue>9JBJKhqgXjUX+OyQ81dO/z24XQrFDz/bRrhiKFHNWGw=</DigestValue>
      </Reference>
      <Reference URI="/xl/worksheets/sheet20.xml?ContentType=application/vnd.openxmlformats-officedocument.spreadsheetml.worksheet+xml">
        <DigestMethod Algorithm="http://www.w3.org/2001/04/xmlenc#sha256"/>
        <DigestValue>pG1b12an0tMdj4kLQRJsQLfsZnbmrMFNyXK3ZuHxINA=</DigestValue>
      </Reference>
      <Reference URI="/xl/worksheets/sheet21.xml?ContentType=application/vnd.openxmlformats-officedocument.spreadsheetml.worksheet+xml">
        <DigestMethod Algorithm="http://www.w3.org/2001/04/xmlenc#sha256"/>
        <DigestValue>v7+Ybhy5Ruz4ILqNxYNXgijD/l5aajedQqXj5F32Z8w=</DigestValue>
      </Reference>
      <Reference URI="/xl/worksheets/sheet22.xml?ContentType=application/vnd.openxmlformats-officedocument.spreadsheetml.worksheet+xml">
        <DigestMethod Algorithm="http://www.w3.org/2001/04/xmlenc#sha256"/>
        <DigestValue>8Vry26Vtri9MbsD77Yh3kLbZQmWrMtXIA/E6ZFd8fFQ=</DigestValue>
      </Reference>
      <Reference URI="/xl/worksheets/sheet23.xml?ContentType=application/vnd.openxmlformats-officedocument.spreadsheetml.worksheet+xml">
        <DigestMethod Algorithm="http://www.w3.org/2001/04/xmlenc#sha256"/>
        <DigestValue>QuCZ0aXG1SgycYOFNFCXpf4EdbsN34J5fv/JGB3fPYw=</DigestValue>
      </Reference>
      <Reference URI="/xl/worksheets/sheet24.xml?ContentType=application/vnd.openxmlformats-officedocument.spreadsheetml.worksheet+xml">
        <DigestMethod Algorithm="http://www.w3.org/2001/04/xmlenc#sha256"/>
        <DigestValue>UtZJp5YBFgNOaVJLlTgMcv9REcNcfEN9h8aizRlupRQ=</DigestValue>
      </Reference>
      <Reference URI="/xl/worksheets/sheet25.xml?ContentType=application/vnd.openxmlformats-officedocument.spreadsheetml.worksheet+xml">
        <DigestMethod Algorithm="http://www.w3.org/2001/04/xmlenc#sha256"/>
        <DigestValue>w2npWYsVxdA0yTPaQjn91KxYwHmekfkVQp/sWaFvIyA=</DigestValue>
      </Reference>
      <Reference URI="/xl/worksheets/sheet26.xml?ContentType=application/vnd.openxmlformats-officedocument.spreadsheetml.worksheet+xml">
        <DigestMethod Algorithm="http://www.w3.org/2001/04/xmlenc#sha256"/>
        <DigestValue>YkNogIGuoRqDItABQBj/Fx/hqrJBIL+zHppzgASTFlA=</DigestValue>
      </Reference>
      <Reference URI="/xl/worksheets/sheet27.xml?ContentType=application/vnd.openxmlformats-officedocument.spreadsheetml.worksheet+xml">
        <DigestMethod Algorithm="http://www.w3.org/2001/04/xmlenc#sha256"/>
        <DigestValue>pjG2hqHeJqgGJwJY/7y5DrSoALQDQCNwdioLs5aJwCM=</DigestValue>
      </Reference>
      <Reference URI="/xl/worksheets/sheet28.xml?ContentType=application/vnd.openxmlformats-officedocument.spreadsheetml.worksheet+xml">
        <DigestMethod Algorithm="http://www.w3.org/2001/04/xmlenc#sha256"/>
        <DigestValue>1aRQX6BZMj9CbD4HKISKBGNgBR+HSIhkoSBn5m2sMM0=</DigestValue>
      </Reference>
      <Reference URI="/xl/worksheets/sheet29.xml?ContentType=application/vnd.openxmlformats-officedocument.spreadsheetml.worksheet+xml">
        <DigestMethod Algorithm="http://www.w3.org/2001/04/xmlenc#sha256"/>
        <DigestValue>bxJQg/SHQoEhlPPH4/SLUE3i35OvXKpiV4RU/kOm2Ws=</DigestValue>
      </Reference>
      <Reference URI="/xl/worksheets/sheet3.xml?ContentType=application/vnd.openxmlformats-officedocument.spreadsheetml.worksheet+xml">
        <DigestMethod Algorithm="http://www.w3.org/2001/04/xmlenc#sha256"/>
        <DigestValue>p/jni541Hf0p2ShrCtBgivmNQRKwagqhz+yPakmYfcs=</DigestValue>
      </Reference>
      <Reference URI="/xl/worksheets/sheet4.xml?ContentType=application/vnd.openxmlformats-officedocument.spreadsheetml.worksheet+xml">
        <DigestMethod Algorithm="http://www.w3.org/2001/04/xmlenc#sha256"/>
        <DigestValue>FfOjnfIPhRheKv+jEIKb1USUXSo6LL6cKbmzKYRe4yY=</DigestValue>
      </Reference>
      <Reference URI="/xl/worksheets/sheet5.xml?ContentType=application/vnd.openxmlformats-officedocument.spreadsheetml.worksheet+xml">
        <DigestMethod Algorithm="http://www.w3.org/2001/04/xmlenc#sha256"/>
        <DigestValue>v5k40qqRMcIdG3DxKAS3NNIKbmYFxoLj1CD08Hd7s9I=</DigestValue>
      </Reference>
      <Reference URI="/xl/worksheets/sheet6.xml?ContentType=application/vnd.openxmlformats-officedocument.spreadsheetml.worksheet+xml">
        <DigestMethod Algorithm="http://www.w3.org/2001/04/xmlenc#sha256"/>
        <DigestValue>s4EKeKqt5E2BNgetqIfDl4gS4Z/hEeWOwi4MZmnBecA=</DigestValue>
      </Reference>
      <Reference URI="/xl/worksheets/sheet7.xml?ContentType=application/vnd.openxmlformats-officedocument.spreadsheetml.worksheet+xml">
        <DigestMethod Algorithm="http://www.w3.org/2001/04/xmlenc#sha256"/>
        <DigestValue>F/qGjh3FwrJKyxXwOXjVCAOEZqKa3+rZ2Un0cDcqtLg=</DigestValue>
      </Reference>
      <Reference URI="/xl/worksheets/sheet8.xml?ContentType=application/vnd.openxmlformats-officedocument.spreadsheetml.worksheet+xml">
        <DigestMethod Algorithm="http://www.w3.org/2001/04/xmlenc#sha256"/>
        <DigestValue>cNAqVP3+PBnVvd6fYt3TjppBYEjHWCbF6dlqZzPRDdg=</DigestValue>
      </Reference>
      <Reference URI="/xl/worksheets/sheet9.xml?ContentType=application/vnd.openxmlformats-officedocument.spreadsheetml.worksheet+xml">
        <DigestMethod Algorithm="http://www.w3.org/2001/04/xmlenc#sha256"/>
        <DigestValue>eq43Lz2Oqycu5aMZKi0BKfmweoBpyk9wVYB/t8yS0kQ=</DigestValue>
      </Reference>
    </Manifest>
    <SignatureProperties>
      <SignatureProperty Id="idSignatureTime" Target="#idPackageSignature">
        <mdssi:SignatureTime xmlns:mdssi="http://schemas.openxmlformats.org/package/2006/digital-signature">
          <mdssi:Format>YYYY-MM-DDThh:mm:ssTZD</mdssi:Format>
          <mdssi:Value>2024-04-30T06:12:49Z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2024-04-30T06:12:49Z</xd:SigningTime>
          <xd:SigningCertificate>
            <xd:Cert>
              <xd:CertDigest>
                <DigestMethod Algorithm="http://www.w3.org/2001/04/xmlenc#sha256"/>
                <DigestValue>6V1++79Qr/cLBXm7sWgQTCsAgEkJU8Qi3Wf6ZrbZ0bo=</DigestValue>
              </xd:CertDigest>
              <xd:IssuerSerial>
                <X509IssuerName>CN=NBG Class 2 INT Sub CA, DC=nbg, DC=ge</X509IssuerName>
                <X509SerialNumber>269717541753483415393526</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2024-04-29T10:35:16Z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06c7ad2-60a5-409e-8203-10f940b19acd_Enabled">
    <vt:lpwstr>true</vt:lpwstr>
  </property>
  <property fmtid="{D5CDD505-2E9C-101B-9397-08002B2CF9AE}" pid="8" name="MSIP_Label_706c7ad2-60a5-409e-8203-10f940b19acd_SetDate">
    <vt:lpwstr>2023-10-23T12:51:23Z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76cac599-a142-4dec-9b03-d9dbb73dc396</vt:lpwstr>
  </property>
  <property fmtid="{D5CDD505-2E9C-101B-9397-08002B2CF9AE}" pid="13" name="MSIP_Label_706c7ad2-60a5-409e-8203-10f940b19acd_ContentBits">
    <vt:lpwstr>2</vt:lpwstr>
  </property>
</Properties>
</file>