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201_{1BB293F5-7CA0-4986-998D-2FE2C5AD99A5}" xr6:coauthVersionLast="47" xr6:coauthVersionMax="47" xr10:uidLastSave="{00000000-0000-0000-0000-000000000000}"/>
  <bookViews>
    <workbookView xWindow="-108" yWindow="-108" windowWidth="23256" windowHeight="12576" tabRatio="919"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_xlnm.Print_Area" localSheetId="13">'12. CRM'!$A$1:$W$21</definedName>
    <definedName name="_xlnm.Print_Area" localSheetId="14">'13. CRME '!$A$1:$I$22</definedName>
    <definedName name="_xlnm.Print_Area" localSheetId="10">'9.1. Capital Requirements'!$A$1:$E$23</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2" i="91" l="1"/>
  <c r="H21" i="91"/>
  <c r="H20" i="91"/>
  <c r="H19" i="91"/>
  <c r="H18" i="91"/>
  <c r="H17" i="91"/>
  <c r="H16" i="91"/>
  <c r="H15" i="91"/>
  <c r="H14" i="91"/>
  <c r="H13" i="91"/>
  <c r="H12" i="91"/>
  <c r="H11" i="91"/>
  <c r="H10" i="91"/>
  <c r="H9" i="91"/>
  <c r="H8" i="91"/>
  <c r="C5" i="84" l="1"/>
  <c r="D5" i="84"/>
  <c r="I5" i="84" s="1"/>
  <c r="E5" i="84"/>
  <c r="J5" i="84" s="1"/>
  <c r="F5" i="84"/>
  <c r="K5" i="84" s="1"/>
  <c r="G5" i="84"/>
  <c r="L5" i="84" s="1"/>
  <c r="B2" i="97" l="1"/>
  <c r="B2" i="95"/>
  <c r="B2" i="92"/>
  <c r="B2" i="93"/>
  <c r="B2" i="91"/>
  <c r="B2" i="64"/>
  <c r="B2" i="90"/>
  <c r="B2" i="69"/>
  <c r="B2" i="94"/>
  <c r="B2" i="89"/>
  <c r="B2" i="73"/>
  <c r="B2" i="88"/>
  <c r="B2" i="52"/>
  <c r="B2" i="86"/>
  <c r="C5" i="86" s="1"/>
  <c r="B2" i="110"/>
  <c r="B2" i="109"/>
  <c r="B2" i="108"/>
  <c r="B1" i="110"/>
  <c r="B1" i="109"/>
  <c r="B1" i="108"/>
  <c r="B2" i="120" l="1"/>
  <c r="B1" i="120"/>
  <c r="B2" i="119"/>
  <c r="B1" i="119"/>
  <c r="B2" i="118"/>
  <c r="B1" i="118"/>
  <c r="B2" i="117"/>
  <c r="B1" i="117"/>
  <c r="B2" i="116"/>
  <c r="B1" i="116"/>
  <c r="B2" i="115"/>
  <c r="B1" i="115"/>
  <c r="B2" i="114"/>
  <c r="B1" i="114"/>
  <c r="B2" i="113"/>
  <c r="B1" i="113"/>
  <c r="B2" i="112"/>
  <c r="B1" i="112"/>
  <c r="B2" i="111"/>
  <c r="B1" i="111"/>
  <c r="B1" i="97" l="1"/>
  <c r="B1" i="95" l="1"/>
  <c r="B1" i="92"/>
  <c r="B1" i="93"/>
  <c r="B1" i="64"/>
  <c r="B1" i="90"/>
  <c r="B1" i="69"/>
  <c r="B1" i="94"/>
  <c r="B1" i="89"/>
  <c r="B1" i="73"/>
  <c r="B1" i="88"/>
  <c r="B1" i="52"/>
  <c r="B1" i="86"/>
  <c r="G5" i="86"/>
  <c r="F5" i="86"/>
  <c r="E5" i="86"/>
  <c r="D5" i="86"/>
  <c r="C21" i="94" l="1"/>
  <c r="C20" i="94"/>
  <c r="C19" i="94"/>
  <c r="B1" i="91" l="1"/>
  <c r="B1" i="84"/>
  <c r="D15" i="94" l="1"/>
  <c r="D16" i="94"/>
  <c r="D17" i="94"/>
  <c r="D20" i="94"/>
  <c r="D11" i="94"/>
  <c r="D8" i="94"/>
  <c r="D19" i="94"/>
  <c r="D7" i="94"/>
  <c r="D13" i="94"/>
  <c r="D9" i="94"/>
  <c r="D21" i="94"/>
  <c r="D12" i="94"/>
  <c r="N20" i="92"/>
  <c r="N19" i="92"/>
  <c r="E19" i="92"/>
  <c r="N18" i="92"/>
  <c r="E18" i="92"/>
  <c r="N17" i="92"/>
  <c r="E17" i="92"/>
  <c r="N16" i="92"/>
  <c r="E16" i="92"/>
  <c r="E14" i="92" s="1"/>
  <c r="N15" i="92"/>
  <c r="E15" i="92"/>
  <c r="M14" i="92"/>
  <c r="L14" i="92"/>
  <c r="K14" i="92"/>
  <c r="J14" i="92"/>
  <c r="I14" i="92"/>
  <c r="H14" i="92"/>
  <c r="G14" i="92"/>
  <c r="F14" i="92"/>
  <c r="C14" i="92"/>
  <c r="N13" i="92"/>
  <c r="N12" i="92"/>
  <c r="E12" i="92"/>
  <c r="N11" i="92"/>
  <c r="E11" i="92"/>
  <c r="N10" i="92"/>
  <c r="E10" i="92"/>
  <c r="N9" i="92"/>
  <c r="E9" i="92"/>
  <c r="N8" i="92"/>
  <c r="E8" i="92"/>
  <c r="M7" i="92"/>
  <c r="M21" i="92" s="1"/>
  <c r="L7" i="92"/>
  <c r="L21" i="92" s="1"/>
  <c r="K7" i="92"/>
  <c r="J7" i="92"/>
  <c r="J21" i="92" s="1"/>
  <c r="I7" i="92"/>
  <c r="I21" i="92" s="1"/>
  <c r="H7" i="92"/>
  <c r="G7" i="92"/>
  <c r="F7" i="92"/>
  <c r="C7" i="92"/>
  <c r="F21" i="92" l="1"/>
  <c r="H21" i="92"/>
  <c r="E7" i="92"/>
  <c r="E21" i="92" s="1"/>
  <c r="K21" i="92"/>
  <c r="N14" i="92"/>
  <c r="G21" i="92"/>
  <c r="N7" i="92"/>
  <c r="C21" i="92"/>
  <c r="N21" i="92" l="1"/>
</calcChain>
</file>

<file path=xl/sharedStrings.xml><?xml version="1.0" encoding="utf-8"?>
<sst xmlns="http://schemas.openxmlformats.org/spreadsheetml/2006/main" count="1739" uniqueCount="740">
  <si>
    <t>a</t>
  </si>
  <si>
    <t>b</t>
  </si>
  <si>
    <t>c</t>
  </si>
  <si>
    <t>d</t>
  </si>
  <si>
    <t>e</t>
  </si>
  <si>
    <t xml:space="preserve"> </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</si>
  <si>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</si>
  <si>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</si>
  <si>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</si>
  <si>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</si>
  <si>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</si>
  <si>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</si>
  <si>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</si>
  <si>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</si>
  <si>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</si>
  <si>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</si>
  <si>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</si>
  <si>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</si>
  <si>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</si>
  <si>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</si>
  <si>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</si>
  <si>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</si>
  <si>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</si>
  <si>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</si>
  <si>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</si>
  <si>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</si>
  <si>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</si>
  <si>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</si>
  <si>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</si>
  <si>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</si>
  <si>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</si>
  <si>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</si>
  <si>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</si>
  <si>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</si>
  <si>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</si>
  <si>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</si>
  <si>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</si>
  <si>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</si>
  <si>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</si>
  <si>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</si>
  <si>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</si>
  <si>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</si>
  <si>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</si>
  <si>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</si>
  <si>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</si>
  <si>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</si>
  <si>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</si>
  <si>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</si>
  <si>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</si>
  <si>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</si>
  <si>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</si>
  <si>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</si>
  <si>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</si>
  <si>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</si>
  <si>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</si>
  <si>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</si>
  <si>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</si>
  <si>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</si>
  <si>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</si>
  <si>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</si>
  <si>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</si>
  <si>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</si>
  <si>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</si>
  <si>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</si>
  <si>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</si>
  <si>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</si>
  <si>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</si>
  <si>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</si>
  <si>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</si>
  <si>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</si>
  <si>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</si>
  <si>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</si>
  <si>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</si>
  <si>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</si>
  <si>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</si>
  <si>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</si>
  <si>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</si>
  <si>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</si>
  <si>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</si>
  <si>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</si>
  <si>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</si>
  <si>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</si>
  <si>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</si>
  <si>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</si>
  <si>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</si>
  <si>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</si>
  <si>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</si>
  <si>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</si>
  <si>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</si>
  <si>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</si>
  <si>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</si>
  <si>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</si>
  <si>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</si>
  <si>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</si>
  <si>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</si>
  <si>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</si>
  <si>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</si>
  <si>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</si>
  <si>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</si>
  <si>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</si>
  <si>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</si>
  <si>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</si>
  <si>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</si>
  <si>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</si>
  <si>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</si>
  <si>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</si>
  <si>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</si>
  <si>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</si>
  <si>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</si>
  <si>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</si>
  <si>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</si>
  <si>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</si>
  <si>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</si>
  <si>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</si>
  <si>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</si>
  <si>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</si>
  <si>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</si>
  <si>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</si>
  <si>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</si>
  <si>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</si>
  <si>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</si>
  <si>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</si>
  <si>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</si>
  <si>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</si>
  <si>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</si>
  <si>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</si>
  <si>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</si>
  <si>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</si>
  <si>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</si>
  <si>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</si>
  <si>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</si>
  <si>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</si>
  <si>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</si>
  <si>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</si>
  <si>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</si>
  <si>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</si>
  <si>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</si>
  <si>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</si>
  <si>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</si>
  <si>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</si>
  <si>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</si>
  <si>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</si>
  <si>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</si>
  <si>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</si>
  <si>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</si>
  <si>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</si>
  <si>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</si>
  <si>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</si>
  <si>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</si>
  <si>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</si>
  <si>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</si>
  <si>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</si>
  <si>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</si>
  <si>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</si>
  <si>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</si>
  <si>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</si>
  <si>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</si>
  <si>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</si>
  <si>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</si>
  <si>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</si>
  <si>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</si>
  <si>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</si>
  <si>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</si>
  <si>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</si>
  <si>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</si>
  <si>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</si>
  <si>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</si>
  <si>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</si>
  <si>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</si>
  <si>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</si>
  <si>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</si>
  <si>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</si>
  <si>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</si>
  <si>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</si>
  <si>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</si>
  <si>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</si>
  <si>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</si>
  <si>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</si>
  <si>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</si>
  <si>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</si>
  <si>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</si>
  <si>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</si>
  <si>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</si>
  <si>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</si>
  <si>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</si>
  <si>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</si>
  <si>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</si>
  <si>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</si>
  <si>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</si>
  <si>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</si>
  <si>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</si>
  <si>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</si>
  <si>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</si>
  <si>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</si>
  <si>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</si>
  <si>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</si>
  <si>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</si>
  <si>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</si>
  <si>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</si>
  <si>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</si>
  <si>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</si>
  <si>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</si>
  <si>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</si>
  <si>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</si>
  <si>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</si>
  <si>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</si>
  <si>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</si>
  <si>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</si>
  <si>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</si>
  <si>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</si>
  <si>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</si>
  <si>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</si>
  <si>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</si>
  <si>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</si>
  <si>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</si>
  <si>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</si>
  <si>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</si>
  <si>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</si>
  <si>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</si>
  <si>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</si>
  <si>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</si>
  <si>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</si>
  <si>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</si>
  <si>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</si>
  <si>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</si>
  <si>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</si>
  <si>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</si>
  <si>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</si>
  <si>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</si>
  <si>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</si>
  <si>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</si>
  <si>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</si>
  <si>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</si>
  <si>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</si>
  <si>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</si>
  <si>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</si>
  <si>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</si>
  <si>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</si>
  <si>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</si>
  <si>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</si>
  <si>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</si>
  <si>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</si>
  <si>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</si>
  <si>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</si>
  <si>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</si>
  <si>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</si>
  <si>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</si>
  <si>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</si>
  <si>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</si>
  <si>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</si>
  <si>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</si>
  <si>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</si>
  <si>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</si>
  <si>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</si>
  <si>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</si>
  <si>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</si>
  <si>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</si>
  <si>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</si>
  <si>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</si>
  <si>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</si>
  <si>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</si>
  <si>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</si>
  <si>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</si>
  <si>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</si>
  <si>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</si>
  <si>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</si>
  <si>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</si>
  <si>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</si>
  <si>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</si>
  <si>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</si>
  <si>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</si>
  <si>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</si>
  <si>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</si>
  <si>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</si>
  <si>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</si>
  <si>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</si>
  <si>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</si>
  <si>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</si>
  <si>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</si>
  <si>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</si>
  <si>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</si>
  <si>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</si>
  <si>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</si>
  <si>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</si>
  <si>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</si>
  <si>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</si>
  <si>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</si>
  <si>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</si>
  <si>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</si>
  <si>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</si>
  <si>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</si>
  <si>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</si>
  <si>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</si>
  <si>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</si>
  <si>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</si>
  <si>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</si>
  <si>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</si>
  <si>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</si>
  <si>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</si>
  <si>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</si>
  <si>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</si>
  <si>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</si>
  <si>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</si>
  <si>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</si>
  <si>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</si>
  <si>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</si>
  <si>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</si>
  <si>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</si>
  <si>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</si>
  <si>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</si>
  <si>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</si>
  <si>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</si>
  <si>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</si>
  <si>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</si>
  <si>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</si>
  <si>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</si>
  <si>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</si>
  <si>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</si>
  <si>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</si>
  <si>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</si>
  <si>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</si>
  <si>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</si>
  <si>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</si>
  <si>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</si>
  <si>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</si>
  <si>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</si>
  <si>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</si>
  <si>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</si>
  <si>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</si>
  <si>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</si>
  <si>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</si>
  <si>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</si>
  <si>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</si>
  <si>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</si>
  <si>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</si>
  <si>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</si>
  <si>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</si>
  <si>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</si>
  <si>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</si>
  <si>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</si>
  <si>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</si>
  <si>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</si>
  <si>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</si>
  <si>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</si>
  <si>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</si>
  <si>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</si>
  <si>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</si>
  <si>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</si>
  <si>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</si>
  <si>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</si>
  <si>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</si>
  <si>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</si>
  <si>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</si>
  <si>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</si>
  <si>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</si>
  <si>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</si>
  <si>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</si>
  <si>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</si>
  <si>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</si>
  <si>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</si>
  <si>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</si>
  <si>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</si>
  <si>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</si>
  <si>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</si>
  <si>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</si>
  <si>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</si>
  <si>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</si>
  <si>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</si>
  <si>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</si>
  <si>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</si>
  <si>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</si>
  <si>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</si>
  <si>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</si>
  <si>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</si>
  <si>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</si>
  <si>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</si>
  <si>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</si>
  <si>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</si>
  <si>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</si>
  <si>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</si>
  <si>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</si>
  <si>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</si>
  <si>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</si>
  <si>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</si>
  <si>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</si>
  <si>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</si>
  <si>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</si>
  <si>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</si>
  <si>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</si>
  <si>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</si>
  <si>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</si>
  <si>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</si>
  <si>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</si>
  <si>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</si>
  <si>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</si>
  <si>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</si>
  <si>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</si>
  <si>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</si>
  <si>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</si>
  <si>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</si>
  <si>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</si>
  <si>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</si>
  <si>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</si>
  <si>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</si>
  <si>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</si>
  <si>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</si>
  <si>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</si>
  <si>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</si>
  <si>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</si>
  <si>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</si>
  <si>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</si>
  <si>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</si>
  <si>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</si>
  <si>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</si>
  <si>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</si>
  <si>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</si>
  <si>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</si>
  <si>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</si>
  <si>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</si>
  <si>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</si>
  <si>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</si>
  <si>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</si>
  <si>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</si>
  <si>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</si>
  <si>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</si>
  <si>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</si>
  <si>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</si>
  <si>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</si>
  <si>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</si>
  <si>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</si>
  <si>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</si>
  <si>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</si>
  <si>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</si>
  <si>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</si>
  <si>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</si>
  <si>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</si>
  <si>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</si>
  <si>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</si>
  <si>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</si>
  <si>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</si>
  <si>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</si>
  <si>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</si>
  <si>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</si>
  <si>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</si>
  <si>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</si>
  <si>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</si>
  <si>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</si>
  <si>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</si>
  <si>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</si>
  <si>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</si>
  <si>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</si>
  <si>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</si>
  <si>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</si>
  <si>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</si>
  <si>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</si>
  <si>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</si>
  <si>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</si>
  <si>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</si>
  <si>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</si>
  <si>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</si>
  <si>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</si>
  <si>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</si>
  <si>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</si>
  <si>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</si>
  <si>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</si>
  <si>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</si>
  <si>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</si>
  <si>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</si>
  <si>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</si>
  <si>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</si>
  <si>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</si>
  <si>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</si>
  <si>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</si>
  <si>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</si>
  <si>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</si>
  <si>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</si>
  <si>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</si>
  <si>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</si>
  <si>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</si>
  <si>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</si>
  <si>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</si>
  <si>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</si>
  <si>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</si>
  <si>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</si>
  <si>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</si>
  <si>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</si>
  <si>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</si>
  <si>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</si>
  <si>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</si>
  <si>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</si>
  <si>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</si>
  <si>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</si>
  <si>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</si>
  <si>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</si>
  <si>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</si>
  <si>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</si>
  <si>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</si>
  <si>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</si>
  <si>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</si>
  <si>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</si>
  <si>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</si>
  <si>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</si>
  <si>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</si>
  <si>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</si>
  <si>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</si>
  <si>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</si>
  <si>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</si>
  <si>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</si>
  <si>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</si>
  <si>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</si>
  <si>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</si>
  <si>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</si>
  <si>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</si>
  <si>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</si>
  <si>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</si>
  <si>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</si>
  <si>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</si>
  <si>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</si>
  <si>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</si>
  <si>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</si>
  <si>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</si>
  <si>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</si>
  <si>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</si>
  <si>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</si>
  <si>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</si>
  <si>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</si>
  <si>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</si>
  <si>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</si>
  <si>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</si>
  <si>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</si>
  <si>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</si>
  <si>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</si>
  <si>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</si>
  <si>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</si>
  <si>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</si>
  <si>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</si>
  <si>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</si>
  <si>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</si>
  <si>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</si>
  <si>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</si>
  <si>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</si>
  <si>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</si>
  <si>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</si>
  <si>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</si>
  <si>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</si>
  <si>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</si>
  <si>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</si>
  <si>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</si>
  <si>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</si>
  <si>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</si>
  <si>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</si>
  <si>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</si>
  <si>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</si>
  <si>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</si>
  <si>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</si>
  <si>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</si>
  <si>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</si>
  <si>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</si>
  <si>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</si>
  <si>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</si>
  <si>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</si>
  <si>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</si>
  <si>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</si>
  <si>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</si>
  <si>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</si>
  <si>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</si>
  <si>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</si>
  <si>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</si>
  <si>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</si>
  <si>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</si>
  <si>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</si>
  <si>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</si>
  <si>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</si>
  <si>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</si>
  <si>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</si>
  <si>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</si>
  <si>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</si>
  <si>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</si>
  <si>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</si>
  <si>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</si>
  <si>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</si>
  <si>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</si>
  <si>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</si>
  <si>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</si>
  <si>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</si>
  <si>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</si>
  <si>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</si>
  <si>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</si>
  <si>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</si>
  <si>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</si>
  <si>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</si>
  <si>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</si>
  <si>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</si>
  <si>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</si>
  <si>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</si>
  <si>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</si>
  <si>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</si>
  <si>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</si>
  <si>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</si>
  <si>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</si>
  <si>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</si>
  <si>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</si>
  <si>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</si>
  <si>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</si>
  <si>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</si>
  <si>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</si>
  <si>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</si>
  <si>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</si>
  <si>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</si>
  <si>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</si>
  <si>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</si>
  <si>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</si>
  <si>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</si>
  <si>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</si>
  <si>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</si>
  <si>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</si>
  <si>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</si>
  <si>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</si>
  <si>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</si>
  <si>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</si>
  <si>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</si>
  <si>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</si>
  <si>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</si>
  <si>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</si>
  <si>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</si>
  <si>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</si>
  <si>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</si>
  <si>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</si>
  <si>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</si>
  <si>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</si>
  <si>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</si>
  <si>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</si>
  <si>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</si>
  <si>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</si>
  <si>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</si>
  <si>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</si>
  <si>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</si>
  <si>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</si>
  <si>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</si>
  <si>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</si>
  <si>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</si>
  <si>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</si>
  <si>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</si>
  <si>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</si>
  <si>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</si>
  <si>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</si>
  <si>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</si>
  <si>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</si>
  <si>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</si>
  <si>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</si>
  <si>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</si>
  <si>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</si>
  <si>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</si>
  <si>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</si>
  <si>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</si>
  <si>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</si>
  <si>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</si>
  <si>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</si>
  <si>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</si>
  <si>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</si>
  <si>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</si>
  <si>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</si>
  <si>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</si>
  <si>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</si>
  <si>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</si>
  <si>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</si>
  <si>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</si>
  <si>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</si>
  <si>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</si>
  <si>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</si>
  <si>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</si>
  <si>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</si>
  <si>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</si>
  <si>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</si>
  <si>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</si>
  <si>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</si>
  <si>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</si>
  <si>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</si>
  <si>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</si>
  <si>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</si>
  <si>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</si>
  <si>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</si>
  <si>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</si>
  <si>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</si>
  <si>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</si>
  <si>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</si>
  <si>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</si>
  <si>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</si>
  <si>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</si>
  <si>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</si>
  <si>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</si>
  <si>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</si>
  <si>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</si>
  <si>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</si>
  <si>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</si>
  <si>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</si>
  <si>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</si>
  <si>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</si>
  <si>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</si>
  <si>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</si>
  <si>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</si>
  <si>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</si>
  <si>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</si>
  <si>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 xml:space="preserve">Table 9 (Capital), N10 </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</si>
  <si>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</si>
  <si>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</si>
  <si>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</si>
  <si>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</si>
  <si>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</si>
  <si>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</si>
  <si>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 Regarding the annulment of conservation buffer requirement please see the press release of National Bank of Goergia "Supervisory Plan Of The National Bank Of Georgia With Regard To COVID-19" (link: https://nbg.gov.ge/page/covid-19)</t>
  </si>
  <si>
    <t>Weighted average nominal interest rate (on Residual Contractual value of Loans)</t>
  </si>
  <si>
    <t>Weighted average remaining maturity (months) according to the  Residual Contractual value of Loans</t>
  </si>
  <si>
    <t>ECL/Total Loans</t>
  </si>
  <si>
    <t>JSC PASHA Bank Georgia</t>
  </si>
  <si>
    <t>Farid Mammadov</t>
  </si>
  <si>
    <t>Nikoloz Shurghaia</t>
  </si>
  <si>
    <t>www.pashabank.ge</t>
  </si>
  <si>
    <t>Shahin Mammadov</t>
  </si>
  <si>
    <t>Member of PASHA Bank Supervisory Board</t>
  </si>
  <si>
    <t>George Glonti</t>
  </si>
  <si>
    <t>Senior Independent Member of PASHA Bank Supervisory Board</t>
  </si>
  <si>
    <t>Ebru Ogan Knottnerus</t>
  </si>
  <si>
    <t>Independent Member of PASHA Bank Supervisory Board</t>
  </si>
  <si>
    <t>Jalal Gasımov</t>
  </si>
  <si>
    <t>Chairman of PASHA Bank Supervisory Board</t>
  </si>
  <si>
    <t>Chairman of Board of Directors​, CEO</t>
  </si>
  <si>
    <t>Selim Berent</t>
  </si>
  <si>
    <t>Member of the Board of Directors, CFO</t>
  </si>
  <si>
    <t>Levan Aladashvili</t>
  </si>
  <si>
    <t>Member of the Board of Directors, Chief Risk Officer</t>
  </si>
  <si>
    <t>PASHA Bank OJSC</t>
  </si>
  <si>
    <t xml:space="preserve">Mr. Arif Pashayev </t>
  </si>
  <si>
    <t>Mrs. Arzu Aliyeva</t>
  </si>
  <si>
    <t>Mrs. Leyla Aliyeva</t>
  </si>
  <si>
    <t>Mr. Mir Jamal Pashayev</t>
  </si>
  <si>
    <t>Table 9 (Capital), N38</t>
  </si>
  <si>
    <t>Table 9 (Capital), N2</t>
  </si>
  <si>
    <t>Table 9 (Capital), N6</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</si>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</sst>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
      <patternFill patternType="solid">
        <fgColor rgb="FF92D050"/>
        <bgColor indexed="64"/>
      </patternFill>
    </fill>
  </fills>
  <borders count="13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9" fontId="23"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2" fillId="9" borderId="32"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0" fontId="21"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168" fontId="23" fillId="64" borderId="39" applyNumberFormat="0" applyAlignment="0" applyProtection="0"/>
    <xf numFmtId="169" fontId="23" fillId="64" borderId="39" applyNumberFormat="0" applyAlignment="0" applyProtection="0"/>
    <xf numFmtId="168" fontId="23" fillId="64" borderId="39" applyNumberFormat="0" applyAlignment="0" applyProtection="0"/>
    <xf numFmtId="0" fontId="21" fillId="64" borderId="39" applyNumberFormat="0" applyAlignment="0" applyProtection="0"/>
    <xf numFmtId="0" fontId="24"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0" fontId="25" fillId="10" borderId="35"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169" fontId="26" fillId="65" borderId="40" applyNumberFormat="0" applyAlignment="0" applyProtection="0"/>
    <xf numFmtId="168" fontId="26" fillId="65" borderId="40" applyNumberFormat="0" applyAlignment="0" applyProtection="0"/>
    <xf numFmtId="0" fontId="24" fillId="65" borderId="4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41">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68"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2" applyNumberFormat="0" applyFill="0" applyAlignment="0" applyProtection="0"/>
    <xf numFmtId="169" fontId="38" fillId="0" borderId="42" applyNumberFormat="0" applyFill="0" applyAlignment="0" applyProtection="0"/>
    <xf numFmtId="0"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168" fontId="38" fillId="0" borderId="42" applyNumberFormat="0" applyFill="0" applyAlignment="0" applyProtection="0"/>
    <xf numFmtId="169" fontId="38" fillId="0" borderId="42" applyNumberFormat="0" applyFill="0" applyAlignment="0" applyProtection="0"/>
    <xf numFmtId="168" fontId="38" fillId="0" borderId="42" applyNumberFormat="0" applyFill="0" applyAlignment="0" applyProtection="0"/>
    <xf numFmtId="0" fontId="38" fillId="0" borderId="42" applyNumberFormat="0" applyFill="0" applyAlignment="0" applyProtection="0"/>
    <xf numFmtId="0" fontId="39" fillId="0" borderId="43" applyNumberFormat="0" applyFill="0" applyAlignment="0" applyProtection="0"/>
    <xf numFmtId="169" fontId="39" fillId="0" borderId="43" applyNumberFormat="0" applyFill="0" applyAlignment="0" applyProtection="0"/>
    <xf numFmtId="0"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168" fontId="39" fillId="0" borderId="43" applyNumberFormat="0" applyFill="0" applyAlignment="0" applyProtection="0"/>
    <xf numFmtId="169" fontId="39" fillId="0" borderId="43" applyNumberFormat="0" applyFill="0" applyAlignment="0" applyProtection="0"/>
    <xf numFmtId="168" fontId="39" fillId="0" borderId="43" applyNumberFormat="0" applyFill="0" applyAlignment="0" applyProtection="0"/>
    <xf numFmtId="0" fontId="39" fillId="0" borderId="43" applyNumberFormat="0" applyFill="0" applyAlignment="0" applyProtection="0"/>
    <xf numFmtId="0" fontId="40" fillId="0" borderId="44" applyNumberFormat="0" applyFill="0" applyAlignment="0" applyProtection="0"/>
    <xf numFmtId="169"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168" fontId="40" fillId="0" borderId="44" applyNumberFormat="0" applyFill="0" applyAlignment="0" applyProtection="0"/>
    <xf numFmtId="169" fontId="40" fillId="0" borderId="44" applyNumberFormat="0" applyFill="0" applyAlignment="0" applyProtection="0"/>
    <xf numFmtId="168" fontId="40" fillId="0" borderId="44" applyNumberFormat="0" applyFill="0" applyAlignment="0" applyProtection="0"/>
    <xf numFmtId="0" fontId="40" fillId="0" borderId="44"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9" fontId="51"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50" fillId="8" borderId="32"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0" fontId="49"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168" fontId="51" fillId="43" borderId="39" applyNumberFormat="0" applyAlignment="0" applyProtection="0"/>
    <xf numFmtId="169" fontId="51" fillId="43" borderId="39" applyNumberFormat="0" applyAlignment="0" applyProtection="0"/>
    <xf numFmtId="168" fontId="51" fillId="43" borderId="39" applyNumberFormat="0" applyAlignment="0" applyProtection="0"/>
    <xf numFmtId="0" fontId="49" fillId="43" borderId="39"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5"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0" fontId="52" fillId="0" borderId="45"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0" fontId="53" fillId="0" borderId="34"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168" fontId="54" fillId="0" borderId="45" applyNumberFormat="0" applyFill="0" applyAlignment="0" applyProtection="0"/>
    <xf numFmtId="169" fontId="54" fillId="0" borderId="45" applyNumberFormat="0" applyFill="0" applyAlignment="0" applyProtection="0"/>
    <xf numFmtId="168" fontId="54" fillId="0" borderId="45" applyNumberFormat="0" applyFill="0" applyAlignment="0" applyProtection="0"/>
    <xf numFmtId="0" fontId="52" fillId="0" borderId="45"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46"/>
    <xf numFmtId="169" fontId="9" fillId="0" borderId="46"/>
    <xf numFmtId="168" fontId="9" fillId="0" borderId="4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168" fontId="2" fillId="0" borderId="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169"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0" borderId="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1" fillId="11" borderId="36"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10"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168" fontId="2" fillId="0" borderId="0"/>
    <xf numFmtId="0" fontId="2" fillId="74" borderId="47" applyNumberFormat="0" applyFont="0" applyAlignment="0" applyProtection="0"/>
    <xf numFmtId="0" fontId="2" fillId="74" borderId="47" applyNumberFormat="0" applyFont="0" applyAlignment="0" applyProtection="0"/>
    <xf numFmtId="169" fontId="2" fillId="0" borderId="0"/>
    <xf numFmtId="168" fontId="2" fillId="0" borderId="0"/>
    <xf numFmtId="168" fontId="2" fillId="0" borderId="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0" fontId="2" fillId="74" borderId="47"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9" fontId="68"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7" fillId="9" borderId="33"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0" fontId="66"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168" fontId="68" fillId="64" borderId="48" applyNumberFormat="0" applyAlignment="0" applyProtection="0"/>
    <xf numFmtId="169" fontId="68" fillId="64" borderId="48" applyNumberFormat="0" applyAlignment="0" applyProtection="0"/>
    <xf numFmtId="168" fontId="68" fillId="64" borderId="48" applyNumberFormat="0" applyAlignment="0" applyProtection="0"/>
    <xf numFmtId="0" fontId="66" fillId="64" borderId="48"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9" fontId="77"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4" fillId="0" borderId="37"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0" fontId="30"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168" fontId="77" fillId="0" borderId="49" applyNumberFormat="0" applyFill="0" applyAlignment="0" applyProtection="0"/>
    <xf numFmtId="169" fontId="77" fillId="0" borderId="49" applyNumberFormat="0" applyFill="0" applyAlignment="0" applyProtection="0"/>
    <xf numFmtId="168" fontId="77" fillId="0" borderId="49" applyNumberFormat="0" applyFill="0" applyAlignment="0" applyProtection="0"/>
    <xf numFmtId="0" fontId="30" fillId="0" borderId="49" applyNumberFormat="0" applyFill="0" applyAlignment="0" applyProtection="0"/>
    <xf numFmtId="0" fontId="8" fillId="0" borderId="50"/>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0" fontId="124" fillId="0" borderId="0"/>
  </cellStyleXfs>
  <cellXfs count="784">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193" fontId="2" fillId="0" borderId="3" xfId="0" applyNumberFormat="1" applyFont="1" applyBorder="1" applyAlignment="1" applyProtection="1">
      <alignment vertical="center" wrapText="1"/>
      <protection locked="0"/>
    </xf>
    <xf numFmtId="193" fontId="84" fillId="0" borderId="3" xfId="0" applyNumberFormat="1" applyFont="1" applyBorder="1" applyAlignment="1" applyProtection="1">
      <alignment vertical="center" wrapText="1"/>
      <protection locked="0"/>
    </xf>
    <xf numFmtId="193" fontId="84" fillId="0" borderId="19" xfId="0" applyNumberFormat="1" applyFont="1" applyBorder="1" applyAlignment="1" applyProtection="1">
      <alignment vertical="center" wrapText="1"/>
      <protection locked="0"/>
    </xf>
    <xf numFmtId="193" fontId="2" fillId="2" borderId="3" xfId="0" applyNumberFormat="1" applyFont="1" applyFill="1" applyBorder="1" applyAlignment="1" applyProtection="1">
      <alignment vertical="center"/>
      <protection locked="0"/>
    </xf>
    <xf numFmtId="193" fontId="87" fillId="2" borderId="3" xfId="0" applyNumberFormat="1" applyFont="1" applyFill="1" applyBorder="1" applyAlignment="1" applyProtection="1">
      <alignment vertical="center"/>
      <protection locked="0"/>
    </xf>
    <xf numFmtId="193" fontId="87" fillId="2" borderId="19" xfId="0" applyNumberFormat="1" applyFont="1" applyFill="1" applyBorder="1" applyAlignment="1" applyProtection="1">
      <alignment vertical="center"/>
      <protection locked="0"/>
    </xf>
    <xf numFmtId="0" fontId="2" fillId="0" borderId="0" xfId="0" applyFont="1" applyAlignment="1">
      <alignment horizontal="right"/>
    </xf>
    <xf numFmtId="0" fontId="89"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59" xfId="0" applyFont="1" applyBorder="1" applyAlignment="1">
      <alignment horizontal="center" vertical="center" wrapText="1"/>
    </xf>
    <xf numFmtId="0" fontId="84" fillId="0" borderId="6" xfId="0" applyFont="1" applyBorder="1" applyAlignment="1">
      <alignment horizontal="center" vertical="center" wrapText="1"/>
    </xf>
    <xf numFmtId="167" fontId="84" fillId="0" borderId="60" xfId="0" applyNumberFormat="1" applyFont="1" applyBorder="1" applyAlignment="1">
      <alignment horizontal="center"/>
    </xf>
    <xf numFmtId="167" fontId="85" fillId="0" borderId="0" xfId="0" applyNumberFormat="1" applyFont="1" applyAlignment="1">
      <alignment horizontal="center"/>
    </xf>
    <xf numFmtId="167" fontId="84" fillId="0" borderId="58" xfId="0" applyNumberFormat="1" applyFont="1" applyBorder="1" applyAlignment="1">
      <alignment horizontal="center"/>
    </xf>
    <xf numFmtId="167" fontId="92" fillId="0" borderId="0" xfId="0" applyNumberFormat="1" applyFont="1" applyAlignment="1">
      <alignment horizontal="center"/>
    </xf>
    <xf numFmtId="167" fontId="84" fillId="0" borderId="61" xfId="0" applyNumberFormat="1" applyFont="1" applyBorder="1" applyAlignment="1">
      <alignment horizontal="center"/>
    </xf>
    <xf numFmtId="167" fontId="90" fillId="0" borderId="0" xfId="0" applyNumberFormat="1" applyFont="1" applyAlignment="1">
      <alignment horizontal="center"/>
    </xf>
    <xf numFmtId="167" fontId="84" fillId="0" borderId="62" xfId="0" applyNumberFormat="1" applyFont="1" applyBorder="1" applyAlignment="1">
      <alignment horizontal="center"/>
    </xf>
    <xf numFmtId="0" fontId="84" fillId="0" borderId="18" xfId="0" applyFont="1" applyBorder="1" applyAlignment="1">
      <alignment vertical="center"/>
    </xf>
    <xf numFmtId="193" fontId="84" fillId="0" borderId="3" xfId="0" applyNumberFormat="1" applyFont="1" applyBorder="1"/>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193"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4" fontId="2" fillId="3" borderId="18"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193" fontId="84" fillId="0" borderId="18" xfId="0" applyNumberFormat="1" applyFont="1" applyBorder="1"/>
    <xf numFmtId="193" fontId="84" fillId="0" borderId="19" xfId="0" applyNumberFormat="1" applyFont="1" applyBorder="1"/>
    <xf numFmtId="193" fontId="84" fillId="36" borderId="52" xfId="0" applyNumberFormat="1" applyFont="1" applyFill="1" applyBorder="1"/>
    <xf numFmtId="0" fontId="45" fillId="3" borderId="23" xfId="16" applyFont="1" applyFill="1" applyBorder="1" applyProtection="1">
      <protection locked="0"/>
    </xf>
    <xf numFmtId="193" fontId="84" fillId="36" borderId="21" xfId="0" applyNumberFormat="1" applyFont="1" applyFill="1" applyBorder="1"/>
    <xf numFmtId="193" fontId="84" fillId="36" borderId="23" xfId="0" applyNumberFormat="1" applyFont="1" applyFill="1" applyBorder="1"/>
    <xf numFmtId="193" fontId="84" fillId="36" borderId="53" xfId="0" applyNumberFormat="1" applyFont="1" applyFill="1" applyBorder="1"/>
    <xf numFmtId="0" fontId="84" fillId="0" borderId="16" xfId="0" applyFont="1" applyBorder="1"/>
    <xf numFmtId="0" fontId="89" fillId="0" borderId="0" xfId="0" applyFont="1" applyAlignment="1">
      <alignment wrapText="1"/>
    </xf>
    <xf numFmtId="0" fontId="84" fillId="0" borderId="18" xfId="0" applyFont="1" applyBorder="1"/>
    <xf numFmtId="0" fontId="84" fillId="0" borderId="3" xfId="0" applyFont="1" applyBorder="1"/>
    <xf numFmtId="0" fontId="84" fillId="0" borderId="63" xfId="0" applyFont="1" applyBorder="1" applyAlignment="1">
      <alignment wrapText="1"/>
    </xf>
    <xf numFmtId="0" fontId="84" fillId="0" borderId="21" xfId="0" applyFont="1" applyBorder="1"/>
    <xf numFmtId="0" fontId="86" fillId="0" borderId="22" xfId="0" applyFont="1" applyBorder="1"/>
    <xf numFmtId="193" fontId="45" fillId="36" borderId="22" xfId="16" applyNumberFormat="1" applyFont="1" applyFill="1" applyBorder="1" applyProtection="1">
      <protection locked="0"/>
    </xf>
    <xf numFmtId="0" fontId="84" fillId="0" borderId="54" xfId="0" applyFont="1" applyBorder="1" applyAlignment="1">
      <alignment horizontal="center"/>
    </xf>
    <xf numFmtId="0" fontId="84" fillId="0" borderId="55"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9"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19" xfId="5" applyNumberForma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xf numFmtId="3" fontId="45" fillId="36" borderId="22" xfId="16" applyNumberFormat="1" applyFont="1" applyFill="1" applyBorder="1" applyProtection="1">
      <protection locked="0"/>
    </xf>
    <xf numFmtId="193" fontId="45" fillId="36" borderId="22" xfId="1" applyNumberFormat="1" applyFont="1" applyFill="1" applyBorder="1" applyAlignment="1" applyProtection="1">
      <protection locked="0"/>
    </xf>
    <xf numFmtId="193" fontId="2" fillId="3" borderId="22" xfId="5" applyNumberFormat="1" applyFill="1" applyBorder="1" applyProtection="1">
      <protection locked="0"/>
    </xf>
    <xf numFmtId="164" fontId="45" fillId="36" borderId="23" xfId="1" applyNumberFormat="1" applyFont="1" applyFill="1" applyBorder="1" applyAlignment="1" applyProtection="1">
      <protection locked="0"/>
    </xf>
    <xf numFmtId="193" fontId="84" fillId="0" borderId="0" xfId="0" applyNumberFormat="1" applyFont="1"/>
    <xf numFmtId="0" fontId="45" fillId="0" borderId="25" xfId="0" applyFont="1" applyBorder="1" applyAlignment="1">
      <alignment vertical="center" wrapText="1"/>
    </xf>
    <xf numFmtId="0" fontId="91"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4"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5" fillId="0" borderId="0" xfId="11" applyFont="1"/>
    <xf numFmtId="0" fontId="96"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4" xfId="0" applyFont="1" applyBorder="1"/>
    <xf numFmtId="0" fontId="3" fillId="0" borderId="55"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8" fillId="0" borderId="0" xfId="0" applyFont="1"/>
    <xf numFmtId="0" fontId="3" fillId="0" borderId="63" xfId="0" applyFont="1" applyBorder="1"/>
    <xf numFmtId="193" fontId="84" fillId="0" borderId="20" xfId="0" applyNumberFormat="1"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167" fontId="84" fillId="0" borderId="3" xfId="0" applyNumberFormat="1" applyFont="1" applyBorder="1"/>
    <xf numFmtId="167" fontId="84" fillId="36" borderId="22" xfId="0" applyNumberFormat="1" applyFont="1" applyFill="1" applyBorder="1"/>
    <xf numFmtId="0" fontId="84" fillId="0" borderId="68" xfId="0" applyFont="1" applyBorder="1" applyAlignment="1">
      <alignment vertical="center" wrapText="1"/>
    </xf>
    <xf numFmtId="193"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6" xfId="0" applyFont="1" applyFill="1" applyBorder="1" applyAlignment="1">
      <alignment wrapText="1"/>
    </xf>
    <xf numFmtId="193" fontId="2" fillId="0" borderId="3" xfId="0" applyNumberFormat="1" applyFont="1" applyBorder="1" applyAlignment="1" applyProtection="1">
      <alignment horizontal="right" vertical="center" wrapText="1"/>
      <protection locked="0"/>
    </xf>
    <xf numFmtId="0" fontId="97" fillId="0" borderId="0" xfId="0" applyFont="1" applyAlignment="1">
      <alignment wrapText="1"/>
    </xf>
    <xf numFmtId="0" fontId="2" fillId="0" borderId="0" xfId="0" applyFont="1" applyAlignment="1">
      <alignment wrapText="1"/>
    </xf>
    <xf numFmtId="0" fontId="100" fillId="3" borderId="78" xfId="0" applyFont="1" applyFill="1" applyBorder="1" applyAlignment="1">
      <alignment horizontal="left"/>
    </xf>
    <xf numFmtId="0" fontId="100" fillId="3" borderId="79" xfId="0" applyFont="1" applyFill="1" applyBorder="1" applyAlignment="1">
      <alignment horizontal="left"/>
    </xf>
    <xf numFmtId="0" fontId="4" fillId="3" borderId="82" xfId="0" applyFont="1" applyFill="1" applyBorder="1" applyAlignment="1">
      <alignment vertical="center"/>
    </xf>
    <xf numFmtId="0" fontId="3" fillId="3" borderId="83" xfId="0" applyFont="1" applyFill="1" applyBorder="1" applyAlignment="1">
      <alignment vertical="center"/>
    </xf>
    <xf numFmtId="0" fontId="3" fillId="0" borderId="67" xfId="0" applyFont="1" applyBorder="1" applyAlignment="1">
      <alignment horizontal="center" vertical="center"/>
    </xf>
    <xf numFmtId="0" fontId="3" fillId="0" borderId="7" xfId="0" applyFont="1" applyBorder="1" applyAlignment="1">
      <alignment vertical="center"/>
    </xf>
    <xf numFmtId="0" fontId="3" fillId="0" borderId="18" xfId="0" applyFont="1" applyBorder="1" applyAlignment="1">
      <alignment horizontal="center" vertical="center"/>
    </xf>
    <xf numFmtId="0" fontId="3" fillId="0" borderId="80" xfId="0" applyFont="1" applyBorder="1" applyAlignment="1">
      <alignment vertical="center"/>
    </xf>
    <xf numFmtId="0" fontId="4" fillId="0" borderId="80"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3"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69" fontId="9" fillId="37" borderId="55" xfId="20" applyBorder="1"/>
    <xf numFmtId="0" fontId="3" fillId="0" borderId="87" xfId="0" applyFont="1" applyBorder="1" applyAlignment="1">
      <alignment horizontal="center" vertical="center"/>
    </xf>
    <xf numFmtId="0" fontId="3" fillId="0" borderId="88" xfId="0" applyFont="1" applyBorder="1" applyAlignment="1">
      <alignment vertical="center"/>
    </xf>
    <xf numFmtId="169" fontId="9" fillId="37" borderId="24" xfId="20" applyBorder="1"/>
    <xf numFmtId="169" fontId="9" fillId="37" borderId="89" xfId="20" applyBorder="1"/>
    <xf numFmtId="169" fontId="9" fillId="37" borderId="25" xfId="20" applyBorder="1"/>
    <xf numFmtId="0" fontId="3" fillId="0" borderId="92" xfId="0" applyFont="1" applyBorder="1" applyAlignment="1">
      <alignment horizontal="center" vertical="center"/>
    </xf>
    <xf numFmtId="0" fontId="3" fillId="0" borderId="93" xfId="0" applyFont="1" applyBorder="1" applyAlignment="1">
      <alignment vertical="center"/>
    </xf>
    <xf numFmtId="169" fontId="9" fillId="37" borderId="30" xfId="20" applyBorder="1"/>
    <xf numFmtId="0" fontId="4" fillId="0" borderId="0" xfId="0" applyFont="1" applyAlignment="1">
      <alignment horizontal="center"/>
    </xf>
    <xf numFmtId="0" fontId="86" fillId="0" borderId="80" xfId="0" applyFont="1" applyBorder="1" applyAlignment="1">
      <alignment horizontal="center" vertical="center" wrapText="1"/>
    </xf>
    <xf numFmtId="0" fontId="86" fillId="0" borderId="81"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81" xfId="0" applyFont="1" applyFill="1" applyBorder="1" applyAlignment="1">
      <alignment horizontal="left" vertical="center" wrapText="1"/>
    </xf>
    <xf numFmtId="0" fontId="3" fillId="0" borderId="18" xfId="0" applyFont="1" applyBorder="1" applyAlignment="1">
      <alignment horizontal="right" vertical="center" wrapText="1"/>
    </xf>
    <xf numFmtId="0" fontId="101"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1" fillId="0" borderId="0" xfId="0" applyFont="1" applyAlignment="1">
      <alignment horizontal="left" vertical="center"/>
    </xf>
    <xf numFmtId="49" fontId="102" fillId="0" borderId="21" xfId="5" applyNumberFormat="1" applyFont="1" applyBorder="1" applyAlignment="1" applyProtection="1">
      <alignment horizontal="left" vertical="center"/>
      <protection locked="0"/>
    </xf>
    <xf numFmtId="0" fontId="103" fillId="0" borderId="22" xfId="9" applyFont="1" applyBorder="1" applyAlignment="1" applyProtection="1">
      <alignment horizontal="left" vertical="center" wrapText="1"/>
      <protection locked="0"/>
    </xf>
    <xf numFmtId="0" fontId="84" fillId="0" borderId="80" xfId="0" applyFont="1" applyBorder="1" applyAlignment="1">
      <alignment vertical="center" wrapText="1"/>
    </xf>
    <xf numFmtId="14" fontId="2" fillId="3" borderId="80" xfId="8" quotePrefix="1" applyNumberFormat="1" applyFont="1" applyFill="1" applyBorder="1" applyAlignment="1" applyProtection="1">
      <alignment horizontal="left"/>
      <protection locked="0"/>
    </xf>
    <xf numFmtId="3" fontId="104" fillId="36" borderId="81" xfId="0" applyNumberFormat="1" applyFont="1" applyFill="1" applyBorder="1" applyAlignment="1">
      <alignment vertical="center" wrapText="1"/>
    </xf>
    <xf numFmtId="3" fontId="104" fillId="36" borderId="22" xfId="0" applyNumberFormat="1" applyFont="1" applyFill="1" applyBorder="1" applyAlignment="1">
      <alignment vertical="center" wrapText="1"/>
    </xf>
    <xf numFmtId="3" fontId="104" fillId="36" borderId="23" xfId="0" applyNumberFormat="1" applyFont="1" applyFill="1" applyBorder="1" applyAlignment="1">
      <alignment vertical="center" wrapText="1"/>
    </xf>
    <xf numFmtId="0" fontId="6" fillId="0" borderId="80" xfId="17" applyFill="1" applyBorder="1" applyAlignment="1" applyProtection="1"/>
    <xf numFmtId="49" fontId="84" fillId="0" borderId="80"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100" xfId="20964" applyFont="1" applyFill="1" applyBorder="1">
      <alignment vertical="center"/>
    </xf>
    <xf numFmtId="0" fontId="45" fillId="76" borderId="101" xfId="20964" applyFont="1" applyFill="1" applyBorder="1">
      <alignment vertical="center"/>
    </xf>
    <xf numFmtId="0" fontId="45" fillId="76" borderId="98" xfId="20964" applyFont="1" applyFill="1" applyBorder="1">
      <alignment vertical="center"/>
    </xf>
    <xf numFmtId="0" fontId="106" fillId="70" borderId="97" xfId="20964" applyFont="1" applyFill="1" applyBorder="1" applyAlignment="1">
      <alignment horizontal="center" vertical="center"/>
    </xf>
    <xf numFmtId="0" fontId="106" fillId="70" borderId="98" xfId="20964" applyFont="1" applyFill="1" applyBorder="1" applyAlignment="1">
      <alignment horizontal="left" vertical="center" wrapText="1"/>
    </xf>
    <xf numFmtId="164" fontId="106" fillId="0" borderId="99" xfId="7" applyNumberFormat="1" applyFont="1" applyFill="1" applyBorder="1" applyAlignment="1" applyProtection="1">
      <alignment horizontal="right" vertical="center"/>
      <protection locked="0"/>
    </xf>
    <xf numFmtId="0" fontId="105" fillId="77" borderId="99" xfId="20964" applyFont="1" applyFill="1" applyBorder="1" applyAlignment="1">
      <alignment horizontal="center" vertical="center"/>
    </xf>
    <xf numFmtId="0" fontId="105" fillId="77" borderId="101" xfId="20964" applyFont="1" applyFill="1" applyBorder="1" applyAlignment="1">
      <alignment vertical="top" wrapText="1"/>
    </xf>
    <xf numFmtId="164" fontId="45" fillId="76" borderId="98" xfId="7" applyNumberFormat="1" applyFont="1" applyFill="1" applyBorder="1" applyAlignment="1">
      <alignment horizontal="right" vertical="center"/>
    </xf>
    <xf numFmtId="0" fontId="107" fillId="70" borderId="97" xfId="20964" applyFont="1" applyFill="1" applyBorder="1" applyAlignment="1">
      <alignment horizontal="center" vertical="center"/>
    </xf>
    <xf numFmtId="0" fontId="106" fillId="70" borderId="101" xfId="20964" applyFont="1" applyFill="1" applyBorder="1" applyAlignment="1">
      <alignment vertical="center" wrapText="1"/>
    </xf>
    <xf numFmtId="0" fontId="106" fillId="70" borderId="98" xfId="20964" applyFont="1" applyFill="1" applyBorder="1" applyAlignment="1">
      <alignment horizontal="left" vertical="center"/>
    </xf>
    <xf numFmtId="0" fontId="107" fillId="3" borderId="97" xfId="20964" applyFont="1" applyFill="1" applyBorder="1" applyAlignment="1">
      <alignment horizontal="center" vertical="center"/>
    </xf>
    <xf numFmtId="0" fontId="106" fillId="3" borderId="98" xfId="20964" applyFont="1" applyFill="1" applyBorder="1" applyAlignment="1">
      <alignment horizontal="left" vertical="center"/>
    </xf>
    <xf numFmtId="0" fontId="107" fillId="0" borderId="97" xfId="20964" applyFont="1" applyBorder="1" applyAlignment="1">
      <alignment horizontal="center" vertical="center"/>
    </xf>
    <xf numFmtId="0" fontId="106" fillId="0" borderId="98" xfId="20964" applyFont="1" applyBorder="1" applyAlignment="1">
      <alignment horizontal="left" vertical="center"/>
    </xf>
    <xf numFmtId="0" fontId="108" fillId="77" borderId="99" xfId="20964" applyFont="1" applyFill="1" applyBorder="1" applyAlignment="1">
      <alignment horizontal="center" vertical="center"/>
    </xf>
    <xf numFmtId="0" fontId="105" fillId="77" borderId="101" xfId="20964" applyFont="1" applyFill="1" applyBorder="1">
      <alignment vertical="center"/>
    </xf>
    <xf numFmtId="164" fontId="106" fillId="77" borderId="99" xfId="7" applyNumberFormat="1" applyFont="1" applyFill="1" applyBorder="1" applyAlignment="1" applyProtection="1">
      <alignment horizontal="right" vertical="center"/>
      <protection locked="0"/>
    </xf>
    <xf numFmtId="0" fontId="105" fillId="76" borderId="100" xfId="20964" applyFont="1" applyFill="1" applyBorder="1">
      <alignment vertical="center"/>
    </xf>
    <xf numFmtId="0" fontId="105" fillId="76" borderId="101" xfId="20964" applyFont="1" applyFill="1" applyBorder="1">
      <alignment vertical="center"/>
    </xf>
    <xf numFmtId="164" fontId="105" fillId="76" borderId="98" xfId="7" applyNumberFormat="1" applyFont="1" applyFill="1" applyBorder="1" applyAlignment="1">
      <alignment horizontal="right" vertical="center"/>
    </xf>
    <xf numFmtId="0" fontId="110" fillId="3" borderId="97" xfId="20964" applyFont="1" applyFill="1" applyBorder="1" applyAlignment="1">
      <alignment horizontal="center" vertical="center"/>
    </xf>
    <xf numFmtId="0" fontId="111" fillId="77" borderId="99" xfId="20964" applyFont="1" applyFill="1" applyBorder="1" applyAlignment="1">
      <alignment horizontal="center" vertical="center"/>
    </xf>
    <xf numFmtId="0" fontId="45" fillId="77" borderId="101" xfId="20964" applyFont="1" applyFill="1" applyBorder="1">
      <alignment vertical="center"/>
    </xf>
    <xf numFmtId="0" fontId="110" fillId="70" borderId="97" xfId="20964" applyFont="1" applyFill="1" applyBorder="1" applyAlignment="1">
      <alignment horizontal="center" vertical="center"/>
    </xf>
    <xf numFmtId="164" fontId="106" fillId="3" borderId="99" xfId="7" applyNumberFormat="1" applyFont="1" applyFill="1" applyBorder="1" applyAlignment="1" applyProtection="1">
      <alignment horizontal="right" vertical="center"/>
      <protection locked="0"/>
    </xf>
    <xf numFmtId="0" fontId="111" fillId="3" borderId="99" xfId="20964" applyFont="1" applyFill="1" applyBorder="1" applyAlignment="1">
      <alignment horizontal="center" vertical="center"/>
    </xf>
    <xf numFmtId="0" fontId="45" fillId="3" borderId="101" xfId="20964" applyFont="1" applyFill="1" applyBorder="1">
      <alignment vertical="center"/>
    </xf>
    <xf numFmtId="0" fontId="107" fillId="70" borderId="99" xfId="20964" applyFont="1" applyFill="1" applyBorder="1" applyAlignment="1">
      <alignment horizontal="center" vertical="center"/>
    </xf>
    <xf numFmtId="0" fontId="19" fillId="70" borderId="99" xfId="20964" applyFont="1" applyFill="1" applyBorder="1" applyAlignment="1">
      <alignment horizontal="center" vertical="center"/>
    </xf>
    <xf numFmtId="0" fontId="101" fillId="0" borderId="99" xfId="0" applyFont="1" applyBorder="1" applyAlignment="1">
      <alignment horizontal="left" vertical="center" wrapText="1"/>
    </xf>
    <xf numFmtId="10" fontId="97" fillId="0" borderId="99" xfId="20962" applyNumberFormat="1" applyFont="1" applyFill="1" applyBorder="1" applyAlignment="1">
      <alignment horizontal="left" vertical="center" wrapText="1"/>
    </xf>
    <xf numFmtId="10" fontId="3" fillId="0"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left" vertical="center" wrapText="1"/>
    </xf>
    <xf numFmtId="10" fontId="101" fillId="0" borderId="99" xfId="20962" applyNumberFormat="1" applyFont="1" applyFill="1" applyBorder="1" applyAlignment="1">
      <alignment horizontal="left" vertical="center" wrapText="1"/>
    </xf>
    <xf numFmtId="10" fontId="4" fillId="36" borderId="99" xfId="20962" applyNumberFormat="1" applyFont="1" applyFill="1" applyBorder="1" applyAlignment="1">
      <alignment horizontal="left" vertical="center" wrapText="1"/>
    </xf>
    <xf numFmtId="10" fontId="4" fillId="36" borderId="99" xfId="0" applyNumberFormat="1" applyFont="1" applyFill="1" applyBorder="1" applyAlignment="1">
      <alignment horizontal="center" vertical="center" wrapText="1"/>
    </xf>
    <xf numFmtId="10" fontId="103" fillId="0" borderId="22" xfId="20962" applyNumberFormat="1" applyFont="1" applyFill="1" applyBorder="1" applyAlignment="1" applyProtection="1">
      <alignment horizontal="left" vertical="center"/>
    </xf>
    <xf numFmtId="0" fontId="4" fillId="36" borderId="99" xfId="0" applyFont="1" applyFill="1" applyBorder="1" applyAlignment="1">
      <alignment horizontal="left" vertical="center" wrapText="1"/>
    </xf>
    <xf numFmtId="0" fontId="3" fillId="0" borderId="99" xfId="0" applyFont="1" applyBorder="1" applyAlignment="1">
      <alignment horizontal="left" vertical="center" wrapText="1"/>
    </xf>
    <xf numFmtId="0" fontId="4" fillId="36" borderId="82" xfId="0" applyFont="1" applyFill="1" applyBorder="1" applyAlignment="1">
      <alignment vertical="center" wrapText="1"/>
    </xf>
    <xf numFmtId="0" fontId="4" fillId="36" borderId="98" xfId="0" applyFont="1" applyFill="1" applyBorder="1" applyAlignment="1">
      <alignment vertical="center" wrapText="1"/>
    </xf>
    <xf numFmtId="0" fontId="4" fillId="36" borderId="69" xfId="0" applyFont="1" applyFill="1" applyBorder="1" applyAlignment="1">
      <alignment vertical="center" wrapText="1"/>
    </xf>
    <xf numFmtId="0" fontId="4" fillId="36" borderId="29" xfId="0" applyFont="1" applyFill="1" applyBorder="1" applyAlignment="1">
      <alignment vertical="center" wrapText="1"/>
    </xf>
    <xf numFmtId="0" fontId="84" fillId="0" borderId="99" xfId="0" applyFont="1" applyBorder="1"/>
    <xf numFmtId="0" fontId="6" fillId="0" borderId="99" xfId="17" applyFill="1" applyBorder="1" applyAlignment="1" applyProtection="1">
      <alignment horizontal="left" vertical="center"/>
    </xf>
    <xf numFmtId="0" fontId="6" fillId="0" borderId="99" xfId="17" applyBorder="1" applyAlignment="1" applyProtection="1"/>
    <xf numFmtId="0" fontId="6" fillId="0" borderId="99" xfId="17" applyFill="1" applyBorder="1" applyAlignment="1" applyProtection="1">
      <alignment horizontal="left" vertical="center" wrapText="1"/>
    </xf>
    <xf numFmtId="0" fontId="6" fillId="0" borderId="99"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3" fontId="104" fillId="36" borderId="99" xfId="0" applyNumberFormat="1" applyFont="1" applyFill="1" applyBorder="1" applyAlignment="1">
      <alignment vertical="center" wrapText="1"/>
    </xf>
    <xf numFmtId="3" fontId="104" fillId="0" borderId="99" xfId="0" applyNumberFormat="1" applyFont="1" applyBorder="1" applyAlignment="1">
      <alignment vertical="center" wrapText="1"/>
    </xf>
    <xf numFmtId="3" fontId="104" fillId="36" borderId="100" xfId="0" applyNumberFormat="1" applyFont="1" applyFill="1" applyBorder="1" applyAlignment="1">
      <alignment vertical="center" wrapText="1"/>
    </xf>
    <xf numFmtId="3" fontId="104" fillId="0" borderId="100" xfId="0" applyNumberFormat="1" applyFont="1" applyBorder="1" applyAlignment="1">
      <alignment vertical="center" wrapText="1"/>
    </xf>
    <xf numFmtId="3" fontId="104" fillId="36" borderId="24" xfId="0" applyNumberFormat="1" applyFont="1" applyFill="1" applyBorder="1" applyAlignment="1">
      <alignment vertical="center" wrapText="1"/>
    </xf>
    <xf numFmtId="3" fontId="104" fillId="36" borderId="84" xfId="0" applyNumberFormat="1" applyFont="1" applyFill="1" applyBorder="1" applyAlignment="1">
      <alignment vertical="center" wrapText="1"/>
    </xf>
    <xf numFmtId="3" fontId="104" fillId="0" borderId="84" xfId="0" applyNumberFormat="1" applyFont="1" applyBorder="1" applyAlignment="1">
      <alignment vertical="center" wrapText="1"/>
    </xf>
    <xf numFmtId="3" fontId="104" fillId="36" borderId="38" xfId="0" applyNumberFormat="1" applyFont="1" applyFill="1" applyBorder="1" applyAlignment="1">
      <alignment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96" xfId="20" applyFont="1" applyBorder="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4" xfId="0" applyFont="1" applyFill="1" applyBorder="1"/>
    <xf numFmtId="0" fontId="3" fillId="3" borderId="102" xfId="0" applyFont="1" applyFill="1" applyBorder="1" applyAlignment="1">
      <alignment wrapText="1"/>
    </xf>
    <xf numFmtId="0" fontId="3" fillId="3" borderId="103" xfId="0" applyFont="1" applyFill="1" applyBorder="1"/>
    <xf numFmtId="0" fontId="4" fillId="3" borderId="75" xfId="0" applyFont="1" applyFill="1" applyBorder="1" applyAlignment="1">
      <alignment horizontal="center" wrapText="1"/>
    </xf>
    <xf numFmtId="0" fontId="3" fillId="0" borderId="99" xfId="0" applyFont="1" applyBorder="1" applyAlignment="1">
      <alignment horizontal="center"/>
    </xf>
    <xf numFmtId="0" fontId="3" fillId="3" borderId="63"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6" xfId="0" applyFont="1" applyFill="1" applyBorder="1" applyAlignment="1">
      <alignment horizontal="center" vertical="center" wrapText="1"/>
    </xf>
    <xf numFmtId="0" fontId="3" fillId="0" borderId="18" xfId="0" applyFont="1" applyBorder="1"/>
    <xf numFmtId="0" fontId="3" fillId="0" borderId="99" xfId="0" applyFont="1" applyBorder="1" applyAlignment="1">
      <alignment wrapText="1"/>
    </xf>
    <xf numFmtId="164" fontId="3" fillId="0" borderId="99" xfId="7" applyNumberFormat="1" applyFont="1" applyBorder="1"/>
    <xf numFmtId="164" fontId="3" fillId="0" borderId="81" xfId="7" applyNumberFormat="1" applyFont="1" applyBorder="1"/>
    <xf numFmtId="0" fontId="100" fillId="0" borderId="99" xfId="0" applyFont="1" applyBorder="1" applyAlignment="1">
      <alignment horizontal="left" wrapText="1" indent="2"/>
    </xf>
    <xf numFmtId="164" fontId="3" fillId="0" borderId="99" xfId="7" applyNumberFormat="1" applyFont="1" applyBorder="1" applyAlignment="1">
      <alignment vertical="center"/>
    </xf>
    <xf numFmtId="0" fontId="4" fillId="0" borderId="18" xfId="0" applyFont="1" applyBorder="1"/>
    <xf numFmtId="0" fontId="4" fillId="0" borderId="99" xfId="0" applyFont="1" applyBorder="1" applyAlignment="1">
      <alignment wrapText="1"/>
    </xf>
    <xf numFmtId="164" fontId="4" fillId="0" borderId="81" xfId="7" applyNumberFormat="1" applyFont="1" applyBorder="1"/>
    <xf numFmtId="0" fontId="112" fillId="3" borderId="63" xfId="0" applyFont="1" applyFill="1" applyBorder="1" applyAlignment="1">
      <alignment horizontal="left"/>
    </xf>
    <xf numFmtId="0" fontId="112"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96" xfId="7" applyNumberFormat="1" applyFont="1" applyFill="1" applyBorder="1"/>
    <xf numFmtId="164" fontId="3" fillId="0" borderId="99" xfId="7" applyNumberFormat="1" applyFont="1" applyFill="1" applyBorder="1"/>
    <xf numFmtId="164" fontId="3" fillId="0" borderId="99" xfId="7" applyNumberFormat="1" applyFont="1" applyFill="1" applyBorder="1" applyAlignment="1">
      <alignment vertical="center"/>
    </xf>
    <xf numFmtId="0" fontId="100" fillId="0" borderId="99"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6"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7" xfId="0" applyFont="1" applyFill="1" applyBorder="1" applyAlignment="1">
      <alignment horizontal="right" vertical="center"/>
    </xf>
    <xf numFmtId="0" fontId="2" fillId="0" borderId="97" xfId="0" applyFont="1" applyBorder="1" applyAlignment="1">
      <alignment vertical="center" wrapText="1"/>
    </xf>
    <xf numFmtId="193" fontId="2" fillId="2" borderId="97"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193" fontId="87" fillId="2" borderId="91" xfId="0" applyNumberFormat="1" applyFont="1" applyFill="1" applyBorder="1" applyAlignment="1" applyProtection="1">
      <alignment vertical="center"/>
      <protection locked="0"/>
    </xf>
    <xf numFmtId="0" fontId="113" fillId="0" borderId="0" xfId="11" applyFont="1"/>
    <xf numFmtId="0" fontId="115" fillId="0" borderId="0" xfId="11" applyFont="1"/>
    <xf numFmtId="0" fontId="114" fillId="0" borderId="0" xfId="0" applyFont="1"/>
    <xf numFmtId="0" fontId="116" fillId="0" borderId="68" xfId="0" applyFont="1" applyBorder="1" applyAlignment="1">
      <alignment horizontal="left" vertical="center" wrapText="1"/>
    </xf>
    <xf numFmtId="0" fontId="6" fillId="0" borderId="114" xfId="17" applyBorder="1" applyAlignment="1" applyProtection="1"/>
    <xf numFmtId="0" fontId="114" fillId="0" borderId="0" xfId="0" applyFont="1" applyAlignment="1">
      <alignment horizontal="left" vertical="top" wrapText="1"/>
    </xf>
    <xf numFmtId="0" fontId="2" fillId="0" borderId="114" xfId="0" applyFont="1" applyBorder="1" applyAlignment="1">
      <alignment horizontal="center" vertical="center" wrapText="1"/>
    </xf>
    <xf numFmtId="0" fontId="112" fillId="0" borderId="114" xfId="0" applyFont="1" applyBorder="1" applyAlignment="1">
      <alignment horizontal="center" vertical="center"/>
    </xf>
    <xf numFmtId="0" fontId="0" fillId="0" borderId="114" xfId="0" applyBorder="1" applyAlignment="1">
      <alignment horizontal="center"/>
    </xf>
    <xf numFmtId="0" fontId="125" fillId="3" borderId="114" xfId="20966" applyFont="1" applyFill="1" applyBorder="1" applyAlignment="1">
      <alignment horizontal="left" vertical="center" wrapText="1"/>
    </xf>
    <xf numFmtId="0" fontId="126" fillId="0" borderId="114" xfId="20966" applyFont="1" applyBorder="1" applyAlignment="1">
      <alignment horizontal="left" vertical="center" wrapText="1" indent="1"/>
    </xf>
    <xf numFmtId="0" fontId="127" fillId="3" borderId="124" xfId="0" applyFont="1" applyFill="1" applyBorder="1" applyAlignment="1">
      <alignment horizontal="left" vertical="center" wrapText="1"/>
    </xf>
    <xf numFmtId="0" fontId="126" fillId="3" borderId="114" xfId="20966" applyFont="1" applyFill="1" applyBorder="1" applyAlignment="1">
      <alignment horizontal="left" vertical="center" wrapText="1" indent="1"/>
    </xf>
    <xf numFmtId="0" fontId="125" fillId="0" borderId="124" xfId="0" applyFont="1" applyBorder="1" applyAlignment="1">
      <alignment horizontal="left" vertical="center" wrapText="1"/>
    </xf>
    <xf numFmtId="0" fontId="127" fillId="0" borderId="124" xfId="0" applyFont="1" applyBorder="1" applyAlignment="1">
      <alignment horizontal="left" vertical="center" wrapText="1"/>
    </xf>
    <xf numFmtId="0" fontId="127" fillId="0" borderId="124" xfId="0" applyFont="1" applyBorder="1" applyAlignment="1">
      <alignment vertical="center" wrapText="1"/>
    </xf>
    <xf numFmtId="0" fontId="128" fillId="0" borderId="124" xfId="0" applyFont="1" applyBorder="1" applyAlignment="1">
      <alignment horizontal="left" vertical="center" wrapText="1" indent="1"/>
    </xf>
    <xf numFmtId="0" fontId="128" fillId="3" borderId="124" xfId="0" applyFont="1" applyFill="1" applyBorder="1" applyAlignment="1">
      <alignment horizontal="left" vertical="center" wrapText="1" indent="1"/>
    </xf>
    <xf numFmtId="0" fontId="127" fillId="3" borderId="125" xfId="0" applyFont="1" applyFill="1" applyBorder="1" applyAlignment="1">
      <alignment horizontal="left" vertical="center" wrapText="1"/>
    </xf>
    <xf numFmtId="0" fontId="128" fillId="0" borderId="114" xfId="20966" applyFont="1" applyBorder="1" applyAlignment="1">
      <alignment horizontal="left" vertical="center" wrapText="1" indent="1"/>
    </xf>
    <xf numFmtId="0" fontId="127" fillId="0" borderId="114" xfId="0" applyFont="1" applyBorder="1" applyAlignment="1">
      <alignment horizontal="left" vertical="center" wrapText="1"/>
    </xf>
    <xf numFmtId="0" fontId="129" fillId="0" borderId="114" xfId="20966" applyFont="1" applyBorder="1" applyAlignment="1">
      <alignment horizontal="center" vertical="center" wrapText="1"/>
    </xf>
    <xf numFmtId="0" fontId="127" fillId="3" borderId="126" xfId="0" applyFont="1" applyFill="1" applyBorder="1" applyAlignment="1">
      <alignment horizontal="left" vertical="center" wrapText="1"/>
    </xf>
    <xf numFmtId="0" fontId="0" fillId="0" borderId="127" xfId="0" applyBorder="1" applyAlignment="1">
      <alignment horizontal="center"/>
    </xf>
    <xf numFmtId="0" fontId="126" fillId="3" borderId="127" xfId="20966" applyFont="1" applyFill="1" applyBorder="1" applyAlignment="1">
      <alignment horizontal="left" vertical="center" wrapText="1" indent="1"/>
    </xf>
    <xf numFmtId="0" fontId="126" fillId="3" borderId="124" xfId="0" applyFont="1" applyFill="1" applyBorder="1" applyAlignment="1">
      <alignment horizontal="left" vertical="center" wrapText="1" indent="1"/>
    </xf>
    <xf numFmtId="0" fontId="126" fillId="0" borderId="127" xfId="20966" applyFont="1" applyBorder="1" applyAlignment="1">
      <alignment horizontal="left" vertical="center" wrapText="1" indent="1"/>
    </xf>
    <xf numFmtId="0" fontId="126" fillId="0" borderId="124" xfId="0" applyFont="1" applyBorder="1" applyAlignment="1">
      <alignment horizontal="left" vertical="center" wrapText="1" indent="1"/>
    </xf>
    <xf numFmtId="0" fontId="126" fillId="0" borderId="125" xfId="0" applyFont="1" applyBorder="1" applyAlignment="1">
      <alignment horizontal="left" vertical="center" wrapText="1" indent="1"/>
    </xf>
    <xf numFmtId="0" fontId="127" fillId="0" borderId="127" xfId="20966" applyFont="1" applyBorder="1" applyAlignment="1">
      <alignment horizontal="left" vertical="center" wrapText="1"/>
    </xf>
    <xf numFmtId="0" fontId="127" fillId="0" borderId="127" xfId="0" applyFont="1" applyBorder="1" applyAlignment="1">
      <alignment vertical="center" wrapText="1"/>
    </xf>
    <xf numFmtId="0" fontId="129" fillId="0" borderId="127" xfId="20966" applyFont="1" applyBorder="1" applyAlignment="1">
      <alignment horizontal="center" vertical="center" wrapText="1"/>
    </xf>
    <xf numFmtId="0" fontId="127" fillId="3" borderId="127" xfId="20966" applyFont="1" applyFill="1" applyBorder="1" applyAlignment="1">
      <alignment horizontal="left" vertical="center" wrapText="1"/>
    </xf>
    <xf numFmtId="0" fontId="130" fillId="0" borderId="0" xfId="0" applyFont="1" applyAlignment="1">
      <alignment horizontal="justify"/>
    </xf>
    <xf numFmtId="0" fontId="127" fillId="0" borderId="127"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7" xfId="0" applyFont="1" applyBorder="1" applyAlignment="1">
      <alignment horizontal="center" vertical="center" wrapText="1"/>
    </xf>
    <xf numFmtId="0" fontId="0" fillId="0" borderId="127" xfId="0" applyBorder="1" applyAlignment="1">
      <alignment horizontal="center" vertical="center"/>
    </xf>
    <xf numFmtId="0" fontId="127" fillId="0" borderId="132" xfId="0" applyFont="1" applyBorder="1" applyAlignment="1">
      <alignment horizontal="justify" vertical="center" wrapText="1"/>
    </xf>
    <xf numFmtId="0" fontId="127" fillId="0" borderId="124" xfId="0" applyFont="1" applyBorder="1" applyAlignment="1">
      <alignment horizontal="justify" vertical="center" wrapText="1"/>
    </xf>
    <xf numFmtId="0" fontId="125" fillId="0" borderId="124" xfId="0" applyFont="1" applyBorder="1" applyAlignment="1">
      <alignment horizontal="justify" vertical="center" wrapText="1"/>
    </xf>
    <xf numFmtId="0" fontId="127" fillId="3" borderId="124" xfId="0" applyFont="1" applyFill="1" applyBorder="1" applyAlignment="1">
      <alignment horizontal="justify" vertical="center" wrapText="1"/>
    </xf>
    <xf numFmtId="0" fontId="127" fillId="0" borderId="125" xfId="0" applyFont="1" applyBorder="1" applyAlignment="1">
      <alignment horizontal="justify" vertical="center" wrapText="1"/>
    </xf>
    <xf numFmtId="0" fontId="127" fillId="0" borderId="126" xfId="0" applyFont="1" applyBorder="1" applyAlignment="1">
      <alignment horizontal="justify" vertical="center" wrapText="1"/>
    </xf>
    <xf numFmtId="0" fontId="125" fillId="0" borderId="124" xfId="0" applyFont="1" applyBorder="1" applyAlignment="1">
      <alignment vertical="center" wrapText="1"/>
    </xf>
    <xf numFmtId="0" fontId="126" fillId="0" borderId="124" xfId="0" applyFont="1" applyBorder="1" applyAlignment="1">
      <alignment horizontal="left" vertical="center" wrapText="1"/>
    </xf>
    <xf numFmtId="0" fontId="127" fillId="0" borderId="133" xfId="0" applyFont="1" applyBorder="1" applyAlignment="1">
      <alignment vertical="center" wrapText="1"/>
    </xf>
    <xf numFmtId="0" fontId="127" fillId="3" borderId="124" xfId="0" applyFont="1" applyFill="1" applyBorder="1" applyAlignment="1">
      <alignment vertical="center" wrapText="1"/>
    </xf>
    <xf numFmtId="0" fontId="105" fillId="0" borderId="130" xfId="0" applyFont="1" applyBorder="1" applyAlignment="1">
      <alignment vertical="center" wrapText="1"/>
    </xf>
    <xf numFmtId="0" fontId="2" fillId="0" borderId="130" xfId="0" applyFont="1" applyBorder="1" applyAlignment="1">
      <alignment horizontal="left" vertical="center" wrapText="1" indent="4"/>
    </xf>
    <xf numFmtId="0" fontId="45" fillId="0" borderId="130" xfId="0" applyFont="1" applyBorder="1" applyAlignment="1">
      <alignment vertical="center" wrapText="1"/>
    </xf>
    <xf numFmtId="0" fontId="2" fillId="0" borderId="127" xfId="0" applyFont="1" applyBorder="1" applyAlignment="1" applyProtection="1">
      <alignment horizontal="left" vertical="center" indent="11"/>
      <protection locked="0"/>
    </xf>
    <xf numFmtId="0" fontId="46" fillId="0" borderId="127" xfId="0" applyFont="1" applyBorder="1" applyAlignment="1" applyProtection="1">
      <alignment horizontal="left" vertical="center" indent="17"/>
      <protection locked="0"/>
    </xf>
    <xf numFmtId="0" fontId="112" fillId="0" borderId="127" xfId="0" applyFont="1" applyBorder="1" applyAlignment="1">
      <alignment vertical="center"/>
    </xf>
    <xf numFmtId="0" fontId="96" fillId="0" borderId="127" xfId="0" applyFont="1" applyBorder="1" applyAlignment="1">
      <alignment vertical="center" wrapText="1"/>
    </xf>
    <xf numFmtId="0" fontId="97" fillId="0" borderId="130" xfId="0" applyFont="1" applyBorder="1" applyAlignment="1">
      <alignment horizontal="left" vertical="center" wrapText="1"/>
    </xf>
    <xf numFmtId="0" fontId="2" fillId="0" borderId="130" xfId="0" applyFont="1" applyBorder="1" applyAlignment="1">
      <alignment horizontal="left" vertical="center" wrapText="1"/>
    </xf>
    <xf numFmtId="193" fontId="95" fillId="0" borderId="0" xfId="0" applyNumberFormat="1" applyFont="1" applyAlignment="1">
      <alignment horizontal="right"/>
    </xf>
    <xf numFmtId="0" fontId="126" fillId="3" borderId="125" xfId="0" applyFont="1" applyFill="1" applyBorder="1" applyAlignment="1">
      <alignment horizontal="left" vertical="center" wrapText="1" indent="1"/>
    </xf>
    <xf numFmtId="0" fontId="126" fillId="3" borderId="127" xfId="0" applyFont="1" applyFill="1" applyBorder="1" applyAlignment="1">
      <alignment horizontal="left" vertical="center" wrapText="1" indent="1"/>
    </xf>
    <xf numFmtId="167" fontId="84" fillId="0" borderId="127" xfId="0" applyNumberFormat="1" applyFont="1" applyBorder="1" applyAlignment="1">
      <alignment horizontal="center"/>
    </xf>
    <xf numFmtId="0" fontId="84" fillId="0" borderId="127" xfId="0" applyFont="1" applyBorder="1"/>
    <xf numFmtId="0" fontId="126" fillId="0" borderId="127" xfId="0" applyFont="1" applyBorder="1" applyAlignment="1">
      <alignment horizontal="left" vertical="center" wrapText="1" indent="1"/>
    </xf>
    <xf numFmtId="0" fontId="127" fillId="3" borderId="127" xfId="0" applyFont="1" applyFill="1" applyBorder="1" applyAlignment="1">
      <alignment horizontal="left" vertical="center" wrapText="1"/>
    </xf>
    <xf numFmtId="0" fontId="128" fillId="3" borderId="127" xfId="0" applyFont="1" applyFill="1" applyBorder="1" applyAlignment="1">
      <alignment horizontal="left" vertical="center" wrapText="1" indent="1"/>
    </xf>
    <xf numFmtId="0" fontId="130" fillId="0" borderId="127" xfId="0" applyFont="1" applyBorder="1" applyAlignment="1">
      <alignment horizontal="justify"/>
    </xf>
    <xf numFmtId="167" fontId="86" fillId="0" borderId="127" xfId="0" applyNumberFormat="1" applyFont="1" applyBorder="1" applyAlignment="1">
      <alignment horizontal="center"/>
    </xf>
    <xf numFmtId="167" fontId="86" fillId="0" borderId="56" xfId="0" applyNumberFormat="1" applyFont="1" applyBorder="1" applyAlignment="1">
      <alignment horizontal="center"/>
    </xf>
    <xf numFmtId="167" fontId="88" fillId="0" borderId="58" xfId="0" applyNumberFormat="1" applyFont="1" applyBorder="1" applyAlignment="1">
      <alignment horizontal="center"/>
    </xf>
    <xf numFmtId="167" fontId="46" fillId="0" borderId="58" xfId="0" applyNumberFormat="1" applyFont="1" applyBorder="1" applyAlignment="1">
      <alignment horizontal="center"/>
    </xf>
    <xf numFmtId="0" fontId="117" fillId="0" borderId="127" xfId="0" applyFont="1" applyBorder="1"/>
    <xf numFmtId="49" fontId="119" fillId="0" borderId="127" xfId="5" applyNumberFormat="1" applyFont="1" applyBorder="1" applyAlignment="1" applyProtection="1">
      <alignment horizontal="right" vertical="center"/>
      <protection locked="0"/>
    </xf>
    <xf numFmtId="0" fontId="118" fillId="3" borderId="127" xfId="13" applyFont="1" applyFill="1" applyBorder="1" applyAlignment="1" applyProtection="1">
      <alignment horizontal="left" vertical="center" wrapText="1"/>
      <protection locked="0"/>
    </xf>
    <xf numFmtId="49" fontId="118" fillId="3" borderId="127" xfId="5" applyNumberFormat="1" applyFont="1" applyFill="1" applyBorder="1" applyAlignment="1" applyProtection="1">
      <alignment horizontal="right" vertical="center"/>
      <protection locked="0"/>
    </xf>
    <xf numFmtId="0" fontId="118" fillId="0" borderId="127" xfId="13" applyFont="1" applyBorder="1" applyAlignment="1" applyProtection="1">
      <alignment horizontal="left" vertical="center" wrapText="1"/>
      <protection locked="0"/>
    </xf>
    <xf numFmtId="49" fontId="118" fillId="0" borderId="127" xfId="5" applyNumberFormat="1" applyFont="1" applyBorder="1" applyAlignment="1" applyProtection="1">
      <alignment horizontal="right" vertical="center"/>
      <protection locked="0"/>
    </xf>
    <xf numFmtId="0" fontId="120" fillId="0" borderId="127" xfId="13" applyFont="1" applyBorder="1" applyAlignment="1" applyProtection="1">
      <alignment horizontal="left" vertical="center" wrapText="1"/>
      <protection locked="0"/>
    </xf>
    <xf numFmtId="0" fontId="117" fillId="0" borderId="127" xfId="0" applyFont="1" applyBorder="1" applyAlignment="1">
      <alignment horizontal="center" vertical="center" wrapText="1"/>
    </xf>
    <xf numFmtId="14" fontId="114" fillId="0" borderId="0" xfId="0" applyNumberFormat="1" applyFont="1"/>
    <xf numFmtId="43" fontId="97" fillId="0" borderId="0" xfId="7" applyFont="1"/>
    <xf numFmtId="0" fontId="114" fillId="0" borderId="0" xfId="0" applyFont="1" applyAlignment="1">
      <alignment wrapText="1"/>
    </xf>
    <xf numFmtId="0" fontId="113" fillId="0" borderId="127" xfId="0" applyFont="1" applyBorder="1"/>
    <xf numFmtId="0" fontId="113" fillId="0" borderId="127" xfId="0" applyFont="1" applyBorder="1" applyAlignment="1">
      <alignment horizontal="left" indent="8"/>
    </xf>
    <xf numFmtId="0" fontId="113" fillId="0" borderId="127" xfId="0" applyFont="1" applyBorder="1" applyAlignment="1">
      <alignment wrapText="1"/>
    </xf>
    <xf numFmtId="0" fontId="117" fillId="0" borderId="0" xfId="0" applyFont="1"/>
    <xf numFmtId="0" fontId="116" fillId="0" borderId="127" xfId="0" applyFont="1" applyBorder="1"/>
    <xf numFmtId="49" fontId="119" fillId="0" borderId="127" xfId="5" applyNumberFormat="1" applyFont="1" applyBorder="1" applyAlignment="1" applyProtection="1">
      <alignment horizontal="right" vertical="center" wrapText="1"/>
      <protection locked="0"/>
    </xf>
    <xf numFmtId="49" fontId="118" fillId="3" borderId="127" xfId="5" applyNumberFormat="1" applyFont="1" applyFill="1" applyBorder="1" applyAlignment="1" applyProtection="1">
      <alignment horizontal="right" vertical="center" wrapText="1"/>
      <protection locked="0"/>
    </xf>
    <xf numFmtId="49" fontId="118" fillId="0" borderId="127" xfId="5" applyNumberFormat="1" applyFont="1" applyBorder="1" applyAlignment="1" applyProtection="1">
      <alignment horizontal="right" vertical="center" wrapText="1"/>
      <protection locked="0"/>
    </xf>
    <xf numFmtId="0" fontId="113" fillId="0" borderId="127" xfId="0" applyFont="1" applyBorder="1" applyAlignment="1">
      <alignment horizontal="center" vertical="center" wrapText="1"/>
    </xf>
    <xf numFmtId="0" fontId="113" fillId="0" borderId="131" xfId="0" applyFont="1" applyBorder="1" applyAlignment="1">
      <alignment horizontal="center" vertical="center" wrapText="1"/>
    </xf>
    <xf numFmtId="0" fontId="113" fillId="0" borderId="127" xfId="0" applyFont="1" applyBorder="1" applyAlignment="1">
      <alignment horizontal="center" vertical="center"/>
    </xf>
    <xf numFmtId="0" fontId="113" fillId="0" borderId="0" xfId="0" applyFont="1"/>
    <xf numFmtId="0" fontId="113" fillId="0" borderId="0" xfId="0" applyFont="1" applyAlignment="1">
      <alignment wrapText="1"/>
    </xf>
    <xf numFmtId="14" fontId="113" fillId="0" borderId="0" xfId="0" applyNumberFormat="1" applyFont="1"/>
    <xf numFmtId="0" fontId="114" fillId="0" borderId="0" xfId="0" applyFont="1" applyAlignment="1">
      <alignment horizontal="left"/>
    </xf>
    <xf numFmtId="0" fontId="113" fillId="0" borderId="127" xfId="0" applyFont="1" applyBorder="1" applyAlignment="1">
      <alignment horizontal="left" vertical="center" wrapText="1"/>
    </xf>
    <xf numFmtId="0" fontId="116" fillId="0" borderId="127" xfId="0" applyFont="1" applyBorder="1" applyAlignment="1">
      <alignment horizontal="left" wrapText="1" indent="1"/>
    </xf>
    <xf numFmtId="0" fontId="116" fillId="0" borderId="127" xfId="0" applyFont="1" applyBorder="1" applyAlignment="1">
      <alignment horizontal="left" vertical="center" indent="1"/>
    </xf>
    <xf numFmtId="0" fontId="114" fillId="0" borderId="127" xfId="0" applyFont="1" applyBorder="1"/>
    <xf numFmtId="0" fontId="113" fillId="0" borderId="127" xfId="0" applyFont="1" applyBorder="1" applyAlignment="1">
      <alignment horizontal="left" wrapText="1" indent="1"/>
    </xf>
    <xf numFmtId="0" fontId="113" fillId="0" borderId="127" xfId="0" applyFont="1" applyBorder="1" applyAlignment="1">
      <alignment horizontal="left" indent="1"/>
    </xf>
    <xf numFmtId="0" fontId="113" fillId="0" borderId="127" xfId="0" applyFont="1" applyBorder="1" applyAlignment="1">
      <alignment horizontal="left" wrapText="1" indent="4"/>
    </xf>
    <xf numFmtId="0" fontId="113" fillId="0" borderId="127" xfId="0" applyFont="1" applyBorder="1" applyAlignment="1">
      <alignment horizontal="left" indent="3"/>
    </xf>
    <xf numFmtId="0" fontId="116" fillId="0" borderId="127" xfId="0" applyFont="1" applyBorder="1" applyAlignment="1">
      <alignment horizontal="left" indent="1"/>
    </xf>
    <xf numFmtId="0" fontId="114" fillId="78" borderId="127" xfId="0" applyFont="1" applyFill="1" applyBorder="1"/>
    <xf numFmtId="0" fontId="117" fillId="0" borderId="7" xfId="0" applyFont="1" applyBorder="1"/>
    <xf numFmtId="0" fontId="114" fillId="0" borderId="127" xfId="0" applyFont="1" applyBorder="1" applyAlignment="1">
      <alignment horizontal="left" wrapText="1" indent="2"/>
    </xf>
    <xf numFmtId="0" fontId="114" fillId="0" borderId="127" xfId="0" applyFont="1" applyBorder="1" applyAlignment="1">
      <alignment horizontal="left" wrapText="1"/>
    </xf>
    <xf numFmtId="0" fontId="113" fillId="0" borderId="127" xfId="0" applyFont="1" applyBorder="1" applyAlignment="1">
      <alignment horizontal="center"/>
    </xf>
    <xf numFmtId="0" fontId="113" fillId="0" borderId="0" xfId="0" applyFont="1" applyAlignment="1">
      <alignment horizontal="center" vertical="center"/>
    </xf>
    <xf numFmtId="0" fontId="113" fillId="0" borderId="7" xfId="0" applyFont="1" applyBorder="1" applyAlignment="1">
      <alignment horizontal="center" vertical="center" wrapText="1"/>
    </xf>
    <xf numFmtId="0" fontId="113" fillId="0" borderId="7" xfId="0" applyFont="1" applyBorder="1" applyAlignment="1">
      <alignment wrapText="1"/>
    </xf>
    <xf numFmtId="0" fontId="113" fillId="0" borderId="0" xfId="0" applyFont="1" applyAlignment="1">
      <alignment horizontal="center" vertical="center" wrapText="1"/>
    </xf>
    <xf numFmtId="0" fontId="113" fillId="0" borderId="106" xfId="0" applyFont="1" applyBorder="1" applyAlignment="1">
      <alignment horizontal="center" vertical="center" wrapText="1"/>
    </xf>
    <xf numFmtId="0" fontId="113" fillId="0" borderId="130" xfId="0" applyFont="1" applyBorder="1" applyAlignment="1">
      <alignment horizontal="center" vertical="center" wrapText="1"/>
    </xf>
    <xf numFmtId="0" fontId="113" fillId="0" borderId="107" xfId="0" applyFont="1" applyBorder="1" applyAlignment="1">
      <alignment horizontal="center" vertical="center" wrapText="1"/>
    </xf>
    <xf numFmtId="49" fontId="113" fillId="0" borderId="23" xfId="0" applyNumberFormat="1" applyFont="1" applyBorder="1" applyAlignment="1">
      <alignment horizontal="left" wrapText="1" indent="1"/>
    </xf>
    <xf numFmtId="0" fontId="113" fillId="0" borderId="21" xfId="0" applyFont="1" applyBorder="1" applyAlignment="1">
      <alignment horizontal="left" wrapText="1" indent="1"/>
    </xf>
    <xf numFmtId="49" fontId="113" fillId="0" borderId="81" xfId="0" applyNumberFormat="1" applyFont="1" applyBorder="1" applyAlignment="1">
      <alignment horizontal="left" wrapText="1" indent="1"/>
    </xf>
    <xf numFmtId="0" fontId="113" fillId="0" borderId="18" xfId="0" applyFont="1" applyBorder="1" applyAlignment="1">
      <alignment horizontal="left" wrapText="1" indent="1"/>
    </xf>
    <xf numFmtId="49" fontId="113" fillId="0" borderId="18" xfId="0" applyNumberFormat="1" applyFont="1" applyBorder="1" applyAlignment="1">
      <alignment horizontal="left" wrapText="1" indent="3"/>
    </xf>
    <xf numFmtId="49" fontId="113" fillId="0" borderId="81" xfId="0" applyNumberFormat="1" applyFont="1" applyBorder="1" applyAlignment="1">
      <alignment horizontal="left" wrapText="1" indent="3"/>
    </xf>
    <xf numFmtId="49" fontId="113" fillId="0" borderId="18" xfId="0" applyNumberFormat="1" applyFont="1" applyBorder="1" applyAlignment="1">
      <alignment horizontal="left" wrapText="1" indent="2"/>
    </xf>
    <xf numFmtId="49" fontId="113" fillId="0" borderId="81" xfId="0" applyNumberFormat="1" applyFont="1" applyBorder="1" applyAlignment="1">
      <alignment horizontal="left" wrapText="1" indent="2"/>
    </xf>
    <xf numFmtId="49" fontId="113" fillId="0" borderId="81" xfId="0" applyNumberFormat="1" applyFont="1" applyBorder="1" applyAlignment="1">
      <alignment horizontal="left" vertical="top" wrapText="1" indent="2"/>
    </xf>
    <xf numFmtId="49" fontId="113" fillId="0" borderId="81" xfId="0" applyNumberFormat="1" applyFont="1" applyBorder="1" applyAlignment="1">
      <alignment horizontal="left" indent="1"/>
    </xf>
    <xf numFmtId="0" fontId="113" fillId="0" borderId="18" xfId="0" applyFont="1" applyBorder="1" applyAlignment="1">
      <alignment horizontal="left" indent="1"/>
    </xf>
    <xf numFmtId="49" fontId="113" fillId="0" borderId="18" xfId="0" applyNumberFormat="1" applyFont="1" applyBorder="1" applyAlignment="1">
      <alignment horizontal="left" indent="1"/>
    </xf>
    <xf numFmtId="49" fontId="113" fillId="0" borderId="18" xfId="0" applyNumberFormat="1" applyFont="1" applyBorder="1" applyAlignment="1">
      <alignment horizontal="left" indent="3"/>
    </xf>
    <xf numFmtId="49" fontId="113" fillId="0" borderId="81" xfId="0" applyNumberFormat="1" applyFont="1" applyBorder="1" applyAlignment="1">
      <alignment horizontal="left" indent="3"/>
    </xf>
    <xf numFmtId="0" fontId="113" fillId="0" borderId="18" xfId="0" applyFont="1" applyBorder="1" applyAlignment="1">
      <alignment horizontal="left" indent="2"/>
    </xf>
    <xf numFmtId="0" fontId="113" fillId="0" borderId="81" xfId="0" applyFont="1" applyBorder="1" applyAlignment="1">
      <alignment horizontal="left" indent="2"/>
    </xf>
    <xf numFmtId="0" fontId="113" fillId="0" borderId="81" xfId="0" applyFont="1" applyBorder="1" applyAlignment="1">
      <alignment horizontal="left" indent="1"/>
    </xf>
    <xf numFmtId="0" fontId="116" fillId="0" borderId="64" xfId="0" applyFont="1" applyBorder="1"/>
    <xf numFmtId="0" fontId="113" fillId="0" borderId="67" xfId="0" applyFont="1" applyBorder="1"/>
    <xf numFmtId="0" fontId="113" fillId="0" borderId="75" xfId="0" applyFont="1" applyBorder="1" applyAlignment="1">
      <alignment horizontal="center" vertical="center" wrapText="1"/>
    </xf>
    <xf numFmtId="0" fontId="113" fillId="0" borderId="81" xfId="0" applyFont="1" applyBorder="1" applyAlignment="1">
      <alignment horizontal="center" vertical="center" wrapText="1"/>
    </xf>
    <xf numFmtId="0" fontId="113" fillId="0" borderId="0" xfId="0" applyFont="1" applyAlignment="1">
      <alignment horizontal="left"/>
    </xf>
    <xf numFmtId="0" fontId="116" fillId="0" borderId="127" xfId="0" applyFont="1" applyBorder="1" applyAlignment="1">
      <alignment horizontal="left" vertical="center" wrapText="1"/>
    </xf>
    <xf numFmtId="0" fontId="118" fillId="0" borderId="0" xfId="0" applyFont="1"/>
    <xf numFmtId="0" fontId="95" fillId="0" borderId="0" xfId="0" applyFont="1" applyAlignment="1">
      <alignment wrapText="1"/>
    </xf>
    <xf numFmtId="0" fontId="116" fillId="0" borderId="127" xfId="0" applyFont="1" applyBorder="1" applyAlignment="1">
      <alignment horizontal="center" vertical="center" wrapText="1"/>
    </xf>
    <xf numFmtId="0" fontId="118" fillId="0" borderId="0" xfId="0" applyFont="1" applyAlignment="1">
      <alignment horizontal="center" vertical="center"/>
    </xf>
    <xf numFmtId="0" fontId="134" fillId="0" borderId="0" xfId="0" applyFont="1"/>
    <xf numFmtId="0" fontId="113" fillId="0" borderId="122" xfId="0" applyFont="1" applyBorder="1" applyAlignment="1">
      <alignment horizontal="left" vertical="center" wrapText="1" indent="1" readingOrder="1"/>
    </xf>
    <xf numFmtId="0" fontId="134" fillId="0" borderId="127" xfId="0" applyFont="1" applyBorder="1" applyAlignment="1">
      <alignment horizontal="left" indent="3"/>
    </xf>
    <xf numFmtId="0" fontId="116" fillId="0" borderId="127" xfId="0" applyFont="1" applyBorder="1" applyAlignment="1">
      <alignment vertical="center" wrapText="1" readingOrder="1"/>
    </xf>
    <xf numFmtId="0" fontId="134" fillId="0" borderId="127" xfId="0" applyFont="1" applyBorder="1" applyAlignment="1">
      <alignment horizontal="left" indent="2"/>
    </xf>
    <xf numFmtId="0" fontId="113" fillId="0" borderId="123" xfId="0" applyFont="1" applyBorder="1" applyAlignment="1">
      <alignment vertical="center" wrapText="1" readingOrder="1"/>
    </xf>
    <xf numFmtId="0" fontId="134" fillId="0" borderId="131" xfId="0" applyFont="1" applyBorder="1" applyAlignment="1">
      <alignment horizontal="left" indent="2"/>
    </xf>
    <xf numFmtId="0" fontId="113" fillId="0" borderId="122" xfId="0" applyFont="1" applyBorder="1" applyAlignment="1">
      <alignment vertical="center" wrapText="1" readingOrder="1"/>
    </xf>
    <xf numFmtId="0" fontId="113" fillId="0" borderId="121" xfId="0" applyFont="1" applyBorder="1" applyAlignment="1">
      <alignment vertical="center" wrapText="1" readingOrder="1"/>
    </xf>
    <xf numFmtId="0" fontId="134" fillId="0" borderId="7" xfId="0" applyFont="1" applyBorder="1"/>
    <xf numFmtId="0" fontId="2" fillId="0" borderId="15" xfId="0" applyFont="1" applyBorder="1" applyAlignment="1">
      <alignment horizontal="left" vertical="center" wrapText="1" indent="1"/>
    </xf>
    <xf numFmtId="169" fontId="2" fillId="37" borderId="63" xfId="20" applyFont="1" applyBorder="1"/>
    <xf numFmtId="193" fontId="84" fillId="0" borderId="18" xfId="0" applyNumberFormat="1" applyFont="1" applyBorder="1" applyAlignment="1" applyProtection="1">
      <alignment vertical="center" wrapText="1"/>
      <protection locked="0"/>
    </xf>
    <xf numFmtId="193" fontId="84" fillId="0" borderId="127" xfId="0" applyNumberFormat="1" applyFont="1" applyBorder="1" applyAlignment="1" applyProtection="1">
      <alignment vertical="center" wrapText="1"/>
      <protection locked="0"/>
    </xf>
    <xf numFmtId="193" fontId="84" fillId="0" borderId="81" xfId="0" applyNumberFormat="1" applyFont="1" applyBorder="1" applyAlignment="1" applyProtection="1">
      <alignment vertical="center" wrapText="1"/>
      <protection locked="0"/>
    </xf>
    <xf numFmtId="193" fontId="87" fillId="2" borderId="18" xfId="0" applyNumberFormat="1" applyFont="1" applyFill="1" applyBorder="1" applyAlignment="1" applyProtection="1">
      <alignment vertical="center"/>
      <protection locked="0"/>
    </xf>
    <xf numFmtId="193" fontId="87" fillId="2" borderId="127" xfId="0" applyNumberFormat="1" applyFont="1" applyFill="1" applyBorder="1" applyAlignment="1" applyProtection="1">
      <alignment vertical="center"/>
      <protection locked="0"/>
    </xf>
    <xf numFmtId="193" fontId="87" fillId="2" borderId="81" xfId="0" applyNumberFormat="1" applyFont="1" applyFill="1" applyBorder="1" applyAlignment="1" applyProtection="1">
      <alignment vertical="center"/>
      <protection locked="0"/>
    </xf>
    <xf numFmtId="193" fontId="87" fillId="2" borderId="87" xfId="0" applyNumberFormat="1" applyFont="1" applyFill="1" applyBorder="1" applyAlignment="1" applyProtection="1">
      <alignment vertical="center"/>
      <protection locked="0"/>
    </xf>
    <xf numFmtId="193" fontId="87" fillId="2" borderId="131" xfId="0" applyNumberFormat="1" applyFont="1" applyFill="1" applyBorder="1" applyAlignment="1" applyProtection="1">
      <alignment vertical="center"/>
      <protection locked="0"/>
    </xf>
    <xf numFmtId="167" fontId="136" fillId="80" borderId="57" xfId="0" applyNumberFormat="1" applyFont="1" applyFill="1" applyBorder="1" applyAlignment="1">
      <alignment horizontal="center"/>
    </xf>
    <xf numFmtId="0" fontId="2" fillId="81" borderId="0" xfId="13" applyFont="1" applyFill="1" applyAlignment="1" applyProtection="1">
      <alignment wrapText="1"/>
      <protection locked="0"/>
    </xf>
    <xf numFmtId="0" fontId="84" fillId="0" borderId="127" xfId="20960" applyFont="1" applyBorder="1" applyAlignment="1">
      <alignment horizontal="left" wrapText="1"/>
    </xf>
    <xf numFmtId="9" fontId="84" fillId="0" borderId="20" xfId="20962" applyFont="1" applyBorder="1"/>
    <xf numFmtId="0" fontId="2" fillId="0" borderId="87" xfId="0" applyFont="1" applyBorder="1" applyAlignment="1">
      <alignment vertical="center"/>
    </xf>
    <xf numFmtId="0" fontId="2" fillId="0" borderId="106" xfId="0" applyFont="1" applyBorder="1" applyAlignment="1">
      <alignment wrapText="1"/>
    </xf>
    <xf numFmtId="9" fontId="85" fillId="0" borderId="0" xfId="20962" applyFont="1"/>
    <xf numFmtId="10" fontId="45"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19" xfId="20962" applyNumberFormat="1" applyFont="1" applyBorder="1" applyAlignment="1" applyProtection="1">
      <alignment vertical="center" wrapText="1"/>
      <protection locked="0"/>
    </xf>
    <xf numFmtId="10" fontId="85" fillId="0" borderId="0" xfId="20962" applyNumberFormat="1" applyFont="1"/>
    <xf numFmtId="10" fontId="84" fillId="0" borderId="18" xfId="20962" applyNumberFormat="1" applyFont="1" applyBorder="1" applyAlignment="1" applyProtection="1">
      <alignment vertical="center" wrapText="1"/>
      <protection locked="0"/>
    </xf>
    <xf numFmtId="10" fontId="84" fillId="0" borderId="127" xfId="20962" applyNumberFormat="1" applyFont="1" applyBorder="1" applyAlignment="1" applyProtection="1">
      <alignment vertical="center" wrapText="1"/>
      <protection locked="0"/>
    </xf>
    <xf numFmtId="10" fontId="84" fillId="0" borderId="81" xfId="20962" applyNumberFormat="1" applyFont="1" applyBorder="1" applyAlignment="1" applyProtection="1">
      <alignment vertical="center" wrapText="1"/>
      <protection locked="0"/>
    </xf>
    <xf numFmtId="10" fontId="2" fillId="0" borderId="3" xfId="20962" applyNumberFormat="1" applyFont="1" applyBorder="1" applyAlignment="1" applyProtection="1">
      <alignment horizontal="right" vertical="center" wrapText="1"/>
      <protection locked="0"/>
    </xf>
    <xf numFmtId="10" fontId="2" fillId="37" borderId="0" xfId="20962" applyNumberFormat="1" applyFont="1" applyFill="1"/>
    <xf numFmtId="10" fontId="2" fillId="37" borderId="96" xfId="20962" applyNumberFormat="1" applyFont="1" applyFill="1" applyBorder="1"/>
    <xf numFmtId="10" fontId="2" fillId="37" borderId="63" xfId="20962" applyNumberFormat="1" applyFont="1" applyFill="1" applyBorder="1"/>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19" xfId="20962" applyNumberFormat="1" applyFont="1" applyFill="1" applyBorder="1" applyAlignment="1" applyProtection="1">
      <alignment vertical="center"/>
      <protection locked="0"/>
    </xf>
    <xf numFmtId="10" fontId="87" fillId="2" borderId="18" xfId="20962" applyNumberFormat="1" applyFont="1" applyFill="1" applyBorder="1" applyAlignment="1" applyProtection="1">
      <alignment vertical="center"/>
      <protection locked="0"/>
    </xf>
    <xf numFmtId="10" fontId="87" fillId="2" borderId="127" xfId="20962" applyNumberFormat="1" applyFont="1" applyFill="1" applyBorder="1" applyAlignment="1" applyProtection="1">
      <alignment vertical="center"/>
      <protection locked="0"/>
    </xf>
    <xf numFmtId="10" fontId="87" fillId="2" borderId="81" xfId="20962" applyNumberFormat="1" applyFont="1" applyFill="1" applyBorder="1" applyAlignment="1" applyProtection="1">
      <alignment vertical="center"/>
      <protection locked="0"/>
    </xf>
    <xf numFmtId="10" fontId="45" fillId="0" borderId="3" xfId="20962" applyNumberFormat="1" applyFont="1" applyBorder="1" applyAlignment="1" applyProtection="1">
      <alignment horizontal="center" vertical="center" wrapText="1"/>
      <protection locked="0"/>
    </xf>
    <xf numFmtId="10" fontId="84" fillId="0" borderId="3" xfId="20962" applyNumberFormat="1" applyFont="1" applyBorder="1" applyAlignment="1" applyProtection="1">
      <alignment horizontal="center" vertical="center" wrapText="1"/>
      <protection locked="0"/>
    </xf>
    <xf numFmtId="10" fontId="84" fillId="0" borderId="19" xfId="20962" applyNumberFormat="1" applyFont="1" applyBorder="1" applyAlignment="1" applyProtection="1">
      <alignment horizontal="center" vertical="center" wrapText="1"/>
      <protection locked="0"/>
    </xf>
    <xf numFmtId="10" fontId="84" fillId="0" borderId="18" xfId="20962" applyNumberFormat="1" applyFont="1" applyBorder="1" applyAlignment="1" applyProtection="1">
      <alignment horizontal="center" vertical="center" wrapText="1"/>
      <protection locked="0"/>
    </xf>
    <xf numFmtId="10" fontId="84" fillId="0" borderId="127" xfId="20962" applyNumberFormat="1" applyFont="1" applyBorder="1" applyAlignment="1" applyProtection="1">
      <alignment horizontal="center" vertical="center" wrapText="1"/>
      <protection locked="0"/>
    </xf>
    <xf numFmtId="10" fontId="84" fillId="0" borderId="81" xfId="20962" applyNumberFormat="1" applyFont="1" applyBorder="1" applyAlignment="1" applyProtection="1">
      <alignment horizontal="center" vertical="center" wrapText="1"/>
      <protection locked="0"/>
    </xf>
    <xf numFmtId="9" fontId="2" fillId="2" borderId="97" xfId="20962" applyFont="1" applyFill="1" applyBorder="1" applyAlignment="1" applyProtection="1">
      <alignment vertical="center"/>
      <protection locked="0"/>
    </xf>
    <xf numFmtId="9" fontId="87" fillId="2" borderId="97" xfId="20962" applyFont="1" applyFill="1" applyBorder="1" applyAlignment="1" applyProtection="1">
      <alignment vertical="center"/>
      <protection locked="0"/>
    </xf>
    <xf numFmtId="9" fontId="87" fillId="2" borderId="91" xfId="20962" applyFont="1" applyFill="1" applyBorder="1" applyAlignment="1" applyProtection="1">
      <alignment vertical="center"/>
      <protection locked="0"/>
    </xf>
    <xf numFmtId="9" fontId="87" fillId="2" borderId="87" xfId="20962" applyFont="1" applyFill="1" applyBorder="1" applyAlignment="1" applyProtection="1">
      <alignment vertical="center"/>
      <protection locked="0"/>
    </xf>
    <xf numFmtId="9" fontId="87" fillId="2" borderId="131" xfId="20962" applyFont="1" applyFill="1" applyBorder="1" applyAlignment="1" applyProtection="1">
      <alignment vertical="center"/>
      <protection locked="0"/>
    </xf>
    <xf numFmtId="9" fontId="2" fillId="2" borderId="22" xfId="20962" applyFont="1" applyFill="1" applyBorder="1" applyAlignment="1" applyProtection="1">
      <alignment vertical="center"/>
      <protection locked="0"/>
    </xf>
    <xf numFmtId="9" fontId="87" fillId="2" borderId="22" xfId="20962" applyFont="1" applyFill="1" applyBorder="1" applyAlignment="1" applyProtection="1">
      <alignment vertical="center"/>
      <protection locked="0"/>
    </xf>
    <xf numFmtId="9" fontId="87" fillId="2" borderId="23" xfId="20962" applyFont="1" applyFill="1" applyBorder="1" applyAlignment="1" applyProtection="1">
      <alignment vertical="center"/>
      <protection locked="0"/>
    </xf>
    <xf numFmtId="9" fontId="87" fillId="2" borderId="21" xfId="20962" applyFont="1" applyFill="1" applyBorder="1" applyAlignment="1" applyProtection="1">
      <alignment vertical="center"/>
      <protection locked="0"/>
    </xf>
    <xf numFmtId="9" fontId="84" fillId="0" borderId="137" xfId="20962" applyFont="1" applyBorder="1"/>
    <xf numFmtId="9" fontId="84" fillId="0" borderId="38" xfId="20962" applyFont="1" applyBorder="1"/>
    <xf numFmtId="164" fontId="3" fillId="0" borderId="81" xfId="7" applyNumberFormat="1" applyFont="1" applyBorder="1" applyAlignment="1">
      <alignment horizontal="right" vertical="center" wrapText="1"/>
    </xf>
    <xf numFmtId="164" fontId="4" fillId="36" borderId="81" xfId="7" applyNumberFormat="1" applyFont="1" applyFill="1" applyBorder="1" applyAlignment="1">
      <alignment horizontal="left" vertical="center" wrapText="1"/>
    </xf>
    <xf numFmtId="164" fontId="4" fillId="36" borderId="81" xfId="7" applyNumberFormat="1" applyFont="1" applyFill="1" applyBorder="1" applyAlignment="1">
      <alignment horizontal="center" vertical="center" wrapText="1"/>
    </xf>
    <xf numFmtId="164" fontId="3" fillId="0" borderId="23" xfId="7" applyNumberFormat="1" applyFont="1" applyBorder="1" applyAlignment="1">
      <alignment horizontal="right" vertical="center" wrapText="1"/>
    </xf>
    <xf numFmtId="164" fontId="84" fillId="0" borderId="31" xfId="7" applyNumberFormat="1" applyFont="1" applyBorder="1" applyAlignment="1">
      <alignment horizontal="center" vertical="center"/>
    </xf>
    <xf numFmtId="164" fontId="84" fillId="0" borderId="11" xfId="7" applyNumberFormat="1" applyFont="1" applyBorder="1" applyAlignment="1">
      <alignment horizontal="center" vertical="center"/>
    </xf>
    <xf numFmtId="164" fontId="88" fillId="0" borderId="11" xfId="7" applyNumberFormat="1" applyFont="1" applyBorder="1" applyAlignment="1">
      <alignment horizontal="center" vertical="center"/>
    </xf>
    <xf numFmtId="164" fontId="84" fillId="0" borderId="12" xfId="7" applyNumberFormat="1" applyFont="1" applyBorder="1" applyAlignment="1">
      <alignment horizontal="center" vertical="center"/>
    </xf>
    <xf numFmtId="164" fontId="86" fillId="0" borderId="13" xfId="7" applyNumberFormat="1" applyFont="1" applyBorder="1" applyAlignment="1">
      <alignment horizontal="center" vertical="center"/>
    </xf>
    <xf numFmtId="164" fontId="84" fillId="0" borderId="14" xfId="7" applyNumberFormat="1" applyFont="1" applyBorder="1" applyAlignment="1">
      <alignment horizontal="center" vertical="center"/>
    </xf>
    <xf numFmtId="164" fontId="88" fillId="0" borderId="12" xfId="7" applyNumberFormat="1" applyFont="1" applyBorder="1" applyAlignment="1">
      <alignment vertical="center"/>
    </xf>
    <xf numFmtId="164" fontId="84" fillId="0" borderId="127" xfId="7" applyNumberFormat="1" applyFont="1" applyBorder="1" applyAlignment="1">
      <alignment horizontal="center" vertical="center"/>
    </xf>
    <xf numFmtId="164" fontId="86" fillId="0" borderId="127" xfId="7" applyNumberFormat="1" applyFont="1" applyBorder="1" applyAlignment="1">
      <alignment horizontal="center" vertical="center"/>
    </xf>
    <xf numFmtId="164" fontId="84" fillId="0" borderId="127" xfId="7" applyNumberFormat="1" applyFont="1" applyBorder="1" applyAlignment="1">
      <alignment horizontal="center"/>
    </xf>
    <xf numFmtId="164" fontId="84" fillId="0" borderId="127" xfId="7" applyNumberFormat="1" applyFont="1" applyBorder="1"/>
    <xf numFmtId="0" fontId="137" fillId="0" borderId="81" xfId="0" applyFont="1" applyBorder="1"/>
    <xf numFmtId="0" fontId="137" fillId="0" borderId="23" xfId="0" applyFont="1" applyBorder="1"/>
    <xf numFmtId="165" fontId="3" fillId="0" borderId="94" xfId="20962" applyNumberFormat="1" applyFont="1" applyBorder="1" applyAlignment="1">
      <alignment vertical="center"/>
    </xf>
    <xf numFmtId="165" fontId="3" fillId="0" borderId="95" xfId="20962" applyNumberFormat="1" applyFont="1" applyBorder="1" applyAlignment="1">
      <alignment vertical="center"/>
    </xf>
    <xf numFmtId="164" fontId="117" fillId="0" borderId="127" xfId="7" applyNumberFormat="1" applyFont="1" applyBorder="1"/>
    <xf numFmtId="164" fontId="113" fillId="0" borderId="127" xfId="7" applyNumberFormat="1" applyFont="1" applyBorder="1"/>
    <xf numFmtId="164" fontId="113" fillId="36" borderId="127" xfId="7" applyNumberFormat="1" applyFont="1" applyFill="1" applyBorder="1"/>
    <xf numFmtId="164" fontId="116" fillId="0" borderId="127" xfId="7" applyNumberFormat="1" applyFont="1" applyBorder="1"/>
    <xf numFmtId="164" fontId="114" fillId="0" borderId="127" xfId="7" applyNumberFormat="1" applyFont="1" applyBorder="1"/>
    <xf numFmtId="164" fontId="113" fillId="0" borderId="127" xfId="7" applyNumberFormat="1" applyFont="1" applyBorder="1" applyAlignment="1">
      <alignment horizontal="left" indent="1"/>
    </xf>
    <xf numFmtId="164" fontId="116" fillId="76" borderId="127" xfId="7" applyNumberFormat="1" applyFont="1" applyFill="1" applyBorder="1"/>
    <xf numFmtId="164" fontId="116" fillId="0" borderId="18" xfId="7" applyNumberFormat="1" applyFont="1" applyBorder="1"/>
    <xf numFmtId="164" fontId="113" fillId="0" borderId="81" xfId="7" applyNumberFormat="1" applyFont="1" applyBorder="1"/>
    <xf numFmtId="164" fontId="113" fillId="0" borderId="130" xfId="7" applyNumberFormat="1" applyFont="1" applyBorder="1"/>
    <xf numFmtId="164" fontId="113" fillId="0" borderId="18" xfId="7" applyNumberFormat="1" applyFont="1" applyBorder="1" applyAlignment="1">
      <alignment horizontal="left" indent="1"/>
    </xf>
    <xf numFmtId="164" fontId="113" fillId="0" borderId="18" xfId="7" applyNumberFormat="1" applyFont="1" applyBorder="1" applyAlignment="1">
      <alignment horizontal="left" indent="2"/>
    </xf>
    <xf numFmtId="164" fontId="113" fillId="0" borderId="18" xfId="7" applyNumberFormat="1" applyFont="1" applyBorder="1" applyAlignment="1">
      <alignment horizontal="left" indent="3"/>
    </xf>
    <xf numFmtId="164" fontId="113" fillId="79" borderId="18" xfId="7" applyNumberFormat="1" applyFont="1" applyFill="1" applyBorder="1"/>
    <xf numFmtId="164" fontId="113" fillId="79" borderId="127" xfId="7" applyNumberFormat="1" applyFont="1" applyFill="1" applyBorder="1"/>
    <xf numFmtId="164" fontId="113" fillId="79" borderId="81" xfId="7" applyNumberFormat="1" applyFont="1" applyFill="1" applyBorder="1"/>
    <xf numFmtId="164" fontId="113" fillId="79" borderId="130" xfId="7" applyNumberFormat="1" applyFont="1" applyFill="1" applyBorder="1"/>
    <xf numFmtId="164" fontId="113" fillId="0" borderId="18" xfId="7" applyNumberFormat="1" applyFont="1" applyBorder="1" applyAlignment="1">
      <alignment horizontal="left" vertical="top" wrapText="1" indent="2"/>
    </xf>
    <xf numFmtId="164" fontId="113" fillId="0" borderId="18" xfId="7" applyNumberFormat="1" applyFont="1" applyBorder="1" applyAlignment="1">
      <alignment horizontal="left" wrapText="1" indent="3"/>
    </xf>
    <xf numFmtId="164" fontId="113" fillId="0" borderId="18" xfId="7" applyNumberFormat="1" applyFont="1" applyBorder="1" applyAlignment="1">
      <alignment horizontal="left" wrapText="1" indent="2"/>
    </xf>
    <xf numFmtId="164" fontId="113" fillId="0" borderId="18" xfId="7" applyNumberFormat="1" applyFont="1" applyBorder="1" applyAlignment="1">
      <alignment horizontal="left" wrapText="1" indent="1"/>
    </xf>
    <xf numFmtId="164" fontId="113" fillId="0" borderId="21" xfId="7" applyNumberFormat="1" applyFont="1" applyBorder="1" applyAlignment="1">
      <alignment horizontal="left" wrapText="1" indent="1"/>
    </xf>
    <xf numFmtId="164" fontId="113" fillId="0" borderId="22" xfId="7" applyNumberFormat="1" applyFont="1" applyBorder="1"/>
    <xf numFmtId="164" fontId="113" fillId="0" borderId="23" xfId="7" applyNumberFormat="1" applyFont="1" applyBorder="1"/>
    <xf numFmtId="164" fontId="113" fillId="0" borderId="25" xfId="7" applyNumberFormat="1" applyFont="1" applyBorder="1"/>
    <xf numFmtId="164" fontId="113" fillId="0" borderId="127" xfId="7" applyNumberFormat="1" applyFont="1" applyBorder="1" applyAlignment="1">
      <alignment horizontal="left" vertical="center" wrapText="1"/>
    </xf>
    <xf numFmtId="164" fontId="113" fillId="0" borderId="127" xfId="7" applyNumberFormat="1" applyFont="1" applyBorder="1" applyAlignment="1">
      <alignment horizontal="center" vertical="center" textRotation="90" wrapText="1"/>
    </xf>
    <xf numFmtId="164" fontId="113" fillId="0" borderId="127" xfId="7" applyNumberFormat="1" applyFont="1" applyBorder="1" applyAlignment="1">
      <alignment horizontal="center" vertical="center" wrapText="1"/>
    </xf>
    <xf numFmtId="164" fontId="113" fillId="0" borderId="127" xfId="7" applyNumberFormat="1" applyFont="1" applyBorder="1" applyAlignment="1">
      <alignment horizontal="center" vertical="center"/>
    </xf>
    <xf numFmtId="164" fontId="116" fillId="0" borderId="127" xfId="7" applyNumberFormat="1" applyFont="1" applyBorder="1" applyAlignment="1">
      <alignment horizontal="left" vertical="center" wrapText="1"/>
    </xf>
    <xf numFmtId="164" fontId="118" fillId="0" borderId="127" xfId="7" applyNumberFormat="1" applyFont="1" applyBorder="1"/>
    <xf numFmtId="164" fontId="118" fillId="0" borderId="131" xfId="7" applyNumberFormat="1" applyFont="1" applyBorder="1"/>
    <xf numFmtId="164" fontId="0" fillId="0" borderId="114" xfId="7" applyNumberFormat="1" applyFont="1" applyBorder="1"/>
    <xf numFmtId="164" fontId="0" fillId="36" borderId="114" xfId="7" applyNumberFormat="1" applyFont="1" applyFill="1" applyBorder="1"/>
    <xf numFmtId="164" fontId="0" fillId="0" borderId="114" xfId="7" applyNumberFormat="1" applyFont="1" applyBorder="1" applyAlignment="1">
      <alignment vertical="center"/>
    </xf>
    <xf numFmtId="164" fontId="0" fillId="36" borderId="114" xfId="7" applyNumberFormat="1" applyFont="1" applyFill="1" applyBorder="1" applyAlignment="1">
      <alignment vertical="center"/>
    </xf>
    <xf numFmtId="164" fontId="0" fillId="0" borderId="127" xfId="7" applyNumberFormat="1" applyFont="1" applyBorder="1"/>
    <xf numFmtId="164" fontId="0" fillId="36" borderId="127" xfId="7" applyNumberFormat="1" applyFont="1" applyFill="1" applyBorder="1"/>
    <xf numFmtId="164" fontId="95" fillId="0" borderId="127" xfId="7" applyNumberFormat="1" applyFont="1" applyBorder="1" applyAlignment="1">
      <alignment horizontal="right"/>
    </xf>
    <xf numFmtId="164" fontId="95" fillId="36" borderId="127" xfId="7" applyNumberFormat="1" applyFont="1" applyFill="1" applyBorder="1" applyAlignment="1">
      <alignment horizontal="right"/>
    </xf>
    <xf numFmtId="164" fontId="95" fillId="36" borderId="81" xfId="7" applyNumberFormat="1" applyFont="1" applyFill="1" applyBorder="1" applyAlignment="1">
      <alignment horizontal="right"/>
    </xf>
    <xf numFmtId="164" fontId="84" fillId="0" borderId="80" xfId="7" applyNumberFormat="1" applyFont="1" applyFill="1" applyBorder="1" applyAlignment="1">
      <alignment horizontal="center" vertical="center"/>
    </xf>
    <xf numFmtId="164" fontId="84" fillId="0" borderId="127" xfId="7" applyNumberFormat="1" applyFont="1" applyFill="1" applyBorder="1" applyAlignment="1">
      <alignment horizontal="center" vertical="center"/>
    </xf>
    <xf numFmtId="164" fontId="86" fillId="36" borderId="22" xfId="7" applyNumberFormat="1" applyFont="1" applyFill="1" applyBorder="1" applyAlignment="1">
      <alignment horizontal="center" vertical="center"/>
    </xf>
    <xf numFmtId="164" fontId="84" fillId="36" borderId="17" xfId="7" applyNumberFormat="1" applyFont="1" applyFill="1" applyBorder="1" applyAlignment="1">
      <alignment horizontal="center" vertical="center"/>
    </xf>
    <xf numFmtId="164" fontId="84" fillId="0" borderId="19" xfId="7" applyNumberFormat="1" applyFont="1" applyBorder="1"/>
    <xf numFmtId="164" fontId="84" fillId="0" borderId="19" xfId="7" applyNumberFormat="1" applyFont="1" applyBorder="1" applyAlignment="1">
      <alignment wrapText="1"/>
    </xf>
    <xf numFmtId="164" fontId="84" fillId="36" borderId="19" xfId="7" applyNumberFormat="1" applyFont="1" applyFill="1" applyBorder="1" applyAlignment="1">
      <alignment horizontal="center" vertical="center" wrapText="1"/>
    </xf>
    <xf numFmtId="164" fontId="84" fillId="36" borderId="23" xfId="7" applyNumberFormat="1" applyFont="1" applyFill="1" applyBorder="1" applyAlignment="1">
      <alignment horizontal="center" vertical="center" wrapText="1"/>
    </xf>
    <xf numFmtId="164" fontId="2" fillId="36" borderId="19" xfId="7" applyNumberFormat="1" applyFont="1" applyFill="1" applyBorder="1" applyAlignment="1" applyProtection="1">
      <alignment vertical="top"/>
    </xf>
    <xf numFmtId="164" fontId="2" fillId="3" borderId="19" xfId="7" applyNumberFormat="1" applyFont="1" applyFill="1" applyBorder="1" applyAlignment="1" applyProtection="1">
      <alignment vertical="top"/>
      <protection locked="0"/>
    </xf>
    <xf numFmtId="164" fontId="2" fillId="36" borderId="19" xfId="7" applyNumberFormat="1" applyFont="1" applyFill="1" applyBorder="1" applyAlignment="1" applyProtection="1">
      <alignment vertical="top" wrapText="1"/>
    </xf>
    <xf numFmtId="164" fontId="2" fillId="3" borderId="19" xfId="7" applyNumberFormat="1" applyFont="1" applyFill="1" applyBorder="1" applyAlignment="1" applyProtection="1">
      <alignment vertical="top" wrapText="1"/>
      <protection locked="0"/>
    </xf>
    <xf numFmtId="164" fontId="2" fillId="3" borderId="81" xfId="7" applyNumberFormat="1" applyFont="1" applyFill="1" applyBorder="1" applyAlignment="1" applyProtection="1">
      <alignment vertical="top" wrapText="1"/>
      <protection locked="0"/>
    </xf>
    <xf numFmtId="164" fontId="2" fillId="36" borderId="19" xfId="7" applyNumberFormat="1" applyFont="1" applyFill="1" applyBorder="1" applyAlignment="1" applyProtection="1">
      <alignment vertical="top" wrapText="1"/>
      <protection locked="0"/>
    </xf>
    <xf numFmtId="164" fontId="2" fillId="36" borderId="23" xfId="7" applyNumberFormat="1" applyFont="1" applyFill="1" applyBorder="1" applyAlignment="1" applyProtection="1">
      <alignment vertical="top" wrapText="1"/>
    </xf>
    <xf numFmtId="164" fontId="3" fillId="0" borderId="3" xfId="7" applyNumberFormat="1" applyFont="1" applyBorder="1"/>
    <xf numFmtId="164" fontId="3" fillId="0" borderId="8" xfId="7" applyNumberFormat="1" applyFont="1" applyBorder="1"/>
    <xf numFmtId="164" fontId="3" fillId="36" borderId="22" xfId="7" applyNumberFormat="1" applyFont="1" applyFill="1" applyBorder="1"/>
    <xf numFmtId="164" fontId="3" fillId="3" borderId="83" xfId="7" applyNumberFormat="1" applyFont="1" applyFill="1" applyBorder="1" applyAlignment="1">
      <alignment vertical="center"/>
    </xf>
    <xf numFmtId="164" fontId="3" fillId="3" borderId="84" xfId="7" applyNumberFormat="1" applyFont="1" applyFill="1" applyBorder="1" applyAlignment="1">
      <alignment vertical="center"/>
    </xf>
    <xf numFmtId="164" fontId="9" fillId="37" borderId="0" xfId="7" applyNumberFormat="1" applyFont="1" applyFill="1"/>
    <xf numFmtId="164" fontId="3" fillId="0" borderId="85" xfId="7" applyNumberFormat="1" applyFont="1" applyBorder="1" applyAlignment="1">
      <alignment vertical="center"/>
    </xf>
    <xf numFmtId="164" fontId="3" fillId="0" borderId="64" xfId="7" applyNumberFormat="1" applyFont="1" applyBorder="1" applyAlignment="1">
      <alignment vertical="center"/>
    </xf>
    <xf numFmtId="164" fontId="3" fillId="0" borderId="80" xfId="7" applyNumberFormat="1" applyFont="1" applyBorder="1" applyAlignment="1">
      <alignment vertical="center"/>
    </xf>
    <xf numFmtId="164" fontId="3" fillId="0" borderId="86" xfId="7" applyNumberFormat="1" applyFont="1" applyBorder="1" applyAlignment="1">
      <alignment vertical="center"/>
    </xf>
    <xf numFmtId="164" fontId="3" fillId="0" borderId="81" xfId="7" applyNumberFormat="1" applyFont="1" applyBorder="1" applyAlignment="1">
      <alignment vertical="center"/>
    </xf>
    <xf numFmtId="164" fontId="3" fillId="0" borderId="22" xfId="7" applyNumberFormat="1" applyFont="1" applyBorder="1" applyAlignment="1">
      <alignment vertical="center"/>
    </xf>
    <xf numFmtId="164" fontId="3" fillId="0" borderId="24" xfId="7" applyNumberFormat="1" applyFont="1" applyBorder="1" applyAlignment="1">
      <alignment vertical="center"/>
    </xf>
    <xf numFmtId="164" fontId="3" fillId="0" borderId="23" xfId="7" applyNumberFormat="1" applyFont="1" applyBorder="1" applyAlignment="1">
      <alignment vertical="center"/>
    </xf>
    <xf numFmtId="164" fontId="3" fillId="0" borderId="26" xfId="7" applyNumberFormat="1" applyFont="1" applyBorder="1" applyAlignment="1">
      <alignment vertical="center"/>
    </xf>
    <xf numFmtId="164" fontId="3" fillId="0" borderId="17" xfId="7" applyNumberFormat="1" applyFont="1" applyBorder="1" applyAlignment="1">
      <alignment vertical="center"/>
    </xf>
    <xf numFmtId="164" fontId="3" fillId="0" borderId="90" xfId="7" applyNumberFormat="1" applyFont="1" applyBorder="1" applyAlignment="1">
      <alignment vertical="center"/>
    </xf>
    <xf numFmtId="164" fontId="3" fillId="0" borderId="91" xfId="7" applyNumberFormat="1" applyFont="1" applyBorder="1" applyAlignment="1">
      <alignment vertical="center"/>
    </xf>
    <xf numFmtId="164" fontId="9" fillId="37" borderId="99" xfId="7" applyNumberFormat="1" applyFont="1" applyFill="1" applyBorder="1"/>
    <xf numFmtId="0" fontId="6" fillId="0" borderId="127" xfId="17" applyBorder="1" applyAlignment="1" applyProtection="1">
      <alignment horizontal="left" wrapText="1"/>
    </xf>
    <xf numFmtId="0" fontId="94" fillId="0" borderId="66" xfId="0" applyFont="1" applyBorder="1" applyAlignment="1">
      <alignment horizontal="left" wrapText="1"/>
    </xf>
    <xf numFmtId="0" fontId="94" fillId="0" borderId="65" xfId="0" applyFont="1" applyBorder="1" applyAlignment="1">
      <alignment horizontal="left" wrapText="1"/>
    </xf>
    <xf numFmtId="0" fontId="94" fillId="0" borderId="135" xfId="0" applyFont="1" applyBorder="1" applyAlignment="1">
      <alignment horizontal="center" vertical="center"/>
    </xf>
    <xf numFmtId="0" fontId="94" fillId="0" borderId="30" xfId="0" applyFont="1" applyBorder="1" applyAlignment="1">
      <alignment horizontal="center" vertical="center"/>
    </xf>
    <xf numFmtId="0" fontId="94" fillId="0" borderId="136" xfId="0" applyFont="1" applyBorder="1" applyAlignment="1">
      <alignment horizontal="center" vertical="center"/>
    </xf>
    <xf numFmtId="0" fontId="135" fillId="0" borderId="135" xfId="0" applyFont="1" applyBorder="1" applyAlignment="1">
      <alignment horizontal="center"/>
    </xf>
    <xf numFmtId="0" fontId="135" fillId="0" borderId="30" xfId="0" applyFont="1" applyBorder="1" applyAlignment="1">
      <alignment horizontal="center"/>
    </xf>
    <xf numFmtId="0" fontId="135" fillId="0" borderId="136" xfId="0" applyFont="1" applyBorder="1" applyAlignment="1">
      <alignment horizontal="center"/>
    </xf>
    <xf numFmtId="164" fontId="0" fillId="0" borderId="128" xfId="7" applyNumberFormat="1" applyFont="1" applyBorder="1" applyAlignment="1">
      <alignment horizontal="center"/>
    </xf>
    <xf numFmtId="164" fontId="0" fillId="0" borderId="129" xfId="7" applyNumberFormat="1" applyFont="1" applyBorder="1" applyAlignment="1">
      <alignment horizontal="center"/>
    </xf>
    <xf numFmtId="164" fontId="0" fillId="0" borderId="130" xfId="7" applyNumberFormat="1" applyFont="1" applyBorder="1" applyAlignment="1">
      <alignment horizontal="center"/>
    </xf>
    <xf numFmtId="0" fontId="0" fillId="0" borderId="114" xfId="0" applyBorder="1" applyAlignment="1">
      <alignment horizontal="center" vertical="center"/>
    </xf>
    <xf numFmtId="0" fontId="122" fillId="0" borderId="115" xfId="0" applyFont="1" applyBorder="1" applyAlignment="1">
      <alignment horizontal="center" vertical="center"/>
    </xf>
    <xf numFmtId="0" fontId="122" fillId="0" borderId="7" xfId="0" applyFont="1" applyBorder="1" applyAlignment="1">
      <alignment horizontal="center" vertical="center"/>
    </xf>
    <xf numFmtId="0" fontId="123" fillId="0" borderId="16" xfId="0" applyFont="1" applyBorder="1" applyAlignment="1">
      <alignment horizontal="center" vertical="center"/>
    </xf>
    <xf numFmtId="0" fontId="123" fillId="0" borderId="17" xfId="0" applyFont="1" applyBorder="1" applyAlignment="1">
      <alignment horizontal="center" vertical="center"/>
    </xf>
    <xf numFmtId="0" fontId="0" fillId="0" borderId="116" xfId="0" applyBorder="1" applyAlignment="1">
      <alignment horizontal="center"/>
    </xf>
    <xf numFmtId="0" fontId="0" fillId="0" borderId="117" xfId="0" applyBorder="1" applyAlignment="1">
      <alignment horizontal="center"/>
    </xf>
    <xf numFmtId="0" fontId="0" fillId="0" borderId="118" xfId="0" applyBorder="1" applyAlignment="1">
      <alignment horizontal="center"/>
    </xf>
    <xf numFmtId="164" fontId="0" fillId="0" borderId="116" xfId="7" applyNumberFormat="1" applyFont="1" applyBorder="1" applyAlignment="1">
      <alignment horizontal="center"/>
    </xf>
    <xf numFmtId="164" fontId="0" fillId="0" borderId="117" xfId="7" applyNumberFormat="1" applyFont="1" applyBorder="1" applyAlignment="1">
      <alignment horizontal="center"/>
    </xf>
    <xf numFmtId="164" fontId="0" fillId="0" borderId="118" xfId="7" applyNumberFormat="1" applyFont="1" applyBorder="1" applyAlignment="1">
      <alignment horizontal="center"/>
    </xf>
    <xf numFmtId="0" fontId="0" fillId="0" borderId="68" xfId="0" applyBorder="1" applyAlignment="1">
      <alignment horizontal="center" vertical="center"/>
    </xf>
    <xf numFmtId="0" fontId="0" fillId="0" borderId="75" xfId="0" applyBorder="1" applyAlignment="1">
      <alignment horizontal="center" vertical="center"/>
    </xf>
    <xf numFmtId="0" fontId="122" fillId="0" borderId="131" xfId="0" applyFont="1" applyBorder="1" applyAlignment="1">
      <alignment horizontal="center" vertical="center" wrapText="1"/>
    </xf>
    <xf numFmtId="0" fontId="122" fillId="0" borderId="7" xfId="0" applyFont="1" applyBorder="1" applyAlignment="1">
      <alignment horizontal="center" vertical="center" wrapText="1"/>
    </xf>
    <xf numFmtId="0" fontId="0" fillId="0" borderId="127" xfId="0" applyBorder="1" applyAlignment="1">
      <alignment horizontal="center" vertical="center"/>
    </xf>
    <xf numFmtId="0" fontId="0" fillId="0" borderId="127"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80" xfId="0" applyFont="1" applyBorder="1" applyAlignment="1">
      <alignment horizontal="center" vertical="center" wrapText="1"/>
    </xf>
    <xf numFmtId="0" fontId="84" fillId="0" borderId="80" xfId="0" applyFont="1" applyBorder="1" applyAlignment="1">
      <alignment horizontal="center" vertical="center" wrapText="1"/>
    </xf>
    <xf numFmtId="0" fontId="45" fillId="0" borderId="80" xfId="11" applyFont="1" applyBorder="1" applyAlignment="1">
      <alignment horizontal="center" vertical="center" wrapText="1"/>
    </xf>
    <xf numFmtId="0" fontId="45" fillId="0" borderId="81" xfId="11" applyFont="1" applyBorder="1" applyAlignment="1">
      <alignment horizontal="center" vertical="center" wrapText="1"/>
    </xf>
    <xf numFmtId="0" fontId="45" fillId="0" borderId="70"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1" xfId="13" applyFont="1" applyFill="1" applyBorder="1" applyAlignment="1" applyProtection="1">
      <alignment horizontal="center" vertical="center" wrapText="1"/>
      <protection locked="0"/>
    </xf>
    <xf numFmtId="0" fontId="99" fillId="3" borderId="64"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69" xfId="1" applyNumberFormat="1" applyFont="1" applyFill="1" applyBorder="1" applyAlignment="1" applyProtection="1">
      <alignment horizontal="center"/>
      <protection locked="0"/>
    </xf>
    <xf numFmtId="164" fontId="45" fillId="3" borderId="27" xfId="1" applyNumberFormat="1" applyFont="1" applyFill="1" applyBorder="1" applyAlignment="1" applyProtection="1">
      <alignment horizontal="center"/>
      <protection locked="0"/>
    </xf>
    <xf numFmtId="164" fontId="45" fillId="3" borderId="28" xfId="1" applyNumberFormat="1" applyFont="1" applyFill="1" applyBorder="1" applyAlignment="1" applyProtection="1">
      <alignment horizontal="center"/>
      <protection locked="0"/>
    </xf>
    <xf numFmtId="164" fontId="45" fillId="0" borderId="15" xfId="1" applyNumberFormat="1" applyFont="1" applyFill="1" applyBorder="1" applyAlignment="1" applyProtection="1">
      <alignment horizontal="center"/>
      <protection locked="0"/>
    </xf>
    <xf numFmtId="164" fontId="45" fillId="0" borderId="16" xfId="1" applyNumberFormat="1" applyFont="1" applyFill="1" applyBorder="1" applyAlignment="1" applyProtection="1">
      <alignment horizontal="center"/>
      <protection locked="0"/>
    </xf>
    <xf numFmtId="164" fontId="45" fillId="0" borderId="17" xfId="1" applyNumberFormat="1" applyFont="1" applyFill="1" applyBorder="1" applyAlignment="1" applyProtection="1">
      <alignment horizontal="center"/>
      <protection locked="0"/>
    </xf>
    <xf numFmtId="0" fontId="86" fillId="0" borderId="51" xfId="0" applyFont="1" applyBorder="1" applyAlignment="1">
      <alignment horizontal="center" vertical="center" wrapText="1"/>
    </xf>
    <xf numFmtId="0" fontId="86" fillId="0" borderId="52" xfId="0" applyFont="1" applyBorder="1" applyAlignment="1">
      <alignment horizontal="center" vertical="center" wrapText="1"/>
    </xf>
    <xf numFmtId="164" fontId="45" fillId="0" borderId="72" xfId="1" applyNumberFormat="1" applyFont="1" applyFill="1" applyBorder="1" applyAlignment="1" applyProtection="1">
      <alignment horizontal="center" vertical="center" wrapText="1"/>
      <protection locked="0"/>
    </xf>
    <xf numFmtId="164" fontId="45" fillId="0" borderId="73" xfId="1" applyNumberFormat="1" applyFont="1" applyFill="1" applyBorder="1" applyAlignment="1" applyProtection="1">
      <alignment horizontal="center" vertical="center" wrapText="1"/>
      <protection locked="0"/>
    </xf>
    <xf numFmtId="0" fontId="3" fillId="0" borderId="71" xfId="0" applyFont="1" applyBorder="1" applyAlignment="1">
      <alignment horizontal="center" vertical="center" wrapText="1"/>
    </xf>
    <xf numFmtId="0" fontId="3" fillId="0" borderId="64" xfId="0" applyFont="1" applyBorder="1" applyAlignment="1">
      <alignment horizontal="center" vertical="center" wrapText="1"/>
    </xf>
    <xf numFmtId="0" fontId="86" fillId="0" borderId="74" xfId="0" applyFont="1" applyBorder="1" applyAlignment="1">
      <alignment horizontal="center"/>
    </xf>
    <xf numFmtId="0" fontId="86" fillId="0" borderId="75"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100" fillId="0" borderId="54" xfId="0" applyFont="1" applyBorder="1" applyAlignment="1">
      <alignment horizontal="left" vertical="center"/>
    </xf>
    <xf numFmtId="0" fontId="100" fillId="0" borderId="55" xfId="0" applyFont="1" applyBorder="1" applyAlignment="1">
      <alignment horizontal="left" vertical="center"/>
    </xf>
    <xf numFmtId="0" fontId="3" fillId="0" borderId="55"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81" xfId="0" applyFont="1" applyBorder="1" applyAlignment="1">
      <alignment horizontal="center" vertical="center" wrapText="1"/>
    </xf>
    <xf numFmtId="0" fontId="116" fillId="0" borderId="104" xfId="0" applyFont="1" applyBorder="1" applyAlignment="1">
      <alignment horizontal="left" vertical="center" wrapText="1"/>
    </xf>
    <xf numFmtId="0" fontId="116" fillId="0" borderId="105" xfId="0" applyFont="1" applyBorder="1" applyAlignment="1">
      <alignment horizontal="left" vertical="center" wrapText="1"/>
    </xf>
    <xf numFmtId="0" fontId="116" fillId="0" borderId="109" xfId="0" applyFont="1" applyBorder="1" applyAlignment="1">
      <alignment horizontal="left" vertical="center" wrapText="1"/>
    </xf>
    <xf numFmtId="0" fontId="116" fillId="0" borderId="110" xfId="0" applyFont="1" applyBorder="1" applyAlignment="1">
      <alignment horizontal="left" vertical="center" wrapText="1"/>
    </xf>
    <xf numFmtId="0" fontId="116" fillId="0" borderId="112" xfId="0" applyFont="1" applyBorder="1" applyAlignment="1">
      <alignment horizontal="left" vertical="center" wrapText="1"/>
    </xf>
    <xf numFmtId="0" fontId="116" fillId="0" borderId="113" xfId="0" applyFont="1" applyBorder="1" applyAlignment="1">
      <alignment horizontal="left" vertical="center" wrapText="1"/>
    </xf>
    <xf numFmtId="0" fontId="117" fillId="0" borderId="106" xfId="0" applyFont="1" applyBorder="1" applyAlignment="1">
      <alignment horizontal="center" vertical="center" wrapText="1"/>
    </xf>
    <xf numFmtId="0" fontId="117" fillId="0" borderId="107" xfId="0" applyFont="1" applyBorder="1" applyAlignment="1">
      <alignment horizontal="center" vertical="center" wrapText="1"/>
    </xf>
    <xf numFmtId="0" fontId="117" fillId="0" borderId="108" xfId="0" applyFont="1" applyBorder="1" applyAlignment="1">
      <alignment horizontal="center" vertical="center" wrapText="1"/>
    </xf>
    <xf numFmtId="0" fontId="117" fillId="0" borderId="85" xfId="0" applyFont="1" applyBorder="1" applyAlignment="1">
      <alignment horizontal="center" vertical="center" wrapText="1"/>
    </xf>
    <xf numFmtId="0" fontId="117" fillId="0" borderId="111" xfId="0" applyFont="1" applyBorder="1" applyAlignment="1">
      <alignment horizontal="center" vertical="center" wrapText="1"/>
    </xf>
    <xf numFmtId="0" fontId="117" fillId="0" borderId="75" xfId="0" applyFont="1" applyBorder="1" applyAlignment="1">
      <alignment horizontal="center" vertical="center" wrapText="1"/>
    </xf>
    <xf numFmtId="0" fontId="113" fillId="0" borderId="131"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27" xfId="0" applyFont="1" applyBorder="1" applyAlignment="1">
      <alignment horizontal="center" vertical="center" wrapText="1"/>
    </xf>
    <xf numFmtId="0" fontId="121" fillId="0" borderId="127" xfId="0" applyFont="1" applyBorder="1" applyAlignment="1">
      <alignment horizontal="center" vertical="center"/>
    </xf>
    <xf numFmtId="0" fontId="121" fillId="0" borderId="106" xfId="0" applyFont="1" applyBorder="1" applyAlignment="1">
      <alignment horizontal="center" vertical="center"/>
    </xf>
    <xf numFmtId="0" fontId="121" fillId="0" borderId="108" xfId="0" applyFont="1" applyBorder="1" applyAlignment="1">
      <alignment horizontal="center" vertical="center"/>
    </xf>
    <xf numFmtId="0" fontId="121" fillId="0" borderId="85" xfId="0" applyFont="1" applyBorder="1" applyAlignment="1">
      <alignment horizontal="center" vertical="center"/>
    </xf>
    <xf numFmtId="0" fontId="121" fillId="0" borderId="75" xfId="0" applyFont="1" applyBorder="1" applyAlignment="1">
      <alignment horizontal="center" vertical="center"/>
    </xf>
    <xf numFmtId="0" fontId="117" fillId="0" borderId="127" xfId="0" applyFont="1" applyBorder="1" applyAlignment="1">
      <alignment horizontal="center" vertical="center" wrapText="1"/>
    </xf>
    <xf numFmtId="0" fontId="113" fillId="0" borderId="130" xfId="0" applyFont="1" applyBorder="1" applyAlignment="1">
      <alignment horizontal="center" vertical="center" wrapText="1"/>
    </xf>
    <xf numFmtId="0" fontId="116" fillId="0" borderId="106" xfId="0" applyFont="1" applyBorder="1" applyAlignment="1">
      <alignment horizontal="center" vertical="center" wrapText="1"/>
    </xf>
    <xf numFmtId="0" fontId="116" fillId="0" borderId="108" xfId="0" applyFont="1" applyBorder="1" applyAlignment="1">
      <alignment horizontal="center" vertical="center" wrapText="1"/>
    </xf>
    <xf numFmtId="0" fontId="116" fillId="0" borderId="70" xfId="0" applyFont="1" applyBorder="1" applyAlignment="1">
      <alignment horizontal="center" vertical="center" wrapText="1"/>
    </xf>
    <xf numFmtId="0" fontId="116" fillId="0" borderId="6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75" xfId="0" applyFont="1" applyBorder="1" applyAlignment="1">
      <alignment horizontal="center" vertical="center" wrapText="1"/>
    </xf>
    <xf numFmtId="0" fontId="113" fillId="0" borderId="128" xfId="0" applyFont="1" applyBorder="1" applyAlignment="1">
      <alignment horizontal="center" vertical="center" wrapText="1"/>
    </xf>
    <xf numFmtId="0" fontId="113" fillId="0" borderId="129"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75" xfId="0" applyFont="1" applyBorder="1" applyAlignment="1">
      <alignment horizontal="center" vertical="center" wrapText="1"/>
    </xf>
    <xf numFmtId="0" fontId="116" fillId="0" borderId="54" xfId="0" applyFont="1" applyBorder="1" applyAlignment="1">
      <alignment horizontal="left" vertical="top" wrapText="1"/>
    </xf>
    <xf numFmtId="0" fontId="116" fillId="0" borderId="77" xfId="0" applyFont="1" applyBorder="1" applyAlignment="1">
      <alignment horizontal="left" vertical="top" wrapText="1"/>
    </xf>
    <xf numFmtId="0" fontId="116" fillId="0" borderId="63" xfId="0" applyFont="1" applyBorder="1" applyAlignment="1">
      <alignment horizontal="left" vertical="top" wrapText="1"/>
    </xf>
    <xf numFmtId="0" fontId="116" fillId="0" borderId="96" xfId="0" applyFont="1" applyBorder="1" applyAlignment="1">
      <alignment horizontal="left" vertical="top" wrapText="1"/>
    </xf>
    <xf numFmtId="0" fontId="116" fillId="0" borderId="103" xfId="0" applyFont="1" applyBorder="1" applyAlignment="1">
      <alignment horizontal="left" vertical="top" wrapText="1"/>
    </xf>
    <xf numFmtId="0" fontId="116" fillId="0" borderId="134" xfId="0" applyFont="1" applyBorder="1" applyAlignment="1">
      <alignment horizontal="left" vertical="top" wrapText="1"/>
    </xf>
    <xf numFmtId="0" fontId="116" fillId="0" borderId="87" xfId="0" applyFont="1" applyBorder="1" applyAlignment="1">
      <alignment horizontal="center" vertical="center" wrapText="1"/>
    </xf>
    <xf numFmtId="0" fontId="116" fillId="0" borderId="67" xfId="0" applyFont="1" applyBorder="1" applyAlignment="1">
      <alignment horizontal="center" vertical="center" wrapText="1"/>
    </xf>
    <xf numFmtId="0" fontId="113" fillId="0" borderId="64" xfId="0" applyFont="1" applyBorder="1" applyAlignment="1">
      <alignment horizontal="center" vertical="center" wrapText="1"/>
    </xf>
    <xf numFmtId="0" fontId="113" fillId="0" borderId="69" xfId="0" applyFont="1" applyBorder="1" applyAlignment="1">
      <alignment horizontal="center" vertical="center" wrapText="1"/>
    </xf>
    <xf numFmtId="0" fontId="113" fillId="0" borderId="27" xfId="0" applyFont="1" applyBorder="1" applyAlignment="1">
      <alignment horizontal="center" vertical="center" wrapText="1"/>
    </xf>
    <xf numFmtId="0" fontId="113" fillId="0" borderId="28" xfId="0" applyFont="1" applyBorder="1" applyAlignment="1">
      <alignment horizontal="center" vertical="center" wrapText="1"/>
    </xf>
    <xf numFmtId="0" fontId="113" fillId="0" borderId="106" xfId="0" applyFont="1" applyBorder="1" applyAlignment="1">
      <alignment horizontal="center" vertical="top" wrapText="1"/>
    </xf>
    <xf numFmtId="0" fontId="113" fillId="0" borderId="107" xfId="0" applyFont="1" applyBorder="1" applyAlignment="1">
      <alignment horizontal="center" vertical="top" wrapText="1"/>
    </xf>
    <xf numFmtId="0" fontId="113" fillId="0" borderId="129" xfId="0" applyFont="1" applyBorder="1" applyAlignment="1">
      <alignment horizontal="center" vertical="top" wrapText="1"/>
    </xf>
    <xf numFmtId="0" fontId="113" fillId="0" borderId="130" xfId="0" applyFont="1" applyBorder="1" applyAlignment="1">
      <alignment horizontal="center" vertical="top" wrapText="1"/>
    </xf>
    <xf numFmtId="0" fontId="133" fillId="0" borderId="119" xfId="0" applyFont="1" applyBorder="1" applyAlignment="1">
      <alignment horizontal="left" vertical="top" wrapText="1"/>
    </xf>
    <xf numFmtId="0" fontId="133" fillId="0" borderId="120" xfId="0" applyFont="1" applyBorder="1" applyAlignment="1">
      <alignment horizontal="left" vertical="top" wrapText="1"/>
    </xf>
    <xf numFmtId="0" fontId="119" fillId="0" borderId="106" xfId="0" applyFont="1" applyBorder="1" applyAlignment="1">
      <alignment horizontal="center" vertical="center"/>
    </xf>
    <xf numFmtId="0" fontId="119" fillId="0" borderId="108" xfId="0" applyFont="1" applyBorder="1" applyAlignment="1">
      <alignment horizontal="center" vertical="center"/>
    </xf>
    <xf numFmtId="0" fontId="119" fillId="0" borderId="85" xfId="0" applyFont="1" applyBorder="1" applyAlignment="1">
      <alignment horizontal="center" vertical="center"/>
    </xf>
    <xf numFmtId="0" fontId="119" fillId="0" borderId="75" xfId="0" applyFont="1" applyBorder="1" applyAlignment="1">
      <alignment horizontal="center" vertical="center"/>
    </xf>
    <xf numFmtId="0" fontId="118" fillId="0" borderId="127" xfId="0" applyFont="1" applyBorder="1" applyAlignment="1">
      <alignment horizontal="center" vertical="center" wrapText="1"/>
    </xf>
    <xf numFmtId="0" fontId="118" fillId="0" borderId="131"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asha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election activeCell="B25" sqref="B25"/>
    </sheetView>
  </sheetViews>
  <sheetFormatPr defaultColWidth="9.21875" defaultRowHeight="13.8"/>
  <cols>
    <col min="1" max="1" width="10.21875" style="4" customWidth="1"/>
    <col min="2" max="2" width="138.33203125" style="5" bestFit="1" customWidth="1"/>
    <col min="3" max="3" width="39.44140625" style="5" customWidth="1"/>
    <col min="4" max="6" width="9.21875" style="5"/>
    <col min="7" max="7" width="25" style="5" customWidth="1"/>
    <col min="8" max="16384" width="9.21875" style="5"/>
  </cols>
  <sheetData>
    <row r="1" spans="1:3">
      <c r="A1" s="103"/>
      <c r="B1" s="139" t="s">
        <v>223</v>
      </c>
      <c r="C1" s="103"/>
    </row>
    <row r="2" spans="1:3">
      <c r="A2" s="140">
        <v>1</v>
      </c>
      <c r="B2" s="245" t="s">
        <v>224</v>
      </c>
      <c r="C2" s="526" t="s">
        <v>714</v>
      </c>
    </row>
    <row r="3" spans="1:3">
      <c r="A3" s="140">
        <v>2</v>
      </c>
      <c r="B3" s="246" t="s">
        <v>220</v>
      </c>
      <c r="C3" s="526" t="s">
        <v>715</v>
      </c>
    </row>
    <row r="4" spans="1:3">
      <c r="A4" s="140">
        <v>3</v>
      </c>
      <c r="B4" s="247" t="s">
        <v>225</v>
      </c>
      <c r="C4" s="526" t="s">
        <v>716</v>
      </c>
    </row>
    <row r="5" spans="1:3">
      <c r="A5" s="141">
        <v>4</v>
      </c>
      <c r="B5" s="248" t="s">
        <v>221</v>
      </c>
      <c r="C5" s="659" t="s">
        <v>717</v>
      </c>
    </row>
    <row r="6" spans="1:3" s="142" customFormat="1" ht="45.75" customHeight="1">
      <c r="A6" s="660" t="s">
        <v>297</v>
      </c>
      <c r="B6" s="661"/>
      <c r="C6" s="661"/>
    </row>
    <row r="7" spans="1:3">
      <c r="A7" s="143" t="s">
        <v>30</v>
      </c>
      <c r="B7" s="139" t="s">
        <v>222</v>
      </c>
    </row>
    <row r="8" spans="1:3">
      <c r="A8" s="103">
        <v>1</v>
      </c>
      <c r="B8" s="169" t="s">
        <v>21</v>
      </c>
    </row>
    <row r="9" spans="1:3">
      <c r="A9" s="103">
        <v>2</v>
      </c>
      <c r="B9" s="170" t="s">
        <v>22</v>
      </c>
    </row>
    <row r="10" spans="1:3">
      <c r="A10" s="103">
        <v>3</v>
      </c>
      <c r="B10" s="170" t="s">
        <v>23</v>
      </c>
    </row>
    <row r="11" spans="1:3">
      <c r="A11" s="103">
        <v>4</v>
      </c>
      <c r="B11" s="170" t="s">
        <v>24</v>
      </c>
    </row>
    <row r="12" spans="1:3">
      <c r="A12" s="103">
        <v>5</v>
      </c>
      <c r="B12" s="170" t="s">
        <v>25</v>
      </c>
    </row>
    <row r="13" spans="1:3">
      <c r="A13" s="103">
        <v>6</v>
      </c>
      <c r="B13" s="171" t="s">
        <v>232</v>
      </c>
    </row>
    <row r="14" spans="1:3">
      <c r="A14" s="103">
        <v>7</v>
      </c>
      <c r="B14" s="170" t="s">
        <v>226</v>
      </c>
    </row>
    <row r="15" spans="1:3">
      <c r="A15" s="103">
        <v>8</v>
      </c>
      <c r="B15" s="170" t="s">
        <v>227</v>
      </c>
    </row>
    <row r="16" spans="1:3">
      <c r="A16" s="103">
        <v>9</v>
      </c>
      <c r="B16" s="170" t="s">
        <v>26</v>
      </c>
    </row>
    <row r="17" spans="1:2">
      <c r="A17" s="244" t="s">
        <v>296</v>
      </c>
      <c r="B17" s="243" t="s">
        <v>283</v>
      </c>
    </row>
    <row r="18" spans="1:2">
      <c r="A18" s="103">
        <v>10</v>
      </c>
      <c r="B18" s="170" t="s">
        <v>27</v>
      </c>
    </row>
    <row r="19" spans="1:2">
      <c r="A19" s="103">
        <v>11</v>
      </c>
      <c r="B19" s="171" t="s">
        <v>228</v>
      </c>
    </row>
    <row r="20" spans="1:2">
      <c r="A20" s="103">
        <v>12</v>
      </c>
      <c r="B20" s="171" t="s">
        <v>28</v>
      </c>
    </row>
    <row r="21" spans="1:2">
      <c r="A21" s="295">
        <v>13</v>
      </c>
      <c r="B21" s="296" t="s">
        <v>229</v>
      </c>
    </row>
    <row r="22" spans="1:2">
      <c r="A22" s="295">
        <v>14</v>
      </c>
      <c r="B22" s="297" t="s">
        <v>254</v>
      </c>
    </row>
    <row r="23" spans="1:2">
      <c r="A23" s="295">
        <v>15</v>
      </c>
      <c r="B23" s="298" t="s">
        <v>29</v>
      </c>
    </row>
    <row r="24" spans="1:2">
      <c r="A24" s="295">
        <v>15.1</v>
      </c>
      <c r="B24" s="299" t="s">
        <v>310</v>
      </c>
    </row>
    <row r="25" spans="1:2">
      <c r="A25" s="295">
        <v>16</v>
      </c>
      <c r="B25" s="299" t="s">
        <v>374</v>
      </c>
    </row>
    <row r="26" spans="1:2">
      <c r="A26" s="295">
        <v>17</v>
      </c>
      <c r="B26" s="299" t="s">
        <v>415</v>
      </c>
    </row>
    <row r="27" spans="1:2">
      <c r="A27" s="295">
        <v>18</v>
      </c>
      <c r="B27" s="299" t="s">
        <v>704</v>
      </c>
    </row>
    <row r="28" spans="1:2">
      <c r="A28" s="295">
        <v>19</v>
      </c>
      <c r="B28" s="299" t="s">
        <v>705</v>
      </c>
    </row>
    <row r="29" spans="1:2">
      <c r="A29" s="295">
        <v>20</v>
      </c>
      <c r="B29" s="363" t="s">
        <v>706</v>
      </c>
    </row>
    <row r="30" spans="1:2">
      <c r="A30" s="295">
        <v>21</v>
      </c>
      <c r="B30" s="299" t="s">
        <v>531</v>
      </c>
    </row>
    <row r="31" spans="1:2">
      <c r="A31" s="295">
        <v>22</v>
      </c>
      <c r="B31" s="299" t="s">
        <v>707</v>
      </c>
    </row>
    <row r="32" spans="1:2">
      <c r="A32" s="295">
        <v>23</v>
      </c>
      <c r="B32" s="299" t="s">
        <v>708</v>
      </c>
    </row>
    <row r="33" spans="1:2">
      <c r="A33" s="295">
        <v>24</v>
      </c>
      <c r="B33" s="299" t="s">
        <v>709</v>
      </c>
    </row>
    <row r="34" spans="1:2">
      <c r="A34" s="295">
        <v>25</v>
      </c>
      <c r="B34" s="299" t="s">
        <v>416</v>
      </c>
    </row>
    <row r="35" spans="1:2">
      <c r="A35" s="295">
        <v>26</v>
      </c>
      <c r="B35" s="299" t="s">
        <v>553</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BF47DBEE-E500-4323-A73D-F615B74097B1}"/>
  </hyperlinks>
  <pageMargins left="0.7" right="0.7" top="0.75" bottom="0.75" header="0.3" footer="0.3"/>
  <pageSetup paperSize="9" scale="46" orientation="portrait" r:id="rId2"/>
  <headerFooter>
    <oddFooter>&amp;C_x000D_&amp;1#&amp;"Calibri"&amp;10&amp;K000000 C1 - FOR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C56"/>
  <sheetViews>
    <sheetView zoomScale="90" zoomScaleNormal="90" workbookViewId="0">
      <pane xSplit="1" ySplit="5" topLeftCell="B6" activePane="bottomRight" state="frozen"/>
      <selection activeCell="B26" sqref="B26"/>
      <selection pane="topRight" activeCell="B26" sqref="B26"/>
      <selection pane="bottomLeft" activeCell="B26" sqref="B26"/>
      <selection pane="bottomRight" activeCell="B26" sqref="B26"/>
    </sheetView>
  </sheetViews>
  <sheetFormatPr defaultColWidth="9.21875" defaultRowHeight="13.2"/>
  <cols>
    <col min="1" max="1" width="9.5546875" style="4" bestFit="1" customWidth="1"/>
    <col min="2" max="2" width="132.44140625" style="4" customWidth="1"/>
    <col min="3" max="3" width="18.44140625" style="4" customWidth="1"/>
    <col min="4" max="16384" width="9.21875" style="4"/>
  </cols>
  <sheetData>
    <row r="1" spans="1:3">
      <c r="A1" s="2" t="s">
        <v>31</v>
      </c>
      <c r="B1" s="3" t="str">
        <f>'Info '!C2</f>
        <v>JSC PASHA Bank Georgia</v>
      </c>
    </row>
    <row r="2" spans="1:3" s="2" customFormat="1" ht="15.75" customHeight="1">
      <c r="A2" s="2" t="s">
        <v>32</v>
      </c>
      <c r="B2" s="315">
        <f>'1. key ratios '!B2</f>
        <v>45016</v>
      </c>
    </row>
    <row r="3" spans="1:3" s="2" customFormat="1" ht="15.75" customHeight="1"/>
    <row r="4" spans="1:3" ht="13.8" thickBot="1">
      <c r="A4" s="4" t="s">
        <v>144</v>
      </c>
      <c r="B4" s="85" t="s">
        <v>143</v>
      </c>
    </row>
    <row r="5" spans="1:3">
      <c r="A5" s="50" t="s">
        <v>7</v>
      </c>
      <c r="B5" s="51"/>
      <c r="C5" s="52" t="s">
        <v>36</v>
      </c>
    </row>
    <row r="6" spans="1:3">
      <c r="A6" s="53">
        <v>1</v>
      </c>
      <c r="B6" s="54" t="s">
        <v>142</v>
      </c>
      <c r="C6" s="633">
        <v>101995246.18000001</v>
      </c>
    </row>
    <row r="7" spans="1:3">
      <c r="A7" s="53">
        <v>2</v>
      </c>
      <c r="B7" s="55" t="s">
        <v>141</v>
      </c>
      <c r="C7" s="634">
        <v>129000000</v>
      </c>
    </row>
    <row r="8" spans="1:3">
      <c r="A8" s="53">
        <v>3</v>
      </c>
      <c r="B8" s="56" t="s">
        <v>140</v>
      </c>
      <c r="C8" s="634"/>
    </row>
    <row r="9" spans="1:3">
      <c r="A9" s="53">
        <v>4</v>
      </c>
      <c r="B9" s="56" t="s">
        <v>139</v>
      </c>
      <c r="C9" s="634"/>
    </row>
    <row r="10" spans="1:3">
      <c r="A10" s="53">
        <v>5</v>
      </c>
      <c r="B10" s="56" t="s">
        <v>138</v>
      </c>
      <c r="C10" s="634"/>
    </row>
    <row r="11" spans="1:3">
      <c r="A11" s="53">
        <v>6</v>
      </c>
      <c r="B11" s="57" t="s">
        <v>137</v>
      </c>
      <c r="C11" s="634">
        <v>-27004753.82</v>
      </c>
    </row>
    <row r="12" spans="1:3" s="29" customFormat="1">
      <c r="A12" s="53">
        <v>7</v>
      </c>
      <c r="B12" s="54" t="s">
        <v>136</v>
      </c>
      <c r="C12" s="635">
        <v>5428708.8499999996</v>
      </c>
    </row>
    <row r="13" spans="1:3" s="29" customFormat="1">
      <c r="A13" s="53">
        <v>8</v>
      </c>
      <c r="B13" s="58" t="s">
        <v>135</v>
      </c>
      <c r="C13" s="636"/>
    </row>
    <row r="14" spans="1:3" s="29" customFormat="1" ht="26.4">
      <c r="A14" s="53">
        <v>9</v>
      </c>
      <c r="B14" s="59" t="s">
        <v>134</v>
      </c>
      <c r="C14" s="636"/>
    </row>
    <row r="15" spans="1:3" s="29" customFormat="1">
      <c r="A15" s="53">
        <v>10</v>
      </c>
      <c r="B15" s="60" t="s">
        <v>133</v>
      </c>
      <c r="C15" s="636">
        <v>5428708.8499999996</v>
      </c>
    </row>
    <row r="16" spans="1:3" s="29" customFormat="1">
      <c r="A16" s="53">
        <v>11</v>
      </c>
      <c r="B16" s="61" t="s">
        <v>132</v>
      </c>
      <c r="C16" s="636"/>
    </row>
    <row r="17" spans="1:3" s="29" customFormat="1">
      <c r="A17" s="53">
        <v>12</v>
      </c>
      <c r="B17" s="60" t="s">
        <v>131</v>
      </c>
      <c r="C17" s="636"/>
    </row>
    <row r="18" spans="1:3" s="29" customFormat="1">
      <c r="A18" s="53">
        <v>13</v>
      </c>
      <c r="B18" s="60" t="s">
        <v>130</v>
      </c>
      <c r="C18" s="636"/>
    </row>
    <row r="19" spans="1:3" s="29" customFormat="1">
      <c r="A19" s="53">
        <v>14</v>
      </c>
      <c r="B19" s="60" t="s">
        <v>129</v>
      </c>
      <c r="C19" s="636"/>
    </row>
    <row r="20" spans="1:3" s="29" customFormat="1">
      <c r="A20" s="53">
        <v>15</v>
      </c>
      <c r="B20" s="60" t="s">
        <v>128</v>
      </c>
      <c r="C20" s="636"/>
    </row>
    <row r="21" spans="1:3" s="29" customFormat="1" ht="26.4">
      <c r="A21" s="53">
        <v>16</v>
      </c>
      <c r="B21" s="59" t="s">
        <v>127</v>
      </c>
      <c r="C21" s="636"/>
    </row>
    <row r="22" spans="1:3" s="29" customFormat="1">
      <c r="A22" s="53">
        <v>17</v>
      </c>
      <c r="B22" s="62" t="s">
        <v>126</v>
      </c>
      <c r="C22" s="636"/>
    </row>
    <row r="23" spans="1:3" s="29" customFormat="1">
      <c r="A23" s="53">
        <v>18</v>
      </c>
      <c r="B23" s="525" t="s">
        <v>554</v>
      </c>
      <c r="C23" s="637"/>
    </row>
    <row r="24" spans="1:3" s="29" customFormat="1">
      <c r="A24" s="53">
        <v>19</v>
      </c>
      <c r="B24" s="59" t="s">
        <v>125</v>
      </c>
      <c r="C24" s="636"/>
    </row>
    <row r="25" spans="1:3" s="29" customFormat="1" ht="26.4">
      <c r="A25" s="53">
        <v>20</v>
      </c>
      <c r="B25" s="59" t="s">
        <v>102</v>
      </c>
      <c r="C25" s="636"/>
    </row>
    <row r="26" spans="1:3" s="29" customFormat="1">
      <c r="A26" s="53">
        <v>21</v>
      </c>
      <c r="B26" s="61" t="s">
        <v>124</v>
      </c>
      <c r="C26" s="636"/>
    </row>
    <row r="27" spans="1:3" s="29" customFormat="1">
      <c r="A27" s="53">
        <v>22</v>
      </c>
      <c r="B27" s="61" t="s">
        <v>123</v>
      </c>
      <c r="C27" s="636"/>
    </row>
    <row r="28" spans="1:3" s="29" customFormat="1">
      <c r="A28" s="53">
        <v>23</v>
      </c>
      <c r="B28" s="61" t="s">
        <v>122</v>
      </c>
      <c r="C28" s="636"/>
    </row>
    <row r="29" spans="1:3" s="29" customFormat="1">
      <c r="A29" s="53">
        <v>24</v>
      </c>
      <c r="B29" s="63" t="s">
        <v>121</v>
      </c>
      <c r="C29" s="635">
        <v>96566537.330000013</v>
      </c>
    </row>
    <row r="30" spans="1:3" s="29" customFormat="1">
      <c r="A30" s="64"/>
      <c r="B30" s="65"/>
      <c r="C30" s="636"/>
    </row>
    <row r="31" spans="1:3" s="29" customFormat="1">
      <c r="A31" s="64">
        <v>25</v>
      </c>
      <c r="B31" s="63" t="s">
        <v>120</v>
      </c>
      <c r="C31" s="635">
        <v>0</v>
      </c>
    </row>
    <row r="32" spans="1:3" s="29" customFormat="1">
      <c r="A32" s="64">
        <v>26</v>
      </c>
      <c r="B32" s="56" t="s">
        <v>119</v>
      </c>
      <c r="C32" s="638">
        <v>0</v>
      </c>
    </row>
    <row r="33" spans="1:3" s="29" customFormat="1">
      <c r="A33" s="64">
        <v>27</v>
      </c>
      <c r="B33" s="66" t="s">
        <v>193</v>
      </c>
      <c r="C33" s="636"/>
    </row>
    <row r="34" spans="1:3" s="29" customFormat="1">
      <c r="A34" s="64">
        <v>28</v>
      </c>
      <c r="B34" s="66" t="s">
        <v>118</v>
      </c>
      <c r="C34" s="636"/>
    </row>
    <row r="35" spans="1:3" s="29" customFormat="1">
      <c r="A35" s="64">
        <v>29</v>
      </c>
      <c r="B35" s="56" t="s">
        <v>117</v>
      </c>
      <c r="C35" s="636"/>
    </row>
    <row r="36" spans="1:3" s="29" customFormat="1">
      <c r="A36" s="64">
        <v>30</v>
      </c>
      <c r="B36" s="63" t="s">
        <v>116</v>
      </c>
      <c r="C36" s="635">
        <v>0</v>
      </c>
    </row>
    <row r="37" spans="1:3" s="29" customFormat="1">
      <c r="A37" s="64">
        <v>31</v>
      </c>
      <c r="B37" s="59" t="s">
        <v>115</v>
      </c>
      <c r="C37" s="636"/>
    </row>
    <row r="38" spans="1:3" s="29" customFormat="1">
      <c r="A38" s="64">
        <v>32</v>
      </c>
      <c r="B38" s="60" t="s">
        <v>114</v>
      </c>
      <c r="C38" s="636"/>
    </row>
    <row r="39" spans="1:3" s="29" customFormat="1">
      <c r="A39" s="64">
        <v>33</v>
      </c>
      <c r="B39" s="59" t="s">
        <v>113</v>
      </c>
      <c r="C39" s="636"/>
    </row>
    <row r="40" spans="1:3" s="29" customFormat="1" ht="26.4">
      <c r="A40" s="64">
        <v>34</v>
      </c>
      <c r="B40" s="59" t="s">
        <v>102</v>
      </c>
      <c r="C40" s="636"/>
    </row>
    <row r="41" spans="1:3" s="29" customFormat="1">
      <c r="A41" s="64">
        <v>35</v>
      </c>
      <c r="B41" s="61" t="s">
        <v>112</v>
      </c>
      <c r="C41" s="636"/>
    </row>
    <row r="42" spans="1:3" s="29" customFormat="1">
      <c r="A42" s="64">
        <v>36</v>
      </c>
      <c r="B42" s="63" t="s">
        <v>111</v>
      </c>
      <c r="C42" s="635">
        <v>0</v>
      </c>
    </row>
    <row r="43" spans="1:3" s="29" customFormat="1">
      <c r="A43" s="64"/>
      <c r="B43" s="65"/>
      <c r="C43" s="636"/>
    </row>
    <row r="44" spans="1:3" s="29" customFormat="1">
      <c r="A44" s="64">
        <v>37</v>
      </c>
      <c r="B44" s="67" t="s">
        <v>110</v>
      </c>
      <c r="C44" s="635">
        <v>10250013.2585</v>
      </c>
    </row>
    <row r="45" spans="1:3" s="29" customFormat="1">
      <c r="A45" s="64">
        <v>38</v>
      </c>
      <c r="B45" s="56" t="s">
        <v>109</v>
      </c>
      <c r="C45" s="636">
        <v>10250013.2585</v>
      </c>
    </row>
    <row r="46" spans="1:3" s="29" customFormat="1">
      <c r="A46" s="64">
        <v>39</v>
      </c>
      <c r="B46" s="56" t="s">
        <v>108</v>
      </c>
      <c r="C46" s="636"/>
    </row>
    <row r="47" spans="1:3" s="29" customFormat="1">
      <c r="A47" s="64">
        <v>40</v>
      </c>
      <c r="B47" s="56" t="s">
        <v>107</v>
      </c>
      <c r="C47" s="636"/>
    </row>
    <row r="48" spans="1:3" s="29" customFormat="1">
      <c r="A48" s="64">
        <v>41</v>
      </c>
      <c r="B48" s="67" t="s">
        <v>106</v>
      </c>
      <c r="C48" s="635">
        <v>0</v>
      </c>
    </row>
    <row r="49" spans="1:3" s="29" customFormat="1">
      <c r="A49" s="64">
        <v>42</v>
      </c>
      <c r="B49" s="59" t="s">
        <v>105</v>
      </c>
      <c r="C49" s="636"/>
    </row>
    <row r="50" spans="1:3" s="29" customFormat="1">
      <c r="A50" s="64">
        <v>43</v>
      </c>
      <c r="B50" s="60" t="s">
        <v>104</v>
      </c>
      <c r="C50" s="636"/>
    </row>
    <row r="51" spans="1:3" s="29" customFormat="1">
      <c r="A51" s="64">
        <v>44</v>
      </c>
      <c r="B51" s="59" t="s">
        <v>103</v>
      </c>
      <c r="C51" s="636"/>
    </row>
    <row r="52" spans="1:3" s="29" customFormat="1" ht="26.4">
      <c r="A52" s="64">
        <v>45</v>
      </c>
      <c r="B52" s="59" t="s">
        <v>102</v>
      </c>
      <c r="C52" s="636"/>
    </row>
    <row r="53" spans="1:3" s="29" customFormat="1" ht="13.8" thickBot="1">
      <c r="A53" s="64">
        <v>46</v>
      </c>
      <c r="B53" s="68" t="s">
        <v>101</v>
      </c>
      <c r="C53" s="639">
        <v>10250013.2585</v>
      </c>
    </row>
    <row r="56" spans="1:3">
      <c r="B56" s="4" t="s">
        <v>8</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pageSetup scale="53" orientation="portrait" r:id="rId1"/>
  <headerFooter>
    <oddFooter>&amp;C_x000D_&amp;1#&amp;"Calibri"&amp;10&amp;K000000 C1 - FOR 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zoomScaleNormal="100" workbookViewId="0">
      <selection activeCell="B26" sqref="B26"/>
    </sheetView>
  </sheetViews>
  <sheetFormatPr defaultColWidth="9.21875" defaultRowHeight="13.8"/>
  <cols>
    <col min="1" max="1" width="9.44140625" style="161" bestFit="1" customWidth="1"/>
    <col min="2" max="2" width="59" style="161" customWidth="1"/>
    <col min="3" max="3" width="16.77734375" style="161" bestFit="1" customWidth="1"/>
    <col min="4" max="4" width="14.33203125" style="161" bestFit="1" customWidth="1"/>
    <col min="5" max="16384" width="9.21875" style="161"/>
  </cols>
  <sheetData>
    <row r="1" spans="1:4">
      <c r="A1" s="159" t="s">
        <v>31</v>
      </c>
      <c r="B1" s="3" t="str">
        <f>'Info '!C2</f>
        <v>JSC PASHA Bank Georgia</v>
      </c>
    </row>
    <row r="2" spans="1:4" s="159" customFormat="1" ht="15.75" customHeight="1">
      <c r="A2" s="159" t="s">
        <v>32</v>
      </c>
      <c r="B2" s="315">
        <f>'1. key ratios '!B2</f>
        <v>45016</v>
      </c>
    </row>
    <row r="3" spans="1:4" s="159" customFormat="1" ht="15.75" customHeight="1"/>
    <row r="4" spans="1:4" ht="14.4" thickBot="1">
      <c r="A4" s="161" t="s">
        <v>282</v>
      </c>
      <c r="B4" s="233" t="s">
        <v>283</v>
      </c>
    </row>
    <row r="5" spans="1:4" s="166" customFormat="1" ht="12.75" customHeight="1">
      <c r="A5" s="293"/>
      <c r="B5" s="294" t="s">
        <v>286</v>
      </c>
      <c r="C5" s="226" t="s">
        <v>284</v>
      </c>
      <c r="D5" s="227" t="s">
        <v>285</v>
      </c>
    </row>
    <row r="6" spans="1:4" s="234" customFormat="1">
      <c r="A6" s="228">
        <v>1</v>
      </c>
      <c r="B6" s="289" t="s">
        <v>287</v>
      </c>
      <c r="C6" s="289"/>
      <c r="D6" s="229"/>
    </row>
    <row r="7" spans="1:4" s="234" customFormat="1">
      <c r="A7" s="230" t="s">
        <v>273</v>
      </c>
      <c r="B7" s="290" t="s">
        <v>288</v>
      </c>
      <c r="C7" s="282">
        <v>4.4999999999999998E-2</v>
      </c>
      <c r="D7" s="565">
        <f>C7*'5. RWA '!$C$13</f>
        <v>23732052.62609382</v>
      </c>
    </row>
    <row r="8" spans="1:4" s="234" customFormat="1">
      <c r="A8" s="230" t="s">
        <v>274</v>
      </c>
      <c r="B8" s="290" t="s">
        <v>289</v>
      </c>
      <c r="C8" s="283">
        <v>0.06</v>
      </c>
      <c r="D8" s="565">
        <f>C8*'5. RWA '!$C$13</f>
        <v>31642736.834791761</v>
      </c>
    </row>
    <row r="9" spans="1:4" s="234" customFormat="1">
      <c r="A9" s="230" t="s">
        <v>275</v>
      </c>
      <c r="B9" s="290" t="s">
        <v>290</v>
      </c>
      <c r="C9" s="283">
        <v>0.08</v>
      </c>
      <c r="D9" s="565">
        <f>C9*'5. RWA '!$C$13</f>
        <v>42190315.779722348</v>
      </c>
    </row>
    <row r="10" spans="1:4" s="234" customFormat="1">
      <c r="A10" s="228" t="s">
        <v>276</v>
      </c>
      <c r="B10" s="289" t="s">
        <v>291</v>
      </c>
      <c r="C10" s="284"/>
      <c r="D10" s="566"/>
    </row>
    <row r="11" spans="1:4" s="235" customFormat="1">
      <c r="A11" s="231" t="s">
        <v>277</v>
      </c>
      <c r="B11" s="281" t="s">
        <v>357</v>
      </c>
      <c r="C11" s="285">
        <v>2.5000000000000001E-2</v>
      </c>
      <c r="D11" s="565">
        <f>C11*'5. RWA '!$C$13</f>
        <v>13184473.681163235</v>
      </c>
    </row>
    <row r="12" spans="1:4" s="235" customFormat="1">
      <c r="A12" s="231" t="s">
        <v>278</v>
      </c>
      <c r="B12" s="281" t="s">
        <v>292</v>
      </c>
      <c r="C12" s="285">
        <v>0</v>
      </c>
      <c r="D12" s="565">
        <f>C12*'5. RWA '!$C$13</f>
        <v>0</v>
      </c>
    </row>
    <row r="13" spans="1:4" s="235" customFormat="1">
      <c r="A13" s="231" t="s">
        <v>279</v>
      </c>
      <c r="B13" s="281" t="s">
        <v>293</v>
      </c>
      <c r="C13" s="285"/>
      <c r="D13" s="565">
        <f>C13*'5. RWA '!$C$13</f>
        <v>0</v>
      </c>
    </row>
    <row r="14" spans="1:4" s="235" customFormat="1">
      <c r="A14" s="228" t="s">
        <v>280</v>
      </c>
      <c r="B14" s="289" t="s">
        <v>354</v>
      </c>
      <c r="C14" s="286"/>
      <c r="D14" s="566"/>
    </row>
    <row r="15" spans="1:4" s="235" customFormat="1">
      <c r="A15" s="231">
        <v>3.1</v>
      </c>
      <c r="B15" s="281" t="s">
        <v>298</v>
      </c>
      <c r="C15" s="285">
        <v>5.5386021979855378E-2</v>
      </c>
      <c r="D15" s="565">
        <f>C15*'5. RWA '!$C$13</f>
        <v>29209421.963909265</v>
      </c>
    </row>
    <row r="16" spans="1:4" s="235" customFormat="1">
      <c r="A16" s="231">
        <v>3.2</v>
      </c>
      <c r="B16" s="281" t="s">
        <v>299</v>
      </c>
      <c r="C16" s="285">
        <v>7.1079531314831898E-2</v>
      </c>
      <c r="D16" s="565">
        <f>C16*'5. RWA '!$C$13</f>
        <v>37485848.395592764</v>
      </c>
    </row>
    <row r="17" spans="1:4" s="234" customFormat="1">
      <c r="A17" s="231">
        <v>3.3</v>
      </c>
      <c r="B17" s="281" t="s">
        <v>300</v>
      </c>
      <c r="C17" s="285">
        <v>9.1728885702958909E-2</v>
      </c>
      <c r="D17" s="565">
        <f>C17*'5. RWA '!$C$13</f>
        <v>48375883.17412369</v>
      </c>
    </row>
    <row r="18" spans="1:4" s="166" customFormat="1" ht="12.75" customHeight="1">
      <c r="A18" s="291"/>
      <c r="B18" s="292" t="s">
        <v>353</v>
      </c>
      <c r="C18" s="287" t="s">
        <v>284</v>
      </c>
      <c r="D18" s="567" t="s">
        <v>285</v>
      </c>
    </row>
    <row r="19" spans="1:4" s="234" customFormat="1">
      <c r="A19" s="232">
        <v>4</v>
      </c>
      <c r="B19" s="281" t="s">
        <v>294</v>
      </c>
      <c r="C19" s="285">
        <f>C7+C11+C12+C13+C15</f>
        <v>0.12538602197985538</v>
      </c>
      <c r="D19" s="565">
        <f>C19*'5. RWA '!$C$13</f>
        <v>66125948.271166317</v>
      </c>
    </row>
    <row r="20" spans="1:4" s="234" customFormat="1">
      <c r="A20" s="232">
        <v>5</v>
      </c>
      <c r="B20" s="281" t="s">
        <v>91</v>
      </c>
      <c r="C20" s="285">
        <f>C8+C11+C12+C13+C16</f>
        <v>0.15607953131483188</v>
      </c>
      <c r="D20" s="565">
        <f>C20*'5. RWA '!$C$13</f>
        <v>82313058.91154775</v>
      </c>
    </row>
    <row r="21" spans="1:4" s="234" customFormat="1" ht="14.4" thickBot="1">
      <c r="A21" s="236" t="s">
        <v>281</v>
      </c>
      <c r="B21" s="237" t="s">
        <v>295</v>
      </c>
      <c r="C21" s="288">
        <f>C9+C11+C12+C13+C17</f>
        <v>0.19672888570295893</v>
      </c>
      <c r="D21" s="568">
        <f>C21*'5. RWA '!$C$13</f>
        <v>103750672.63500927</v>
      </c>
    </row>
    <row r="23" spans="1:4" ht="53.4">
      <c r="B23" s="198" t="s">
        <v>356</v>
      </c>
    </row>
  </sheetData>
  <conditionalFormatting sqref="C21">
    <cfRule type="cellIs" dxfId="21" priority="1" operator="lessThan">
      <formula>#REF!</formula>
    </cfRule>
  </conditionalFormatting>
  <pageMargins left="0.7" right="0.7" top="0.75" bottom="0.75" header="0.3" footer="0.3"/>
  <pageSetup paperSize="9" scale="80" orientation="portrait" r:id="rId1"/>
  <headerFooter>
    <oddFooter>&amp;C_x000D_&amp;1#&amp;"Calibri"&amp;10&amp;K000000 C1 - FOR 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F68"/>
  <sheetViews>
    <sheetView zoomScale="70" zoomScaleNormal="70" workbookViewId="0">
      <pane xSplit="1" ySplit="5" topLeftCell="B6" activePane="bottomRight" state="frozen"/>
      <selection activeCell="B26" sqref="B26"/>
      <selection pane="topRight" activeCell="B26" sqref="B26"/>
      <selection pane="bottomLeft" activeCell="B26" sqref="B26"/>
      <selection pane="bottomRight" activeCell="B26" sqref="B26"/>
    </sheetView>
  </sheetViews>
  <sheetFormatPr defaultColWidth="9.21875" defaultRowHeight="13.8"/>
  <cols>
    <col min="1" max="1" width="10.77734375" style="4" customWidth="1"/>
    <col min="2" max="2" width="91.77734375" style="4" customWidth="1"/>
    <col min="3" max="3" width="53.21875" style="4" customWidth="1"/>
    <col min="4" max="4" width="32.21875" style="4" customWidth="1"/>
    <col min="5" max="5" width="9.44140625" style="5" customWidth="1"/>
    <col min="6" max="16384" width="9.21875" style="5"/>
  </cols>
  <sheetData>
    <row r="1" spans="1:6">
      <c r="A1" s="2" t="s">
        <v>31</v>
      </c>
      <c r="B1" s="3" t="str">
        <f>'Info '!C2</f>
        <v>JSC PASHA Bank Georgia</v>
      </c>
      <c r="E1" s="4"/>
      <c r="F1" s="4"/>
    </row>
    <row r="2" spans="1:6" s="2" customFormat="1" ht="15.75" customHeight="1">
      <c r="A2" s="2" t="s">
        <v>32</v>
      </c>
      <c r="B2" s="315">
        <f>'1. key ratios '!B2</f>
        <v>45016</v>
      </c>
    </row>
    <row r="3" spans="1:6" s="2" customFormat="1" ht="15.75" customHeight="1">
      <c r="A3" s="69"/>
    </row>
    <row r="4" spans="1:6" s="2" customFormat="1" ht="15.75" customHeight="1" thickBot="1">
      <c r="A4" s="2" t="s">
        <v>48</v>
      </c>
      <c r="B4" s="153" t="s">
        <v>179</v>
      </c>
      <c r="D4" s="20" t="s">
        <v>36</v>
      </c>
    </row>
    <row r="5" spans="1:6" ht="26.4">
      <c r="A5" s="70" t="s">
        <v>7</v>
      </c>
      <c r="B5" s="173" t="s">
        <v>219</v>
      </c>
      <c r="C5" s="71" t="s">
        <v>661</v>
      </c>
      <c r="D5" s="72" t="s">
        <v>50</v>
      </c>
    </row>
    <row r="6" spans="1:6" ht="14.4">
      <c r="A6" s="367">
        <v>1</v>
      </c>
      <c r="B6" s="368" t="s">
        <v>562</v>
      </c>
      <c r="C6" s="569">
        <v>124700626.4699</v>
      </c>
      <c r="D6" s="73"/>
      <c r="E6" s="74"/>
    </row>
    <row r="7" spans="1:6" ht="14.4">
      <c r="A7" s="367">
        <v>1.1000000000000001</v>
      </c>
      <c r="B7" s="369" t="s">
        <v>563</v>
      </c>
      <c r="C7" s="570">
        <v>5275000.3311999999</v>
      </c>
      <c r="D7" s="75"/>
      <c r="E7" s="74"/>
    </row>
    <row r="8" spans="1:6" ht="14.4">
      <c r="A8" s="367">
        <v>1.2</v>
      </c>
      <c r="B8" s="369" t="s">
        <v>564</v>
      </c>
      <c r="C8" s="570">
        <v>45934147.27920001</v>
      </c>
      <c r="D8" s="75"/>
      <c r="E8" s="74"/>
    </row>
    <row r="9" spans="1:6" ht="14.4">
      <c r="A9" s="367">
        <v>1.3</v>
      </c>
      <c r="B9" s="369" t="s">
        <v>565</v>
      </c>
      <c r="C9" s="570">
        <v>73491478.859499991</v>
      </c>
      <c r="D9" s="75"/>
      <c r="E9" s="74"/>
    </row>
    <row r="10" spans="1:6" ht="14.4">
      <c r="A10" s="367">
        <v>2</v>
      </c>
      <c r="B10" s="370" t="s">
        <v>566</v>
      </c>
      <c r="C10" s="570">
        <v>1526125.55</v>
      </c>
      <c r="D10" s="75"/>
      <c r="E10" s="74"/>
    </row>
    <row r="11" spans="1:6" ht="14.4">
      <c r="A11" s="367">
        <v>2.1</v>
      </c>
      <c r="B11" s="371" t="s">
        <v>567</v>
      </c>
      <c r="C11" s="571">
        <v>1526125.55</v>
      </c>
      <c r="D11" s="428"/>
      <c r="E11" s="76"/>
    </row>
    <row r="12" spans="1:6" ht="14.4">
      <c r="A12" s="367">
        <v>3</v>
      </c>
      <c r="B12" s="372" t="s">
        <v>568</v>
      </c>
      <c r="C12" s="571"/>
      <c r="D12" s="428"/>
      <c r="E12" s="76"/>
    </row>
    <row r="13" spans="1:6" ht="14.4">
      <c r="A13" s="367">
        <v>4</v>
      </c>
      <c r="B13" s="373" t="s">
        <v>569</v>
      </c>
      <c r="C13" s="571"/>
      <c r="D13" s="428"/>
      <c r="E13" s="76"/>
    </row>
    <row r="14" spans="1:6" ht="14.4">
      <c r="A14" s="367">
        <v>5</v>
      </c>
      <c r="B14" s="374" t="s">
        <v>570</v>
      </c>
      <c r="C14" s="571">
        <v>0</v>
      </c>
      <c r="D14" s="428"/>
      <c r="E14" s="76"/>
    </row>
    <row r="15" spans="1:6" ht="14.4">
      <c r="A15" s="367">
        <v>5.0999999999999996</v>
      </c>
      <c r="B15" s="375" t="s">
        <v>571</v>
      </c>
      <c r="C15" s="570"/>
      <c r="D15" s="428"/>
      <c r="E15" s="74"/>
    </row>
    <row r="16" spans="1:6" ht="14.4">
      <c r="A16" s="367">
        <v>5.2</v>
      </c>
      <c r="B16" s="375" t="s">
        <v>572</v>
      </c>
      <c r="C16" s="570"/>
      <c r="D16" s="75"/>
      <c r="E16" s="74"/>
    </row>
    <row r="17" spans="1:5" ht="14.4">
      <c r="A17" s="367">
        <v>5.3</v>
      </c>
      <c r="B17" s="376" t="s">
        <v>573</v>
      </c>
      <c r="C17" s="570"/>
      <c r="D17" s="75"/>
      <c r="E17" s="74"/>
    </row>
    <row r="18" spans="1:5" ht="14.4">
      <c r="A18" s="367">
        <v>6</v>
      </c>
      <c r="B18" s="372" t="s">
        <v>574</v>
      </c>
      <c r="C18" s="570">
        <v>379274891.05729997</v>
      </c>
      <c r="D18" s="75"/>
      <c r="E18" s="74"/>
    </row>
    <row r="19" spans="1:5" ht="14.4">
      <c r="A19" s="367">
        <v>6.1</v>
      </c>
      <c r="B19" s="375" t="s">
        <v>572</v>
      </c>
      <c r="C19" s="571">
        <v>58182108.428600006</v>
      </c>
      <c r="D19" s="75"/>
      <c r="E19" s="74"/>
    </row>
    <row r="20" spans="1:5" ht="14.4">
      <c r="A20" s="367">
        <v>6.2</v>
      </c>
      <c r="B20" s="376" t="s">
        <v>573</v>
      </c>
      <c r="C20" s="571">
        <v>321092782.62869996</v>
      </c>
      <c r="D20" s="75"/>
      <c r="E20" s="74"/>
    </row>
    <row r="21" spans="1:5" ht="14.4">
      <c r="A21" s="367">
        <v>7</v>
      </c>
      <c r="B21" s="370" t="s">
        <v>575</v>
      </c>
      <c r="C21" s="571"/>
      <c r="D21" s="75"/>
      <c r="E21" s="74"/>
    </row>
    <row r="22" spans="1:5" ht="14.4">
      <c r="A22" s="367">
        <v>8</v>
      </c>
      <c r="B22" s="377" t="s">
        <v>576</v>
      </c>
      <c r="C22" s="570">
        <v>3516866.86</v>
      </c>
      <c r="D22" s="75"/>
      <c r="E22" s="74"/>
    </row>
    <row r="23" spans="1:5" ht="14.4">
      <c r="A23" s="367">
        <v>9</v>
      </c>
      <c r="B23" s="373" t="s">
        <v>577</v>
      </c>
      <c r="C23" s="570">
        <v>5531986.7199999997</v>
      </c>
      <c r="D23" s="429"/>
      <c r="E23" s="74"/>
    </row>
    <row r="24" spans="1:5" ht="14.4">
      <c r="A24" s="367">
        <v>9.1</v>
      </c>
      <c r="B24" s="375" t="s">
        <v>578</v>
      </c>
      <c r="C24" s="572">
        <v>5531986.7199999997</v>
      </c>
      <c r="D24" s="77"/>
      <c r="E24" s="74"/>
    </row>
    <row r="25" spans="1:5" ht="14.4">
      <c r="A25" s="367">
        <v>9.1999999999999993</v>
      </c>
      <c r="B25" s="375" t="s">
        <v>579</v>
      </c>
      <c r="C25" s="573"/>
      <c r="D25" s="427"/>
      <c r="E25" s="78"/>
    </row>
    <row r="26" spans="1:5" ht="14.4">
      <c r="A26" s="367">
        <v>10</v>
      </c>
      <c r="B26" s="373" t="s">
        <v>580</v>
      </c>
      <c r="C26" s="574">
        <v>5428708.8499999996</v>
      </c>
      <c r="D26" s="524" t="s">
        <v>703</v>
      </c>
      <c r="E26" s="74"/>
    </row>
    <row r="27" spans="1:5" ht="14.4">
      <c r="A27" s="367">
        <v>10.1</v>
      </c>
      <c r="B27" s="375" t="s">
        <v>581</v>
      </c>
      <c r="C27" s="570"/>
      <c r="D27" s="75"/>
      <c r="E27" s="74"/>
    </row>
    <row r="28" spans="1:5" ht="14.4">
      <c r="A28" s="367">
        <v>10.199999999999999</v>
      </c>
      <c r="B28" s="375" t="s">
        <v>582</v>
      </c>
      <c r="C28" s="570">
        <v>5428708.8499999996</v>
      </c>
      <c r="D28" s="75"/>
      <c r="E28" s="74"/>
    </row>
    <row r="29" spans="1:5" ht="14.4">
      <c r="A29" s="367">
        <v>11</v>
      </c>
      <c r="B29" s="373" t="s">
        <v>583</v>
      </c>
      <c r="C29" s="570">
        <v>0</v>
      </c>
      <c r="D29" s="75"/>
      <c r="E29" s="74"/>
    </row>
    <row r="30" spans="1:5" ht="14.4">
      <c r="A30" s="367">
        <v>11.1</v>
      </c>
      <c r="B30" s="375" t="s">
        <v>584</v>
      </c>
      <c r="C30" s="570"/>
      <c r="D30" s="75"/>
      <c r="E30" s="74"/>
    </row>
    <row r="31" spans="1:5" ht="14.4">
      <c r="A31" s="367">
        <v>11.2</v>
      </c>
      <c r="B31" s="375" t="s">
        <v>585</v>
      </c>
      <c r="C31" s="570"/>
      <c r="D31" s="75"/>
      <c r="E31" s="74"/>
    </row>
    <row r="32" spans="1:5" ht="14.4">
      <c r="A32" s="367">
        <v>13</v>
      </c>
      <c r="B32" s="373" t="s">
        <v>586</v>
      </c>
      <c r="C32" s="570">
        <v>2571452.5947000002</v>
      </c>
      <c r="D32" s="75"/>
      <c r="E32" s="74"/>
    </row>
    <row r="33" spans="1:5" ht="14.4">
      <c r="A33" s="367">
        <v>13.1</v>
      </c>
      <c r="B33" s="378" t="s">
        <v>587</v>
      </c>
      <c r="C33" s="570"/>
      <c r="D33" s="75"/>
      <c r="E33" s="74"/>
    </row>
    <row r="34" spans="1:5" ht="14.4">
      <c r="A34" s="367">
        <v>13.2</v>
      </c>
      <c r="B34" s="378" t="s">
        <v>588</v>
      </c>
      <c r="C34" s="572"/>
      <c r="D34" s="77"/>
      <c r="E34" s="74"/>
    </row>
    <row r="35" spans="1:5" ht="14.4">
      <c r="A35" s="367">
        <v>14</v>
      </c>
      <c r="B35" s="379" t="s">
        <v>589</v>
      </c>
      <c r="C35" s="572">
        <v>522550658.10189998</v>
      </c>
      <c r="D35" s="77"/>
      <c r="E35" s="74"/>
    </row>
    <row r="36" spans="1:5" ht="14.4">
      <c r="A36" s="367"/>
      <c r="B36" s="380" t="s">
        <v>590</v>
      </c>
      <c r="C36" s="575"/>
      <c r="D36" s="79"/>
      <c r="E36" s="74"/>
    </row>
    <row r="37" spans="1:5" ht="14.4">
      <c r="A37" s="367">
        <v>15</v>
      </c>
      <c r="B37" s="381" t="s">
        <v>591</v>
      </c>
      <c r="C37" s="573">
        <v>3442155.54</v>
      </c>
      <c r="D37" s="427"/>
      <c r="E37" s="78"/>
    </row>
    <row r="38" spans="1:5" ht="14.4">
      <c r="A38" s="382">
        <v>15.1</v>
      </c>
      <c r="B38" s="383" t="s">
        <v>567</v>
      </c>
      <c r="C38" s="570">
        <v>3442155.54</v>
      </c>
      <c r="D38" s="75"/>
      <c r="E38" s="74"/>
    </row>
    <row r="39" spans="1:5" ht="14.4">
      <c r="A39" s="382">
        <v>16</v>
      </c>
      <c r="B39" s="370" t="s">
        <v>592</v>
      </c>
      <c r="C39" s="570"/>
      <c r="D39" s="75"/>
      <c r="E39" s="74"/>
    </row>
    <row r="40" spans="1:5" ht="14.4">
      <c r="A40" s="382">
        <v>17</v>
      </c>
      <c r="B40" s="370" t="s">
        <v>593</v>
      </c>
      <c r="C40" s="570">
        <v>383555032.63419998</v>
      </c>
      <c r="D40" s="75"/>
      <c r="E40" s="74"/>
    </row>
    <row r="41" spans="1:5" ht="14.4">
      <c r="A41" s="382">
        <v>17.100000000000001</v>
      </c>
      <c r="B41" s="384" t="s">
        <v>594</v>
      </c>
      <c r="C41" s="570">
        <v>359714293.83339995</v>
      </c>
      <c r="D41" s="75"/>
      <c r="E41" s="74"/>
    </row>
    <row r="42" spans="1:5" ht="14.4">
      <c r="A42" s="382">
        <v>17.2</v>
      </c>
      <c r="B42" s="385" t="s">
        <v>595</v>
      </c>
      <c r="C42" s="570">
        <v>20732649.090599999</v>
      </c>
      <c r="D42" s="75"/>
      <c r="E42" s="74"/>
    </row>
    <row r="43" spans="1:5" ht="14.4">
      <c r="A43" s="382">
        <v>17.3</v>
      </c>
      <c r="B43" s="418" t="s">
        <v>596</v>
      </c>
      <c r="C43" s="572"/>
      <c r="D43" s="77"/>
      <c r="E43" s="74"/>
    </row>
    <row r="44" spans="1:5" ht="14.4">
      <c r="A44" s="382">
        <v>17.399999999999999</v>
      </c>
      <c r="B44" s="419" t="s">
        <v>597</v>
      </c>
      <c r="C44" s="576">
        <v>3108089.7102000001</v>
      </c>
      <c r="D44" s="420"/>
      <c r="E44" s="74"/>
    </row>
    <row r="45" spans="1:5" ht="14.4">
      <c r="A45" s="382">
        <v>18</v>
      </c>
      <c r="B45" s="393" t="s">
        <v>598</v>
      </c>
      <c r="C45" s="577">
        <v>631340.74790000007</v>
      </c>
      <c r="D45" s="426"/>
      <c r="E45" s="78"/>
    </row>
    <row r="46" spans="1:5" ht="14.4">
      <c r="A46" s="382">
        <v>19</v>
      </c>
      <c r="B46" s="393" t="s">
        <v>599</v>
      </c>
      <c r="C46" s="578">
        <v>0</v>
      </c>
      <c r="D46" s="421"/>
    </row>
    <row r="47" spans="1:5" ht="14.4">
      <c r="A47" s="382">
        <v>19.100000000000001</v>
      </c>
      <c r="B47" s="422" t="s">
        <v>600</v>
      </c>
      <c r="C47" s="578"/>
      <c r="D47" s="421"/>
    </row>
    <row r="48" spans="1:5" ht="14.4">
      <c r="A48" s="382">
        <v>19.2</v>
      </c>
      <c r="B48" s="422" t="s">
        <v>601</v>
      </c>
      <c r="C48" s="578"/>
      <c r="D48" s="421"/>
    </row>
    <row r="49" spans="1:4" ht="14.4">
      <c r="A49" s="382">
        <v>20</v>
      </c>
      <c r="B49" s="388" t="s">
        <v>602</v>
      </c>
      <c r="C49" s="578">
        <v>25461173.840599999</v>
      </c>
      <c r="D49" s="524" t="s">
        <v>736</v>
      </c>
    </row>
    <row r="50" spans="1:4" ht="14.4">
      <c r="A50" s="382">
        <v>21</v>
      </c>
      <c r="B50" s="423" t="s">
        <v>603</v>
      </c>
      <c r="C50" s="578">
        <v>6310798.6684999997</v>
      </c>
      <c r="D50" s="580"/>
    </row>
    <row r="51" spans="1:4" ht="14.4">
      <c r="A51" s="382">
        <v>21.1</v>
      </c>
      <c r="B51" s="385" t="s">
        <v>604</v>
      </c>
      <c r="C51" s="578"/>
      <c r="D51" s="580"/>
    </row>
    <row r="52" spans="1:4" ht="14.4">
      <c r="A52" s="382">
        <v>22</v>
      </c>
      <c r="B52" s="389" t="s">
        <v>605</v>
      </c>
      <c r="C52" s="578">
        <v>419400501.43120003</v>
      </c>
      <c r="D52" s="580"/>
    </row>
    <row r="53" spans="1:4" ht="14.4">
      <c r="A53" s="382"/>
      <c r="B53" s="390" t="s">
        <v>606</v>
      </c>
      <c r="C53" s="579"/>
      <c r="D53" s="580"/>
    </row>
    <row r="54" spans="1:4" ht="14.4">
      <c r="A54" s="382">
        <v>23</v>
      </c>
      <c r="B54" s="388" t="s">
        <v>607</v>
      </c>
      <c r="C54" s="578">
        <v>129000000</v>
      </c>
      <c r="D54" s="524" t="s">
        <v>737</v>
      </c>
    </row>
    <row r="55" spans="1:4" ht="14.4">
      <c r="A55" s="382">
        <v>24</v>
      </c>
      <c r="B55" s="388" t="s">
        <v>608</v>
      </c>
      <c r="C55" s="578"/>
      <c r="D55" s="580"/>
    </row>
    <row r="56" spans="1:4" ht="14.4">
      <c r="A56" s="382">
        <v>25</v>
      </c>
      <c r="B56" s="393" t="s">
        <v>609</v>
      </c>
      <c r="C56" s="578"/>
      <c r="D56" s="580"/>
    </row>
    <row r="57" spans="1:4" ht="14.4">
      <c r="A57" s="382">
        <v>26</v>
      </c>
      <c r="B57" s="393" t="s">
        <v>610</v>
      </c>
      <c r="C57" s="578"/>
      <c r="D57" s="580"/>
    </row>
    <row r="58" spans="1:4" ht="14.4">
      <c r="A58" s="382">
        <v>27</v>
      </c>
      <c r="B58" s="393" t="s">
        <v>611</v>
      </c>
      <c r="C58" s="578">
        <v>1154910.5</v>
      </c>
      <c r="D58" s="580"/>
    </row>
    <row r="59" spans="1:4" ht="14.4">
      <c r="A59" s="382">
        <v>27.1</v>
      </c>
      <c r="B59" s="419" t="s">
        <v>612</v>
      </c>
      <c r="C59" s="578">
        <v>1154910.5</v>
      </c>
      <c r="D59" s="580"/>
    </row>
    <row r="60" spans="1:4" ht="14.4">
      <c r="A60" s="382">
        <v>27.2</v>
      </c>
      <c r="B60" s="419" t="s">
        <v>613</v>
      </c>
      <c r="C60" s="578"/>
      <c r="D60" s="580"/>
    </row>
    <row r="61" spans="1:4" ht="14.4">
      <c r="A61" s="382">
        <v>28</v>
      </c>
      <c r="B61" s="391" t="s">
        <v>614</v>
      </c>
      <c r="C61" s="578"/>
      <c r="D61" s="580"/>
    </row>
    <row r="62" spans="1:4" ht="14.4">
      <c r="A62" s="382">
        <v>29</v>
      </c>
      <c r="B62" s="393" t="s">
        <v>615</v>
      </c>
      <c r="C62" s="578">
        <v>0</v>
      </c>
      <c r="D62" s="580"/>
    </row>
    <row r="63" spans="1:4" ht="14.4">
      <c r="A63" s="382">
        <v>29.1</v>
      </c>
      <c r="B63" s="424" t="s">
        <v>616</v>
      </c>
      <c r="C63" s="578"/>
      <c r="D63" s="580"/>
    </row>
    <row r="64" spans="1:4" ht="14.4">
      <c r="A64" s="382">
        <v>29.2</v>
      </c>
      <c r="B64" s="422" t="s">
        <v>617</v>
      </c>
      <c r="C64" s="578"/>
      <c r="D64" s="580"/>
    </row>
    <row r="65" spans="1:4" ht="14.4">
      <c r="A65" s="382">
        <v>29.3</v>
      </c>
      <c r="B65" s="422" t="s">
        <v>618</v>
      </c>
      <c r="C65" s="578"/>
      <c r="D65" s="580"/>
    </row>
    <row r="66" spans="1:4" ht="14.4">
      <c r="A66" s="382">
        <v>30</v>
      </c>
      <c r="B66" s="393" t="s">
        <v>619</v>
      </c>
      <c r="C66" s="578">
        <v>-27004753.82</v>
      </c>
      <c r="D66" s="524" t="s">
        <v>738</v>
      </c>
    </row>
    <row r="67" spans="1:4" ht="14.4">
      <c r="A67" s="382">
        <v>31</v>
      </c>
      <c r="B67" s="425" t="s">
        <v>620</v>
      </c>
      <c r="C67" s="578">
        <v>103150156.68000001</v>
      </c>
      <c r="D67" s="580"/>
    </row>
    <row r="68" spans="1:4" ht="15" thickBot="1">
      <c r="A68" s="382">
        <v>32</v>
      </c>
      <c r="B68" s="393" t="s">
        <v>621</v>
      </c>
      <c r="C68" s="578">
        <v>522550658.11120003</v>
      </c>
      <c r="D68" s="581"/>
    </row>
  </sheetData>
  <pageMargins left="0.7" right="0.7" top="0.75" bottom="0.75" header="0.3" footer="0.3"/>
  <pageSetup paperSize="9" scale="46" orientation="portrait" r:id="rId1"/>
  <headerFooter>
    <oddFooter>&amp;C_x000D_&amp;1#&amp;"Calibri"&amp;10&amp;K000000 C1 - FOR 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B26" sqref="B26"/>
      <selection pane="topRight" activeCell="B26" sqref="B26"/>
      <selection pane="bottomLeft" activeCell="B26" sqref="B26"/>
      <selection pane="bottomRight" activeCell="B26" sqref="B26"/>
    </sheetView>
  </sheetViews>
  <sheetFormatPr defaultColWidth="9.218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21875" style="4" bestFit="1" customWidth="1"/>
    <col min="9" max="9" width="13" style="4" bestFit="1" customWidth="1"/>
    <col min="10" max="10" width="13.21875" style="4" bestFit="1" customWidth="1"/>
    <col min="11" max="11" width="13" style="4" bestFit="1" customWidth="1"/>
    <col min="12" max="16" width="13" style="19" bestFit="1" customWidth="1"/>
    <col min="17" max="17" width="14.77734375" style="19" customWidth="1"/>
    <col min="18" max="18" width="13" style="19" bestFit="1" customWidth="1"/>
    <col min="19" max="19" width="34.77734375" style="19" customWidth="1"/>
    <col min="20" max="16384" width="9.21875" style="19"/>
  </cols>
  <sheetData>
    <row r="1" spans="1:19">
      <c r="A1" s="2" t="s">
        <v>31</v>
      </c>
      <c r="B1" s="3" t="str">
        <f>'Info '!C2</f>
        <v>JSC PASHA Bank Georgia</v>
      </c>
    </row>
    <row r="2" spans="1:19">
      <c r="A2" s="2" t="s">
        <v>32</v>
      </c>
      <c r="B2" s="315">
        <f>'1. key ratios '!B2</f>
        <v>45016</v>
      </c>
    </row>
    <row r="4" spans="1:19" ht="27" thickBot="1">
      <c r="A4" s="4" t="s">
        <v>147</v>
      </c>
      <c r="B4" s="189" t="s">
        <v>252</v>
      </c>
    </row>
    <row r="5" spans="1:19" s="180" customFormat="1" ht="13.8">
      <c r="A5" s="175"/>
      <c r="B5" s="176"/>
      <c r="C5" s="177" t="s">
        <v>0</v>
      </c>
      <c r="D5" s="177" t="s">
        <v>1</v>
      </c>
      <c r="E5" s="177" t="s">
        <v>2</v>
      </c>
      <c r="F5" s="177" t="s">
        <v>3</v>
      </c>
      <c r="G5" s="177" t="s">
        <v>4</v>
      </c>
      <c r="H5" s="177" t="s">
        <v>6</v>
      </c>
      <c r="I5" s="177" t="s">
        <v>9</v>
      </c>
      <c r="J5" s="177" t="s">
        <v>10</v>
      </c>
      <c r="K5" s="177" t="s">
        <v>11</v>
      </c>
      <c r="L5" s="177" t="s">
        <v>12</v>
      </c>
      <c r="M5" s="177" t="s">
        <v>13</v>
      </c>
      <c r="N5" s="177" t="s">
        <v>14</v>
      </c>
      <c r="O5" s="177" t="s">
        <v>236</v>
      </c>
      <c r="P5" s="177" t="s">
        <v>237</v>
      </c>
      <c r="Q5" s="177" t="s">
        <v>238</v>
      </c>
      <c r="R5" s="178" t="s">
        <v>239</v>
      </c>
      <c r="S5" s="179" t="s">
        <v>240</v>
      </c>
    </row>
    <row r="6" spans="1:19" s="180" customFormat="1" ht="99" customHeight="1">
      <c r="A6" s="181"/>
      <c r="B6" s="700" t="s">
        <v>241</v>
      </c>
      <c r="C6" s="696">
        <v>0</v>
      </c>
      <c r="D6" s="697"/>
      <c r="E6" s="696">
        <v>0.2</v>
      </c>
      <c r="F6" s="697"/>
      <c r="G6" s="696">
        <v>0.35</v>
      </c>
      <c r="H6" s="697"/>
      <c r="I6" s="696">
        <v>0.5</v>
      </c>
      <c r="J6" s="697"/>
      <c r="K6" s="696">
        <v>0.75</v>
      </c>
      <c r="L6" s="697"/>
      <c r="M6" s="696">
        <v>1</v>
      </c>
      <c r="N6" s="697"/>
      <c r="O6" s="696">
        <v>1.5</v>
      </c>
      <c r="P6" s="697"/>
      <c r="Q6" s="696">
        <v>2.5</v>
      </c>
      <c r="R6" s="697"/>
      <c r="S6" s="698" t="s">
        <v>146</v>
      </c>
    </row>
    <row r="7" spans="1:19" s="180" customFormat="1" ht="30.75" customHeight="1">
      <c r="A7" s="181"/>
      <c r="B7" s="701"/>
      <c r="C7" s="172" t="s">
        <v>149</v>
      </c>
      <c r="D7" s="172" t="s">
        <v>148</v>
      </c>
      <c r="E7" s="172" t="s">
        <v>149</v>
      </c>
      <c r="F7" s="172" t="s">
        <v>148</v>
      </c>
      <c r="G7" s="172" t="s">
        <v>149</v>
      </c>
      <c r="H7" s="172" t="s">
        <v>148</v>
      </c>
      <c r="I7" s="172" t="s">
        <v>149</v>
      </c>
      <c r="J7" s="172" t="s">
        <v>148</v>
      </c>
      <c r="K7" s="172" t="s">
        <v>149</v>
      </c>
      <c r="L7" s="172" t="s">
        <v>148</v>
      </c>
      <c r="M7" s="172" t="s">
        <v>149</v>
      </c>
      <c r="N7" s="172" t="s">
        <v>148</v>
      </c>
      <c r="O7" s="172" t="s">
        <v>149</v>
      </c>
      <c r="P7" s="172" t="s">
        <v>148</v>
      </c>
      <c r="Q7" s="172" t="s">
        <v>149</v>
      </c>
      <c r="R7" s="172" t="s">
        <v>148</v>
      </c>
      <c r="S7" s="699"/>
    </row>
    <row r="8" spans="1:19">
      <c r="A8" s="80">
        <v>1</v>
      </c>
      <c r="B8" s="1" t="s">
        <v>52</v>
      </c>
      <c r="C8" s="81">
        <v>5813750.5199999996</v>
      </c>
      <c r="D8" s="81"/>
      <c r="E8" s="81">
        <v>0</v>
      </c>
      <c r="F8" s="81"/>
      <c r="G8" s="81">
        <v>0</v>
      </c>
      <c r="H8" s="81"/>
      <c r="I8" s="81">
        <v>0</v>
      </c>
      <c r="J8" s="81"/>
      <c r="K8" s="81">
        <v>0</v>
      </c>
      <c r="L8" s="81"/>
      <c r="M8" s="81">
        <v>45466796.759199999</v>
      </c>
      <c r="N8" s="81"/>
      <c r="O8" s="81">
        <v>0</v>
      </c>
      <c r="P8" s="81"/>
      <c r="Q8" s="81">
        <v>0</v>
      </c>
      <c r="R8" s="81"/>
      <c r="S8" s="190">
        <v>45466796.759199999</v>
      </c>
    </row>
    <row r="9" spans="1:19">
      <c r="A9" s="80">
        <v>2</v>
      </c>
      <c r="B9" s="1" t="s">
        <v>53</v>
      </c>
      <c r="C9" s="81">
        <v>0</v>
      </c>
      <c r="D9" s="81"/>
      <c r="E9" s="81">
        <v>0</v>
      </c>
      <c r="F9" s="81"/>
      <c r="G9" s="81">
        <v>0</v>
      </c>
      <c r="H9" s="81"/>
      <c r="I9" s="81">
        <v>0</v>
      </c>
      <c r="J9" s="81"/>
      <c r="K9" s="81">
        <v>0</v>
      </c>
      <c r="L9" s="81"/>
      <c r="M9" s="81">
        <v>0</v>
      </c>
      <c r="N9" s="81"/>
      <c r="O9" s="81">
        <v>0</v>
      </c>
      <c r="P9" s="81"/>
      <c r="Q9" s="81">
        <v>0</v>
      </c>
      <c r="R9" s="81"/>
      <c r="S9" s="190">
        <v>0</v>
      </c>
    </row>
    <row r="10" spans="1:19">
      <c r="A10" s="80">
        <v>3</v>
      </c>
      <c r="B10" s="1" t="s">
        <v>165</v>
      </c>
      <c r="C10" s="81">
        <v>0</v>
      </c>
      <c r="D10" s="81"/>
      <c r="E10" s="81">
        <v>0</v>
      </c>
      <c r="F10" s="81"/>
      <c r="G10" s="81">
        <v>0</v>
      </c>
      <c r="H10" s="81"/>
      <c r="I10" s="81">
        <v>0</v>
      </c>
      <c r="J10" s="81"/>
      <c r="K10" s="81">
        <v>0</v>
      </c>
      <c r="L10" s="81"/>
      <c r="M10" s="81">
        <v>0</v>
      </c>
      <c r="N10" s="81"/>
      <c r="O10" s="81">
        <v>0</v>
      </c>
      <c r="P10" s="81"/>
      <c r="Q10" s="81">
        <v>0</v>
      </c>
      <c r="R10" s="81"/>
      <c r="S10" s="190">
        <v>0</v>
      </c>
    </row>
    <row r="11" spans="1:19">
      <c r="A11" s="80">
        <v>4</v>
      </c>
      <c r="B11" s="1" t="s">
        <v>54</v>
      </c>
      <c r="C11" s="81">
        <v>0</v>
      </c>
      <c r="D11" s="81"/>
      <c r="E11" s="81">
        <v>0</v>
      </c>
      <c r="F11" s="81"/>
      <c r="G11" s="81">
        <v>0</v>
      </c>
      <c r="H11" s="81"/>
      <c r="I11" s="81">
        <v>0</v>
      </c>
      <c r="J11" s="81"/>
      <c r="K11" s="81">
        <v>0</v>
      </c>
      <c r="L11" s="81"/>
      <c r="M11" s="81">
        <v>0</v>
      </c>
      <c r="N11" s="81"/>
      <c r="O11" s="81">
        <v>0</v>
      </c>
      <c r="P11" s="81"/>
      <c r="Q11" s="81">
        <v>0</v>
      </c>
      <c r="R11" s="81"/>
      <c r="S11" s="190">
        <v>0</v>
      </c>
    </row>
    <row r="12" spans="1:19">
      <c r="A12" s="80">
        <v>5</v>
      </c>
      <c r="B12" s="1" t="s">
        <v>55</v>
      </c>
      <c r="C12" s="81">
        <v>0</v>
      </c>
      <c r="D12" s="81"/>
      <c r="E12" s="81">
        <v>0</v>
      </c>
      <c r="F12" s="81"/>
      <c r="G12" s="81">
        <v>0</v>
      </c>
      <c r="H12" s="81"/>
      <c r="I12" s="81">
        <v>0</v>
      </c>
      <c r="J12" s="81"/>
      <c r="K12" s="81">
        <v>0</v>
      </c>
      <c r="L12" s="81"/>
      <c r="M12" s="81">
        <v>0</v>
      </c>
      <c r="N12" s="81"/>
      <c r="O12" s="81">
        <v>0</v>
      </c>
      <c r="P12" s="81"/>
      <c r="Q12" s="81">
        <v>0</v>
      </c>
      <c r="R12" s="81"/>
      <c r="S12" s="190">
        <v>0</v>
      </c>
    </row>
    <row r="13" spans="1:19">
      <c r="A13" s="80">
        <v>6</v>
      </c>
      <c r="B13" s="1" t="s">
        <v>56</v>
      </c>
      <c r="C13" s="81">
        <v>0</v>
      </c>
      <c r="D13" s="81"/>
      <c r="E13" s="81">
        <v>66396857.841799997</v>
      </c>
      <c r="F13" s="81"/>
      <c r="G13" s="81">
        <v>0</v>
      </c>
      <c r="H13" s="81"/>
      <c r="I13" s="81">
        <v>7908461.8855999997</v>
      </c>
      <c r="J13" s="81"/>
      <c r="K13" s="81">
        <v>0</v>
      </c>
      <c r="L13" s="81"/>
      <c r="M13" s="81">
        <v>0</v>
      </c>
      <c r="N13" s="81">
        <v>435000</v>
      </c>
      <c r="O13" s="81">
        <v>0</v>
      </c>
      <c r="P13" s="81"/>
      <c r="Q13" s="81">
        <v>0</v>
      </c>
      <c r="R13" s="81"/>
      <c r="S13" s="190">
        <v>17668602.511160001</v>
      </c>
    </row>
    <row r="14" spans="1:19">
      <c r="A14" s="80">
        <v>7</v>
      </c>
      <c r="B14" s="1" t="s">
        <v>57</v>
      </c>
      <c r="C14" s="81">
        <v>0</v>
      </c>
      <c r="D14" s="81"/>
      <c r="E14" s="81">
        <v>0</v>
      </c>
      <c r="F14" s="81"/>
      <c r="G14" s="81">
        <v>0</v>
      </c>
      <c r="H14" s="81"/>
      <c r="I14" s="81">
        <v>0</v>
      </c>
      <c r="J14" s="81"/>
      <c r="K14" s="81">
        <v>0</v>
      </c>
      <c r="L14" s="81"/>
      <c r="M14" s="81">
        <v>288482631.02029997</v>
      </c>
      <c r="N14" s="81">
        <v>106438.5471</v>
      </c>
      <c r="O14" s="81">
        <v>0</v>
      </c>
      <c r="P14" s="81"/>
      <c r="Q14" s="81">
        <v>0</v>
      </c>
      <c r="R14" s="81"/>
      <c r="S14" s="190">
        <v>288589069.56739998</v>
      </c>
    </row>
    <row r="15" spans="1:19">
      <c r="A15" s="80">
        <v>8</v>
      </c>
      <c r="B15" s="1" t="s">
        <v>58</v>
      </c>
      <c r="C15" s="81">
        <v>0</v>
      </c>
      <c r="D15" s="81"/>
      <c r="E15" s="81">
        <v>0</v>
      </c>
      <c r="F15" s="81"/>
      <c r="G15" s="81">
        <v>0</v>
      </c>
      <c r="H15" s="81"/>
      <c r="I15" s="81">
        <v>0</v>
      </c>
      <c r="J15" s="81"/>
      <c r="K15" s="81">
        <v>48452015.234700002</v>
      </c>
      <c r="L15" s="81"/>
      <c r="M15" s="81">
        <v>6194.9101000000001</v>
      </c>
      <c r="N15" s="81">
        <v>33354210.284499999</v>
      </c>
      <c r="O15" s="81">
        <v>0</v>
      </c>
      <c r="P15" s="81"/>
      <c r="Q15" s="81">
        <v>0</v>
      </c>
      <c r="R15" s="81"/>
      <c r="S15" s="190">
        <v>69699416.620625004</v>
      </c>
    </row>
    <row r="16" spans="1:19">
      <c r="A16" s="80">
        <v>9</v>
      </c>
      <c r="B16" s="1" t="s">
        <v>59</v>
      </c>
      <c r="C16" s="81">
        <v>0</v>
      </c>
      <c r="D16" s="81"/>
      <c r="E16" s="81">
        <v>0</v>
      </c>
      <c r="F16" s="81"/>
      <c r="G16" s="81">
        <v>0</v>
      </c>
      <c r="H16" s="81"/>
      <c r="I16" s="81">
        <v>0</v>
      </c>
      <c r="J16" s="81"/>
      <c r="K16" s="81">
        <v>0</v>
      </c>
      <c r="L16" s="81"/>
      <c r="M16" s="81">
        <v>0</v>
      </c>
      <c r="N16" s="81"/>
      <c r="O16" s="81">
        <v>0</v>
      </c>
      <c r="P16" s="81"/>
      <c r="Q16" s="81">
        <v>0</v>
      </c>
      <c r="R16" s="81"/>
      <c r="S16" s="190">
        <v>0</v>
      </c>
    </row>
    <row r="17" spans="1:19">
      <c r="A17" s="80">
        <v>10</v>
      </c>
      <c r="B17" s="1" t="s">
        <v>60</v>
      </c>
      <c r="C17" s="81">
        <v>0</v>
      </c>
      <c r="D17" s="81"/>
      <c r="E17" s="81">
        <v>0</v>
      </c>
      <c r="F17" s="81"/>
      <c r="G17" s="81">
        <v>0</v>
      </c>
      <c r="H17" s="81"/>
      <c r="I17" s="81">
        <v>0</v>
      </c>
      <c r="J17" s="81"/>
      <c r="K17" s="81">
        <v>2733248.5723000001</v>
      </c>
      <c r="L17" s="81"/>
      <c r="M17" s="81">
        <v>34390325.835199997</v>
      </c>
      <c r="N17" s="81"/>
      <c r="O17" s="81">
        <v>0</v>
      </c>
      <c r="P17" s="81"/>
      <c r="Q17" s="81">
        <v>0</v>
      </c>
      <c r="R17" s="81"/>
      <c r="S17" s="190">
        <v>36440262.264424995</v>
      </c>
    </row>
    <row r="18" spans="1:19">
      <c r="A18" s="80">
        <v>11</v>
      </c>
      <c r="B18" s="1" t="s">
        <v>61</v>
      </c>
      <c r="C18" s="81">
        <v>0</v>
      </c>
      <c r="D18" s="81"/>
      <c r="E18" s="81">
        <v>0</v>
      </c>
      <c r="F18" s="81"/>
      <c r="G18" s="81">
        <v>0</v>
      </c>
      <c r="H18" s="81"/>
      <c r="I18" s="81">
        <v>0</v>
      </c>
      <c r="J18" s="81"/>
      <c r="K18" s="81">
        <v>0</v>
      </c>
      <c r="L18" s="81"/>
      <c r="M18" s="81">
        <v>0</v>
      </c>
      <c r="N18" s="81"/>
      <c r="O18" s="81">
        <v>0</v>
      </c>
      <c r="P18" s="81"/>
      <c r="Q18" s="81">
        <v>0</v>
      </c>
      <c r="R18" s="81"/>
      <c r="S18" s="190">
        <v>0</v>
      </c>
    </row>
    <row r="19" spans="1:19">
      <c r="A19" s="80">
        <v>12</v>
      </c>
      <c r="B19" s="1" t="s">
        <v>62</v>
      </c>
      <c r="C19" s="81">
        <v>0</v>
      </c>
      <c r="D19" s="81"/>
      <c r="E19" s="81">
        <v>0</v>
      </c>
      <c r="F19" s="81"/>
      <c r="G19" s="81">
        <v>0</v>
      </c>
      <c r="H19" s="81"/>
      <c r="I19" s="81">
        <v>0</v>
      </c>
      <c r="J19" s="81"/>
      <c r="K19" s="81">
        <v>0</v>
      </c>
      <c r="L19" s="81"/>
      <c r="M19" s="81">
        <v>0</v>
      </c>
      <c r="N19" s="81"/>
      <c r="O19" s="81">
        <v>0</v>
      </c>
      <c r="P19" s="81"/>
      <c r="Q19" s="81">
        <v>0</v>
      </c>
      <c r="R19" s="81"/>
      <c r="S19" s="190">
        <v>0</v>
      </c>
    </row>
    <row r="20" spans="1:19">
      <c r="A20" s="80">
        <v>13</v>
      </c>
      <c r="B20" s="1" t="s">
        <v>145</v>
      </c>
      <c r="C20" s="81">
        <v>0</v>
      </c>
      <c r="D20" s="81"/>
      <c r="E20" s="81">
        <v>0</v>
      </c>
      <c r="F20" s="81"/>
      <c r="G20" s="81">
        <v>0</v>
      </c>
      <c r="H20" s="81"/>
      <c r="I20" s="81">
        <v>0</v>
      </c>
      <c r="J20" s="81"/>
      <c r="K20" s="81">
        <v>0</v>
      </c>
      <c r="L20" s="81"/>
      <c r="M20" s="81">
        <v>0</v>
      </c>
      <c r="N20" s="81"/>
      <c r="O20" s="81">
        <v>0</v>
      </c>
      <c r="P20" s="81"/>
      <c r="Q20" s="81">
        <v>0</v>
      </c>
      <c r="R20" s="81"/>
      <c r="S20" s="190">
        <v>0</v>
      </c>
    </row>
    <row r="21" spans="1:19">
      <c r="A21" s="80">
        <v>14</v>
      </c>
      <c r="B21" s="1" t="s">
        <v>64</v>
      </c>
      <c r="C21" s="81">
        <v>5275000.3311999999</v>
      </c>
      <c r="D21" s="81"/>
      <c r="E21" s="81">
        <v>0</v>
      </c>
      <c r="F21" s="81"/>
      <c r="G21" s="81">
        <v>0</v>
      </c>
      <c r="H21" s="81"/>
      <c r="I21" s="81">
        <v>0</v>
      </c>
      <c r="J21" s="81"/>
      <c r="K21" s="81">
        <v>0</v>
      </c>
      <c r="L21" s="81"/>
      <c r="M21" s="81">
        <v>12196666.3411</v>
      </c>
      <c r="N21" s="81"/>
      <c r="O21" s="81">
        <v>0</v>
      </c>
      <c r="P21" s="81"/>
      <c r="Q21" s="81">
        <v>0</v>
      </c>
      <c r="R21" s="81"/>
      <c r="S21" s="190">
        <v>12196666.3411</v>
      </c>
    </row>
    <row r="22" spans="1:19" ht="13.8" thickBot="1">
      <c r="A22" s="82"/>
      <c r="B22" s="83" t="s">
        <v>65</v>
      </c>
      <c r="C22" s="84">
        <v>11088750.851199999</v>
      </c>
      <c r="D22" s="84">
        <v>0</v>
      </c>
      <c r="E22" s="84">
        <v>66396857.841799997</v>
      </c>
      <c r="F22" s="84">
        <v>0</v>
      </c>
      <c r="G22" s="84">
        <v>0</v>
      </c>
      <c r="H22" s="84">
        <v>0</v>
      </c>
      <c r="I22" s="84">
        <v>7908461.8855999997</v>
      </c>
      <c r="J22" s="84">
        <v>0</v>
      </c>
      <c r="K22" s="84">
        <v>51185263.807000004</v>
      </c>
      <c r="L22" s="84">
        <v>0</v>
      </c>
      <c r="M22" s="84">
        <v>380542614.86589992</v>
      </c>
      <c r="N22" s="84">
        <v>33895648.831599995</v>
      </c>
      <c r="O22" s="84">
        <v>0</v>
      </c>
      <c r="P22" s="84">
        <v>0</v>
      </c>
      <c r="Q22" s="84">
        <v>0</v>
      </c>
      <c r="R22" s="84">
        <v>0</v>
      </c>
      <c r="S22" s="191">
        <v>470060814.06390995</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24" orientation="portrait" r:id="rId1"/>
  <headerFooter>
    <oddFooter>&amp;C_x000D_&amp;1#&amp;"Calibri"&amp;10&amp;K000000 C1 - FOR INTERNAL USE ONLY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pane xSplit="2" ySplit="6" topLeftCell="M7" activePane="bottomRight" state="frozen"/>
      <selection activeCell="B26" sqref="B26"/>
      <selection pane="topRight" activeCell="B26" sqref="B26"/>
      <selection pane="bottomLeft" activeCell="B26" sqref="B26"/>
      <selection pane="bottomRight" activeCell="B26" sqref="B26"/>
    </sheetView>
  </sheetViews>
  <sheetFormatPr defaultColWidth="9.21875" defaultRowHeight="13.2"/>
  <cols>
    <col min="1" max="1" width="10.5546875" style="4" bestFit="1" customWidth="1"/>
    <col min="2" max="2" width="63.77734375" style="4" bestFit="1" customWidth="1"/>
    <col min="3" max="3" width="19" style="4" customWidth="1"/>
    <col min="4" max="4" width="19.5546875" style="4" customWidth="1"/>
    <col min="5" max="5" width="31.21875" style="4" customWidth="1"/>
    <col min="6" max="6" width="29.21875" style="4" customWidth="1"/>
    <col min="7" max="7" width="28.5546875" style="4" customWidth="1"/>
    <col min="8" max="8" width="26.44140625" style="4" customWidth="1"/>
    <col min="9" max="9" width="23.77734375" style="4" customWidth="1"/>
    <col min="10" max="10" width="21.5546875" style="4" customWidth="1"/>
    <col min="11" max="11" width="15.77734375" style="4" customWidth="1"/>
    <col min="12" max="12" width="13.21875" style="4" customWidth="1"/>
    <col min="13" max="13" width="20.77734375" style="4" customWidth="1"/>
    <col min="14" max="14" width="19.21875" style="4" customWidth="1"/>
    <col min="15" max="15" width="18.44140625" style="4" customWidth="1"/>
    <col min="16" max="16" width="19" style="4" customWidth="1"/>
    <col min="17" max="17" width="20.21875" style="4" customWidth="1"/>
    <col min="18" max="18" width="18" style="4" customWidth="1"/>
    <col min="19" max="19" width="36" style="4" customWidth="1"/>
    <col min="20" max="20" width="26.21875" style="4" customWidth="1"/>
    <col min="21" max="21" width="24.77734375" style="4" customWidth="1"/>
    <col min="22" max="22" width="20" style="4" customWidth="1"/>
    <col min="23" max="16384" width="9.21875" style="19"/>
  </cols>
  <sheetData>
    <row r="1" spans="1:22">
      <c r="A1" s="2" t="s">
        <v>31</v>
      </c>
      <c r="B1" s="3" t="str">
        <f>'Info '!C2</f>
        <v>JSC PASHA Bank Georgia</v>
      </c>
    </row>
    <row r="2" spans="1:22">
      <c r="A2" s="2" t="s">
        <v>32</v>
      </c>
      <c r="B2" s="315">
        <f>'1. key ratios '!B2</f>
        <v>45016</v>
      </c>
    </row>
    <row r="4" spans="1:22" ht="13.8" thickBot="1">
      <c r="A4" s="4" t="s">
        <v>244</v>
      </c>
      <c r="B4" s="85" t="s">
        <v>51</v>
      </c>
      <c r="V4" s="20" t="s">
        <v>36</v>
      </c>
    </row>
    <row r="5" spans="1:22" ht="12.75" customHeight="1">
      <c r="A5" s="86"/>
      <c r="B5" s="87"/>
      <c r="C5" s="702" t="s">
        <v>170</v>
      </c>
      <c r="D5" s="703"/>
      <c r="E5" s="703"/>
      <c r="F5" s="703"/>
      <c r="G5" s="703"/>
      <c r="H5" s="703"/>
      <c r="I5" s="703"/>
      <c r="J5" s="703"/>
      <c r="K5" s="703"/>
      <c r="L5" s="704"/>
      <c r="M5" s="705" t="s">
        <v>171</v>
      </c>
      <c r="N5" s="706"/>
      <c r="O5" s="706"/>
      <c r="P5" s="706"/>
      <c r="Q5" s="706"/>
      <c r="R5" s="706"/>
      <c r="S5" s="707"/>
      <c r="T5" s="710" t="s">
        <v>242</v>
      </c>
      <c r="U5" s="710" t="s">
        <v>243</v>
      </c>
      <c r="V5" s="708" t="s">
        <v>77</v>
      </c>
    </row>
    <row r="6" spans="1:22" s="49" customFormat="1" ht="105.6">
      <c r="A6" s="47"/>
      <c r="B6" s="88"/>
      <c r="C6" s="89" t="s">
        <v>66</v>
      </c>
      <c r="D6" s="156" t="s">
        <v>67</v>
      </c>
      <c r="E6" s="115" t="s">
        <v>173</v>
      </c>
      <c r="F6" s="115" t="s">
        <v>174</v>
      </c>
      <c r="G6" s="156" t="s">
        <v>177</v>
      </c>
      <c r="H6" s="156" t="s">
        <v>172</v>
      </c>
      <c r="I6" s="156" t="s">
        <v>68</v>
      </c>
      <c r="J6" s="156" t="s">
        <v>69</v>
      </c>
      <c r="K6" s="90" t="s">
        <v>70</v>
      </c>
      <c r="L6" s="91" t="s">
        <v>71</v>
      </c>
      <c r="M6" s="89" t="s">
        <v>175</v>
      </c>
      <c r="N6" s="90" t="s">
        <v>72</v>
      </c>
      <c r="O6" s="90" t="s">
        <v>73</v>
      </c>
      <c r="P6" s="90" t="s">
        <v>74</v>
      </c>
      <c r="Q6" s="90" t="s">
        <v>75</v>
      </c>
      <c r="R6" s="90" t="s">
        <v>76</v>
      </c>
      <c r="S6" s="174" t="s">
        <v>176</v>
      </c>
      <c r="T6" s="711"/>
      <c r="U6" s="711"/>
      <c r="V6" s="709"/>
    </row>
    <row r="7" spans="1:22">
      <c r="A7" s="92">
        <v>1</v>
      </c>
      <c r="B7" s="1" t="s">
        <v>52</v>
      </c>
      <c r="C7" s="93"/>
      <c r="D7" s="81"/>
      <c r="E7" s="81"/>
      <c r="F7" s="81"/>
      <c r="G7" s="81"/>
      <c r="H7" s="81"/>
      <c r="I7" s="81"/>
      <c r="J7" s="81"/>
      <c r="K7" s="81"/>
      <c r="L7" s="94"/>
      <c r="M7" s="93"/>
      <c r="N7" s="81"/>
      <c r="O7" s="81"/>
      <c r="P7" s="81"/>
      <c r="Q7" s="81"/>
      <c r="R7" s="81"/>
      <c r="S7" s="94"/>
      <c r="T7" s="182"/>
      <c r="U7" s="182"/>
      <c r="V7" s="95">
        <v>0</v>
      </c>
    </row>
    <row r="8" spans="1:22">
      <c r="A8" s="92">
        <v>2</v>
      </c>
      <c r="B8" s="1" t="s">
        <v>53</v>
      </c>
      <c r="C8" s="93"/>
      <c r="D8" s="81"/>
      <c r="E8" s="81"/>
      <c r="F8" s="81"/>
      <c r="G8" s="81"/>
      <c r="H8" s="81"/>
      <c r="I8" s="81"/>
      <c r="J8" s="81"/>
      <c r="K8" s="81"/>
      <c r="L8" s="94"/>
      <c r="M8" s="93"/>
      <c r="N8" s="81"/>
      <c r="O8" s="81"/>
      <c r="P8" s="81"/>
      <c r="Q8" s="81"/>
      <c r="R8" s="81"/>
      <c r="S8" s="94"/>
      <c r="T8" s="182"/>
      <c r="U8" s="182"/>
      <c r="V8" s="95">
        <v>0</v>
      </c>
    </row>
    <row r="9" spans="1:22">
      <c r="A9" s="92">
        <v>3</v>
      </c>
      <c r="B9" s="1" t="s">
        <v>166</v>
      </c>
      <c r="C9" s="93"/>
      <c r="D9" s="81"/>
      <c r="E9" s="81"/>
      <c r="F9" s="81"/>
      <c r="G9" s="81"/>
      <c r="H9" s="81"/>
      <c r="I9" s="81"/>
      <c r="J9" s="81"/>
      <c r="K9" s="81"/>
      <c r="L9" s="94"/>
      <c r="M9" s="93"/>
      <c r="N9" s="81"/>
      <c r="O9" s="81"/>
      <c r="P9" s="81"/>
      <c r="Q9" s="81"/>
      <c r="R9" s="81"/>
      <c r="S9" s="94"/>
      <c r="T9" s="182"/>
      <c r="U9" s="182"/>
      <c r="V9" s="95">
        <v>0</v>
      </c>
    </row>
    <row r="10" spans="1:22">
      <c r="A10" s="92">
        <v>4</v>
      </c>
      <c r="B10" s="1" t="s">
        <v>54</v>
      </c>
      <c r="C10" s="93"/>
      <c r="D10" s="81"/>
      <c r="E10" s="81"/>
      <c r="F10" s="81"/>
      <c r="G10" s="81"/>
      <c r="H10" s="81"/>
      <c r="I10" s="81"/>
      <c r="J10" s="81"/>
      <c r="K10" s="81"/>
      <c r="L10" s="94"/>
      <c r="M10" s="93"/>
      <c r="N10" s="81"/>
      <c r="O10" s="81"/>
      <c r="P10" s="81"/>
      <c r="Q10" s="81"/>
      <c r="R10" s="81"/>
      <c r="S10" s="94"/>
      <c r="T10" s="182"/>
      <c r="U10" s="182"/>
      <c r="V10" s="95">
        <v>0</v>
      </c>
    </row>
    <row r="11" spans="1:22">
      <c r="A11" s="92">
        <v>5</v>
      </c>
      <c r="B11" s="1" t="s">
        <v>55</v>
      </c>
      <c r="C11" s="93"/>
      <c r="D11" s="81"/>
      <c r="E11" s="81"/>
      <c r="F11" s="81"/>
      <c r="G11" s="81"/>
      <c r="H11" s="81"/>
      <c r="I11" s="81"/>
      <c r="J11" s="81"/>
      <c r="K11" s="81"/>
      <c r="L11" s="94"/>
      <c r="M11" s="93"/>
      <c r="N11" s="81"/>
      <c r="O11" s="81"/>
      <c r="P11" s="81"/>
      <c r="Q11" s="81"/>
      <c r="R11" s="81"/>
      <c r="S11" s="94"/>
      <c r="T11" s="182"/>
      <c r="U11" s="182"/>
      <c r="V11" s="95">
        <v>0</v>
      </c>
    </row>
    <row r="12" spans="1:22">
      <c r="A12" s="92">
        <v>6</v>
      </c>
      <c r="B12" s="1" t="s">
        <v>56</v>
      </c>
      <c r="C12" s="93"/>
      <c r="D12" s="81"/>
      <c r="E12" s="81"/>
      <c r="F12" s="81"/>
      <c r="G12" s="81"/>
      <c r="H12" s="81"/>
      <c r="I12" s="81"/>
      <c r="J12" s="81"/>
      <c r="K12" s="81"/>
      <c r="L12" s="94"/>
      <c r="M12" s="93"/>
      <c r="N12" s="81"/>
      <c r="O12" s="81"/>
      <c r="P12" s="81"/>
      <c r="Q12" s="81"/>
      <c r="R12" s="81"/>
      <c r="S12" s="94"/>
      <c r="T12" s="182"/>
      <c r="U12" s="182"/>
      <c r="V12" s="95">
        <v>0</v>
      </c>
    </row>
    <row r="13" spans="1:22">
      <c r="A13" s="92">
        <v>7</v>
      </c>
      <c r="B13" s="1" t="s">
        <v>57</v>
      </c>
      <c r="C13" s="93"/>
      <c r="D13" s="81">
        <v>976677.79249999998</v>
      </c>
      <c r="E13" s="81"/>
      <c r="F13" s="81"/>
      <c r="G13" s="81"/>
      <c r="H13" s="81"/>
      <c r="I13" s="81"/>
      <c r="J13" s="81"/>
      <c r="K13" s="81"/>
      <c r="L13" s="94"/>
      <c r="M13" s="93"/>
      <c r="N13" s="81"/>
      <c r="O13" s="81"/>
      <c r="P13" s="81"/>
      <c r="Q13" s="81"/>
      <c r="R13" s="81"/>
      <c r="S13" s="94"/>
      <c r="T13" s="182"/>
      <c r="U13" s="182"/>
      <c r="V13" s="95">
        <v>976677.79249999998</v>
      </c>
    </row>
    <row r="14" spans="1:22">
      <c r="A14" s="92">
        <v>8</v>
      </c>
      <c r="B14" s="1" t="s">
        <v>58</v>
      </c>
      <c r="C14" s="93"/>
      <c r="D14" s="81">
        <v>102013.6156</v>
      </c>
      <c r="E14" s="81"/>
      <c r="F14" s="81"/>
      <c r="G14" s="81"/>
      <c r="H14" s="81"/>
      <c r="I14" s="81"/>
      <c r="J14" s="81"/>
      <c r="K14" s="81"/>
      <c r="L14" s="94"/>
      <c r="M14" s="93"/>
      <c r="N14" s="81"/>
      <c r="O14" s="81"/>
      <c r="P14" s="81"/>
      <c r="Q14" s="81"/>
      <c r="R14" s="81"/>
      <c r="S14" s="94"/>
      <c r="T14" s="182"/>
      <c r="U14" s="182"/>
      <c r="V14" s="95">
        <v>102013.6156</v>
      </c>
    </row>
    <row r="15" spans="1:22">
      <c r="A15" s="92">
        <v>9</v>
      </c>
      <c r="B15" s="1" t="s">
        <v>59</v>
      </c>
      <c r="C15" s="93"/>
      <c r="D15" s="81"/>
      <c r="E15" s="81"/>
      <c r="F15" s="81"/>
      <c r="G15" s="81"/>
      <c r="H15" s="81"/>
      <c r="I15" s="81"/>
      <c r="J15" s="81"/>
      <c r="K15" s="81"/>
      <c r="L15" s="94"/>
      <c r="M15" s="93"/>
      <c r="N15" s="81"/>
      <c r="O15" s="81"/>
      <c r="P15" s="81"/>
      <c r="Q15" s="81"/>
      <c r="R15" s="81"/>
      <c r="S15" s="94"/>
      <c r="T15" s="182"/>
      <c r="U15" s="182"/>
      <c r="V15" s="95">
        <v>0</v>
      </c>
    </row>
    <row r="16" spans="1:22">
      <c r="A16" s="92">
        <v>10</v>
      </c>
      <c r="B16" s="1" t="s">
        <v>60</v>
      </c>
      <c r="C16" s="93"/>
      <c r="D16" s="81">
        <v>272725.73790000001</v>
      </c>
      <c r="E16" s="81"/>
      <c r="F16" s="81"/>
      <c r="G16" s="81"/>
      <c r="H16" s="81"/>
      <c r="I16" s="81"/>
      <c r="J16" s="81"/>
      <c r="K16" s="81"/>
      <c r="L16" s="94"/>
      <c r="M16" s="93"/>
      <c r="N16" s="81"/>
      <c r="O16" s="81"/>
      <c r="P16" s="81"/>
      <c r="Q16" s="81"/>
      <c r="R16" s="81"/>
      <c r="S16" s="94"/>
      <c r="T16" s="182"/>
      <c r="U16" s="182"/>
      <c r="V16" s="95">
        <v>272725.73790000001</v>
      </c>
    </row>
    <row r="17" spans="1:22">
      <c r="A17" s="92">
        <v>11</v>
      </c>
      <c r="B17" s="1" t="s">
        <v>61</v>
      </c>
      <c r="C17" s="93"/>
      <c r="D17" s="81"/>
      <c r="E17" s="81"/>
      <c r="F17" s="81"/>
      <c r="G17" s="81"/>
      <c r="H17" s="81"/>
      <c r="I17" s="81"/>
      <c r="J17" s="81"/>
      <c r="K17" s="81"/>
      <c r="L17" s="94"/>
      <c r="M17" s="93"/>
      <c r="N17" s="81"/>
      <c r="O17" s="81"/>
      <c r="P17" s="81"/>
      <c r="Q17" s="81"/>
      <c r="R17" s="81"/>
      <c r="S17" s="94"/>
      <c r="T17" s="182"/>
      <c r="U17" s="182"/>
      <c r="V17" s="95">
        <v>0</v>
      </c>
    </row>
    <row r="18" spans="1:22">
      <c r="A18" s="92">
        <v>12</v>
      </c>
      <c r="B18" s="1" t="s">
        <v>62</v>
      </c>
      <c r="C18" s="93"/>
      <c r="D18" s="81"/>
      <c r="E18" s="81"/>
      <c r="F18" s="81"/>
      <c r="G18" s="81"/>
      <c r="H18" s="81"/>
      <c r="I18" s="81"/>
      <c r="J18" s="81"/>
      <c r="K18" s="81"/>
      <c r="L18" s="94"/>
      <c r="M18" s="93"/>
      <c r="N18" s="81"/>
      <c r="O18" s="81"/>
      <c r="P18" s="81"/>
      <c r="Q18" s="81"/>
      <c r="R18" s="81"/>
      <c r="S18" s="94"/>
      <c r="T18" s="182"/>
      <c r="U18" s="182"/>
      <c r="V18" s="95">
        <v>0</v>
      </c>
    </row>
    <row r="19" spans="1:22">
      <c r="A19" s="92">
        <v>13</v>
      </c>
      <c r="B19" s="1" t="s">
        <v>63</v>
      </c>
      <c r="C19" s="93"/>
      <c r="D19" s="81"/>
      <c r="E19" s="81"/>
      <c r="F19" s="81"/>
      <c r="G19" s="81"/>
      <c r="H19" s="81"/>
      <c r="I19" s="81"/>
      <c r="J19" s="81"/>
      <c r="K19" s="81"/>
      <c r="L19" s="94"/>
      <c r="M19" s="93"/>
      <c r="N19" s="81"/>
      <c r="O19" s="81"/>
      <c r="P19" s="81"/>
      <c r="Q19" s="81"/>
      <c r="R19" s="81"/>
      <c r="S19" s="94"/>
      <c r="T19" s="182"/>
      <c r="U19" s="182"/>
      <c r="V19" s="95">
        <v>0</v>
      </c>
    </row>
    <row r="20" spans="1:22">
      <c r="A20" s="92">
        <v>14</v>
      </c>
      <c r="B20" s="1" t="s">
        <v>64</v>
      </c>
      <c r="C20" s="93"/>
      <c r="D20" s="81"/>
      <c r="E20" s="81"/>
      <c r="F20" s="81"/>
      <c r="G20" s="81"/>
      <c r="H20" s="81"/>
      <c r="I20" s="81"/>
      <c r="J20" s="81"/>
      <c r="K20" s="81"/>
      <c r="L20" s="94"/>
      <c r="M20" s="93"/>
      <c r="N20" s="81"/>
      <c r="O20" s="81"/>
      <c r="P20" s="81"/>
      <c r="Q20" s="81"/>
      <c r="R20" s="81"/>
      <c r="S20" s="94"/>
      <c r="T20" s="182"/>
      <c r="U20" s="182"/>
      <c r="V20" s="95">
        <v>0</v>
      </c>
    </row>
    <row r="21" spans="1:22" ht="13.8" thickBot="1">
      <c r="A21" s="82"/>
      <c r="B21" s="96" t="s">
        <v>65</v>
      </c>
      <c r="C21" s="97">
        <v>0</v>
      </c>
      <c r="D21" s="84">
        <v>1351417.1459999999</v>
      </c>
      <c r="E21" s="84">
        <v>0</v>
      </c>
      <c r="F21" s="84">
        <v>0</v>
      </c>
      <c r="G21" s="84">
        <v>0</v>
      </c>
      <c r="H21" s="84">
        <v>0</v>
      </c>
      <c r="I21" s="84">
        <v>0</v>
      </c>
      <c r="J21" s="84">
        <v>0</v>
      </c>
      <c r="K21" s="84">
        <v>0</v>
      </c>
      <c r="L21" s="98">
        <v>0</v>
      </c>
      <c r="M21" s="97">
        <v>0</v>
      </c>
      <c r="N21" s="84">
        <v>0</v>
      </c>
      <c r="O21" s="84">
        <v>0</v>
      </c>
      <c r="P21" s="84">
        <v>0</v>
      </c>
      <c r="Q21" s="84">
        <v>0</v>
      </c>
      <c r="R21" s="84">
        <v>0</v>
      </c>
      <c r="S21" s="98">
        <v>0</v>
      </c>
      <c r="T21" s="98">
        <v>0</v>
      </c>
      <c r="U21" s="98">
        <v>0</v>
      </c>
      <c r="V21" s="99">
        <v>1351417.1459999999</v>
      </c>
    </row>
    <row r="24" spans="1:22">
      <c r="C24" s="27"/>
      <c r="D24" s="27"/>
      <c r="E24" s="27"/>
    </row>
    <row r="25" spans="1:22">
      <c r="A25" s="46"/>
      <c r="B25" s="46"/>
      <c r="D25" s="27"/>
      <c r="E25" s="27"/>
    </row>
    <row r="26" spans="1:22">
      <c r="A26" s="46"/>
      <c r="B26" s="28"/>
      <c r="D26" s="27"/>
      <c r="E26" s="27"/>
    </row>
    <row r="27" spans="1:22">
      <c r="A27" s="46"/>
      <c r="B27" s="46"/>
      <c r="D27" s="27"/>
      <c r="E27" s="27"/>
    </row>
    <row r="28" spans="1:22">
      <c r="A28" s="46"/>
      <c r="B28" s="28"/>
      <c r="D28" s="27"/>
      <c r="E28" s="27"/>
    </row>
  </sheetData>
  <mergeCells count="5">
    <mergeCell ref="C5:L5"/>
    <mergeCell ref="M5:S5"/>
    <mergeCell ref="V5:V6"/>
    <mergeCell ref="T5:T6"/>
    <mergeCell ref="U5:U6"/>
  </mergeCells>
  <pageMargins left="0.7" right="0.7" top="0.75" bottom="0.75" header="0.3" footer="0.3"/>
  <pageSetup paperSize="9" scale="16" orientation="portrait" r:id="rId1"/>
  <headerFooter>
    <oddFooter>&amp;C_x000D_&amp;1#&amp;"Calibri"&amp;10&amp;K000000 C1 - FOR 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B26" sqref="B26"/>
      <selection pane="topRight" activeCell="B26" sqref="B26"/>
      <selection pane="bottomLeft" activeCell="B26" sqref="B26"/>
      <selection pane="bottomRight" activeCell="B26" sqref="B26"/>
    </sheetView>
  </sheetViews>
  <sheetFormatPr defaultColWidth="9.21875" defaultRowHeight="13.8"/>
  <cols>
    <col min="1" max="1" width="10.5546875" style="4" bestFit="1" customWidth="1"/>
    <col min="2" max="2" width="101.77734375" style="4" customWidth="1"/>
    <col min="3" max="3" width="13.77734375" style="161" customWidth="1"/>
    <col min="4" max="4" width="14.77734375" style="161" bestFit="1" customWidth="1"/>
    <col min="5" max="5" width="17.77734375" style="161" customWidth="1"/>
    <col min="6" max="6" width="15.77734375" style="161" customWidth="1"/>
    <col min="7" max="7" width="17.44140625" style="161" customWidth="1"/>
    <col min="8" max="8" width="15.21875" style="161" customWidth="1"/>
    <col min="9" max="16384" width="9.21875" style="19"/>
  </cols>
  <sheetData>
    <row r="1" spans="1:9">
      <c r="A1" s="2" t="s">
        <v>31</v>
      </c>
      <c r="B1" s="4" t="str">
        <f>'Info '!C2</f>
        <v>JSC PASHA Bank Georgia</v>
      </c>
      <c r="C1" s="3"/>
    </row>
    <row r="2" spans="1:9">
      <c r="A2" s="2" t="s">
        <v>32</v>
      </c>
      <c r="B2" s="315">
        <f>'1. key ratios '!B2</f>
        <v>45016</v>
      </c>
      <c r="C2" s="315"/>
    </row>
    <row r="4" spans="1:9" ht="14.4" thickBot="1">
      <c r="A4" s="2" t="s">
        <v>151</v>
      </c>
      <c r="B4" s="85" t="s">
        <v>253</v>
      </c>
    </row>
    <row r="5" spans="1:9">
      <c r="A5" s="86"/>
      <c r="B5" s="100"/>
      <c r="C5" s="183" t="s">
        <v>0</v>
      </c>
      <c r="D5" s="183" t="s">
        <v>1</v>
      </c>
      <c r="E5" s="183" t="s">
        <v>2</v>
      </c>
      <c r="F5" s="183" t="s">
        <v>3</v>
      </c>
      <c r="G5" s="184" t="s">
        <v>4</v>
      </c>
      <c r="H5" s="185" t="s">
        <v>6</v>
      </c>
      <c r="I5" s="101"/>
    </row>
    <row r="6" spans="1:9" s="101" customFormat="1" ht="12.75" customHeight="1">
      <c r="A6" s="102"/>
      <c r="B6" s="714" t="s">
        <v>150</v>
      </c>
      <c r="C6" s="700" t="s">
        <v>246</v>
      </c>
      <c r="D6" s="716" t="s">
        <v>245</v>
      </c>
      <c r="E6" s="717"/>
      <c r="F6" s="700" t="s">
        <v>250</v>
      </c>
      <c r="G6" s="700" t="s">
        <v>251</v>
      </c>
      <c r="H6" s="712" t="s">
        <v>249</v>
      </c>
    </row>
    <row r="7" spans="1:9" ht="41.4">
      <c r="A7" s="104"/>
      <c r="B7" s="715"/>
      <c r="C7" s="701"/>
      <c r="D7" s="186" t="s">
        <v>248</v>
      </c>
      <c r="E7" s="186" t="s">
        <v>247</v>
      </c>
      <c r="F7" s="701"/>
      <c r="G7" s="701"/>
      <c r="H7" s="713"/>
      <c r="I7" s="101"/>
    </row>
    <row r="8" spans="1:9">
      <c r="A8" s="102">
        <v>1</v>
      </c>
      <c r="B8" s="1" t="s">
        <v>52</v>
      </c>
      <c r="C8" s="640">
        <v>51280547.279200003</v>
      </c>
      <c r="D8" s="640"/>
      <c r="E8" s="640"/>
      <c r="F8" s="640">
        <v>45466796.759199999</v>
      </c>
      <c r="G8" s="641">
        <v>45466796.759199999</v>
      </c>
      <c r="H8" s="187">
        <f>IFERROR(G8/(C8+E8),0)</f>
        <v>0.88662853989551449</v>
      </c>
    </row>
    <row r="9" spans="1:9" ht="15" customHeight="1">
      <c r="A9" s="102">
        <v>2</v>
      </c>
      <c r="B9" s="1" t="s">
        <v>53</v>
      </c>
      <c r="C9" s="640">
        <v>0</v>
      </c>
      <c r="D9" s="640"/>
      <c r="E9" s="640"/>
      <c r="F9" s="640">
        <v>0</v>
      </c>
      <c r="G9" s="641">
        <v>0</v>
      </c>
      <c r="H9" s="187">
        <f t="shared" ref="H9:H22" si="0">IFERROR(G9/(C9+E9),0)</f>
        <v>0</v>
      </c>
    </row>
    <row r="10" spans="1:9">
      <c r="A10" s="102">
        <v>3</v>
      </c>
      <c r="B10" s="1" t="s">
        <v>166</v>
      </c>
      <c r="C10" s="640">
        <v>0</v>
      </c>
      <c r="D10" s="640"/>
      <c r="E10" s="640"/>
      <c r="F10" s="640">
        <v>0</v>
      </c>
      <c r="G10" s="641">
        <v>0</v>
      </c>
      <c r="H10" s="187">
        <f t="shared" si="0"/>
        <v>0</v>
      </c>
    </row>
    <row r="11" spans="1:9">
      <c r="A11" s="102">
        <v>4</v>
      </c>
      <c r="B11" s="1" t="s">
        <v>54</v>
      </c>
      <c r="C11" s="640">
        <v>0</v>
      </c>
      <c r="D11" s="640"/>
      <c r="E11" s="640"/>
      <c r="F11" s="640">
        <v>0</v>
      </c>
      <c r="G11" s="641">
        <v>0</v>
      </c>
      <c r="H11" s="187">
        <f t="shared" si="0"/>
        <v>0</v>
      </c>
    </row>
    <row r="12" spans="1:9">
      <c r="A12" s="102">
        <v>5</v>
      </c>
      <c r="B12" s="1" t="s">
        <v>55</v>
      </c>
      <c r="C12" s="640">
        <v>0</v>
      </c>
      <c r="D12" s="640"/>
      <c r="E12" s="640"/>
      <c r="F12" s="640">
        <v>0</v>
      </c>
      <c r="G12" s="641">
        <v>0</v>
      </c>
      <c r="H12" s="187">
        <f t="shared" si="0"/>
        <v>0</v>
      </c>
    </row>
    <row r="13" spans="1:9">
      <c r="A13" s="102">
        <v>6</v>
      </c>
      <c r="B13" s="1" t="s">
        <v>56</v>
      </c>
      <c r="C13" s="640">
        <v>74305319.72739999</v>
      </c>
      <c r="D13" s="640">
        <v>870000</v>
      </c>
      <c r="E13" s="640">
        <v>435000</v>
      </c>
      <c r="F13" s="640">
        <v>17668602.511160001</v>
      </c>
      <c r="G13" s="641">
        <v>17668602.511160001</v>
      </c>
      <c r="H13" s="187">
        <f t="shared" si="0"/>
        <v>0.23639987861441603</v>
      </c>
    </row>
    <row r="14" spans="1:9">
      <c r="A14" s="102">
        <v>7</v>
      </c>
      <c r="B14" s="1" t="s">
        <v>57</v>
      </c>
      <c r="C14" s="640">
        <v>288482631.02029997</v>
      </c>
      <c r="D14" s="640">
        <v>51042402.340000004</v>
      </c>
      <c r="E14" s="640">
        <v>106438.5471</v>
      </c>
      <c r="F14" s="640">
        <v>288589069.56739998</v>
      </c>
      <c r="G14" s="641">
        <v>287612391.77489996</v>
      </c>
      <c r="H14" s="187">
        <f t="shared" si="0"/>
        <v>0.99661567988710009</v>
      </c>
    </row>
    <row r="15" spans="1:9">
      <c r="A15" s="102">
        <v>8</v>
      </c>
      <c r="B15" s="1" t="s">
        <v>58</v>
      </c>
      <c r="C15" s="640">
        <v>48458210.1448</v>
      </c>
      <c r="D15" s="640">
        <v>65428170.6536</v>
      </c>
      <c r="E15" s="640">
        <v>33354210.284499999</v>
      </c>
      <c r="F15" s="640">
        <v>69699416.620625004</v>
      </c>
      <c r="G15" s="641">
        <v>69597403.005024999</v>
      </c>
      <c r="H15" s="187">
        <f t="shared" si="0"/>
        <v>0.85069482897366577</v>
      </c>
    </row>
    <row r="16" spans="1:9">
      <c r="A16" s="102">
        <v>9</v>
      </c>
      <c r="B16" s="1" t="s">
        <v>59</v>
      </c>
      <c r="C16" s="640">
        <v>0</v>
      </c>
      <c r="D16" s="640">
        <v>0</v>
      </c>
      <c r="E16" s="640">
        <v>0</v>
      </c>
      <c r="F16" s="640">
        <v>0</v>
      </c>
      <c r="G16" s="641">
        <v>0</v>
      </c>
      <c r="H16" s="187">
        <f t="shared" si="0"/>
        <v>0</v>
      </c>
    </row>
    <row r="17" spans="1:8">
      <c r="A17" s="102">
        <v>10</v>
      </c>
      <c r="B17" s="1" t="s">
        <v>60</v>
      </c>
      <c r="C17" s="640">
        <v>37123574.407499999</v>
      </c>
      <c r="D17" s="640"/>
      <c r="E17" s="640"/>
      <c r="F17" s="640">
        <v>36440262.264424995</v>
      </c>
      <c r="G17" s="641">
        <v>36167536.526524998</v>
      </c>
      <c r="H17" s="187">
        <f t="shared" si="0"/>
        <v>0.97424714898191878</v>
      </c>
    </row>
    <row r="18" spans="1:8">
      <c r="A18" s="102">
        <v>11</v>
      </c>
      <c r="B18" s="1" t="s">
        <v>61</v>
      </c>
      <c r="C18" s="640">
        <v>0</v>
      </c>
      <c r="D18" s="640"/>
      <c r="E18" s="640"/>
      <c r="F18" s="640">
        <v>0</v>
      </c>
      <c r="G18" s="641">
        <v>0</v>
      </c>
      <c r="H18" s="187">
        <f t="shared" si="0"/>
        <v>0</v>
      </c>
    </row>
    <row r="19" spans="1:8">
      <c r="A19" s="102">
        <v>12</v>
      </c>
      <c r="B19" s="1" t="s">
        <v>62</v>
      </c>
      <c r="C19" s="640">
        <v>0</v>
      </c>
      <c r="D19" s="640"/>
      <c r="E19" s="640"/>
      <c r="F19" s="640">
        <v>0</v>
      </c>
      <c r="G19" s="641">
        <v>0</v>
      </c>
      <c r="H19" s="187">
        <f t="shared" si="0"/>
        <v>0</v>
      </c>
    </row>
    <row r="20" spans="1:8">
      <c r="A20" s="102">
        <v>13</v>
      </c>
      <c r="B20" s="1" t="s">
        <v>145</v>
      </c>
      <c r="C20" s="640">
        <v>0</v>
      </c>
      <c r="D20" s="640"/>
      <c r="E20" s="640"/>
      <c r="F20" s="640">
        <v>0</v>
      </c>
      <c r="G20" s="641">
        <v>0</v>
      </c>
      <c r="H20" s="187">
        <f t="shared" si="0"/>
        <v>0</v>
      </c>
    </row>
    <row r="21" spans="1:8">
      <c r="A21" s="102">
        <v>14</v>
      </c>
      <c r="B21" s="1" t="s">
        <v>64</v>
      </c>
      <c r="C21" s="640">
        <v>17471666.6723</v>
      </c>
      <c r="D21" s="640"/>
      <c r="E21" s="640"/>
      <c r="F21" s="640">
        <v>12196666.3411</v>
      </c>
      <c r="G21" s="641">
        <v>12196666.3411</v>
      </c>
      <c r="H21" s="187">
        <f t="shared" si="0"/>
        <v>0.69808259108084336</v>
      </c>
    </row>
    <row r="22" spans="1:8" ht="14.4" thickBot="1">
      <c r="A22" s="105"/>
      <c r="B22" s="106" t="s">
        <v>65</v>
      </c>
      <c r="C22" s="642">
        <v>0</v>
      </c>
      <c r="D22" s="642">
        <v>117340572.99360001</v>
      </c>
      <c r="E22" s="642">
        <v>33895648.831599995</v>
      </c>
      <c r="F22" s="642">
        <v>470060814.06390995</v>
      </c>
      <c r="G22" s="642">
        <v>468709396.91790998</v>
      </c>
      <c r="H22" s="188">
        <f t="shared" si="0"/>
        <v>13.828010764642597</v>
      </c>
    </row>
  </sheetData>
  <mergeCells count="6">
    <mergeCell ref="H6:H7"/>
    <mergeCell ref="B6:B7"/>
    <mergeCell ref="C6:C7"/>
    <mergeCell ref="D6:E6"/>
    <mergeCell ref="F6:F7"/>
    <mergeCell ref="G6:G7"/>
  </mergeCells>
  <pageMargins left="0.7" right="0.7" top="0.75" bottom="0.75" header="0.3" footer="0.3"/>
  <pageSetup scale="41" orientation="portrait" r:id="rId1"/>
  <headerFooter>
    <oddFooter>&amp;C_x000D_&amp;1#&amp;"Calibri"&amp;10&amp;K000000 C1 - FOR 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activeCell="B26" sqref="B26"/>
      <selection pane="topRight" activeCell="B26" sqref="B26"/>
      <selection pane="bottomLeft" activeCell="B26" sqref="B26"/>
      <selection pane="bottomRight" activeCell="B26" sqref="B26"/>
    </sheetView>
  </sheetViews>
  <sheetFormatPr defaultColWidth="9.21875" defaultRowHeight="13.8"/>
  <cols>
    <col min="1" max="1" width="10.5546875" style="161" bestFit="1" customWidth="1"/>
    <col min="2" max="2" width="104.21875" style="161" customWidth="1"/>
    <col min="3" max="11" width="12.77734375" style="161" customWidth="1"/>
    <col min="12" max="16384" width="9.21875" style="161"/>
  </cols>
  <sheetData>
    <row r="1" spans="1:11">
      <c r="A1" s="161" t="s">
        <v>31</v>
      </c>
      <c r="B1" s="3" t="str">
        <f>'Info '!C2</f>
        <v>JSC PASHA Bank Georgia</v>
      </c>
    </row>
    <row r="2" spans="1:11">
      <c r="A2" s="161" t="s">
        <v>32</v>
      </c>
      <c r="B2" s="315">
        <f>'1. key ratios '!B2</f>
        <v>45016</v>
      </c>
    </row>
    <row r="4" spans="1:11" ht="14.4" thickBot="1">
      <c r="A4" s="161" t="s">
        <v>147</v>
      </c>
      <c r="B4" s="223" t="s">
        <v>254</v>
      </c>
    </row>
    <row r="5" spans="1:11" ht="30" customHeight="1">
      <c r="A5" s="718"/>
      <c r="B5" s="719"/>
      <c r="C5" s="720" t="s">
        <v>306</v>
      </c>
      <c r="D5" s="720"/>
      <c r="E5" s="720"/>
      <c r="F5" s="720" t="s">
        <v>307</v>
      </c>
      <c r="G5" s="720"/>
      <c r="H5" s="720"/>
      <c r="I5" s="720" t="s">
        <v>308</v>
      </c>
      <c r="J5" s="720"/>
      <c r="K5" s="721"/>
    </row>
    <row r="6" spans="1:11">
      <c r="A6" s="199"/>
      <c r="B6" s="200"/>
      <c r="C6" s="21" t="s">
        <v>33</v>
      </c>
      <c r="D6" s="21" t="s">
        <v>34</v>
      </c>
      <c r="E6" s="21" t="s">
        <v>35</v>
      </c>
      <c r="F6" s="21" t="s">
        <v>33</v>
      </c>
      <c r="G6" s="21" t="s">
        <v>34</v>
      </c>
      <c r="H6" s="21" t="s">
        <v>35</v>
      </c>
      <c r="I6" s="21" t="s">
        <v>33</v>
      </c>
      <c r="J6" s="21" t="s">
        <v>34</v>
      </c>
      <c r="K6" s="21" t="s">
        <v>35</v>
      </c>
    </row>
    <row r="7" spans="1:11">
      <c r="A7" s="201" t="s">
        <v>257</v>
      </c>
      <c r="B7" s="202"/>
      <c r="C7" s="643"/>
      <c r="D7" s="643"/>
      <c r="E7" s="643"/>
      <c r="F7" s="643"/>
      <c r="G7" s="643"/>
      <c r="H7" s="643"/>
      <c r="I7" s="643"/>
      <c r="J7" s="643"/>
      <c r="K7" s="644"/>
    </row>
    <row r="8" spans="1:11">
      <c r="A8" s="203">
        <v>1</v>
      </c>
      <c r="B8" s="204" t="s">
        <v>255</v>
      </c>
      <c r="C8" s="645"/>
      <c r="D8" s="645"/>
      <c r="E8" s="645"/>
      <c r="F8" s="646">
        <v>65906931.832060628</v>
      </c>
      <c r="G8" s="646">
        <v>85006204.482696876</v>
      </c>
      <c r="H8" s="646">
        <v>150913136.3147575</v>
      </c>
      <c r="I8" s="646">
        <v>37290304.656666666</v>
      </c>
      <c r="J8" s="646">
        <v>45608653.409999996</v>
      </c>
      <c r="K8" s="647">
        <v>82898958.066666663</v>
      </c>
    </row>
    <row r="9" spans="1:11">
      <c r="A9" s="201" t="s">
        <v>258</v>
      </c>
      <c r="B9" s="202"/>
      <c r="C9" s="643"/>
      <c r="D9" s="643"/>
      <c r="E9" s="643"/>
      <c r="F9" s="643"/>
      <c r="G9" s="643"/>
      <c r="H9" s="643"/>
      <c r="I9" s="643"/>
      <c r="J9" s="643"/>
      <c r="K9" s="644"/>
    </row>
    <row r="10" spans="1:11">
      <c r="A10" s="205">
        <v>2</v>
      </c>
      <c r="B10" s="206" t="s">
        <v>266</v>
      </c>
      <c r="C10" s="648">
        <v>8145366.7266666666</v>
      </c>
      <c r="D10" s="649">
        <v>34776758.783333339</v>
      </c>
      <c r="E10" s="649">
        <v>42922125.510000005</v>
      </c>
      <c r="F10" s="649">
        <v>829358.23015000008</v>
      </c>
      <c r="G10" s="649">
        <v>8718627.6544833314</v>
      </c>
      <c r="H10" s="649">
        <v>9547985.8846333306</v>
      </c>
      <c r="I10" s="649">
        <v>204342.77250000005</v>
      </c>
      <c r="J10" s="649">
        <v>2222998.9666666668</v>
      </c>
      <c r="K10" s="650">
        <v>2427341.7391666668</v>
      </c>
    </row>
    <row r="11" spans="1:11">
      <c r="A11" s="205">
        <v>3</v>
      </c>
      <c r="B11" s="206" t="s">
        <v>260</v>
      </c>
      <c r="C11" s="648">
        <v>82683058.416666672</v>
      </c>
      <c r="D11" s="649">
        <v>255285006.84666666</v>
      </c>
      <c r="E11" s="649">
        <v>337968065.26333332</v>
      </c>
      <c r="F11" s="649">
        <v>25299303.552749995</v>
      </c>
      <c r="G11" s="649">
        <v>38737513.516333342</v>
      </c>
      <c r="H11" s="649">
        <v>64036817.069083333</v>
      </c>
      <c r="I11" s="649">
        <v>22454656.387999997</v>
      </c>
      <c r="J11" s="649">
        <v>34278776.789166659</v>
      </c>
      <c r="K11" s="650">
        <v>56733433.177166656</v>
      </c>
    </row>
    <row r="12" spans="1:11">
      <c r="A12" s="205">
        <v>4</v>
      </c>
      <c r="B12" s="206" t="s">
        <v>261</v>
      </c>
      <c r="C12" s="648">
        <v>6666666.666666667</v>
      </c>
      <c r="D12" s="649">
        <v>0</v>
      </c>
      <c r="E12" s="649">
        <v>6666666.666666667</v>
      </c>
      <c r="F12" s="649">
        <v>0</v>
      </c>
      <c r="G12" s="649">
        <v>0</v>
      </c>
      <c r="H12" s="649">
        <v>0</v>
      </c>
      <c r="I12" s="649">
        <v>0</v>
      </c>
      <c r="J12" s="649">
        <v>0</v>
      </c>
      <c r="K12" s="650">
        <v>0</v>
      </c>
    </row>
    <row r="13" spans="1:11">
      <c r="A13" s="205">
        <v>5</v>
      </c>
      <c r="B13" s="206" t="s">
        <v>269</v>
      </c>
      <c r="C13" s="648">
        <v>93556086.670000002</v>
      </c>
      <c r="D13" s="649">
        <v>25842829.956666667</v>
      </c>
      <c r="E13" s="649">
        <v>119398916.62666667</v>
      </c>
      <c r="F13" s="649">
        <v>16703608.719333336</v>
      </c>
      <c r="G13" s="649">
        <v>4767198.1550000003</v>
      </c>
      <c r="H13" s="649">
        <v>21470806.874333337</v>
      </c>
      <c r="I13" s="649">
        <v>5996802.8506666673</v>
      </c>
      <c r="J13" s="649">
        <v>2193075.0411666669</v>
      </c>
      <c r="K13" s="650">
        <v>8189877.8918333342</v>
      </c>
    </row>
    <row r="14" spans="1:11">
      <c r="A14" s="205">
        <v>6</v>
      </c>
      <c r="B14" s="206" t="s">
        <v>301</v>
      </c>
      <c r="C14" s="648">
        <v>0</v>
      </c>
      <c r="D14" s="649">
        <v>0</v>
      </c>
      <c r="E14" s="649">
        <v>0</v>
      </c>
      <c r="F14" s="649">
        <v>0</v>
      </c>
      <c r="G14" s="649">
        <v>0</v>
      </c>
      <c r="H14" s="649">
        <v>0</v>
      </c>
      <c r="I14" s="649">
        <v>0</v>
      </c>
      <c r="J14" s="649">
        <v>0</v>
      </c>
      <c r="K14" s="650">
        <v>0</v>
      </c>
    </row>
    <row r="15" spans="1:11">
      <c r="A15" s="205">
        <v>7</v>
      </c>
      <c r="B15" s="206" t="s">
        <v>302</v>
      </c>
      <c r="C15" s="648">
        <v>6326934.0299999984</v>
      </c>
      <c r="D15" s="649">
        <v>7871627.8533333344</v>
      </c>
      <c r="E15" s="649">
        <v>14198561.883333333</v>
      </c>
      <c r="F15" s="649">
        <v>5434255.1466666674</v>
      </c>
      <c r="G15" s="649">
        <v>768341.37666666659</v>
      </c>
      <c r="H15" s="649">
        <v>6202596.5233333344</v>
      </c>
      <c r="I15" s="649">
        <v>5434255.1466666674</v>
      </c>
      <c r="J15" s="649">
        <v>768341.37666666659</v>
      </c>
      <c r="K15" s="650">
        <v>6202596.5233333344</v>
      </c>
    </row>
    <row r="16" spans="1:11">
      <c r="A16" s="205">
        <v>8</v>
      </c>
      <c r="B16" s="207" t="s">
        <v>262</v>
      </c>
      <c r="C16" s="648">
        <v>197378112.51000002</v>
      </c>
      <c r="D16" s="649">
        <v>323776223.44</v>
      </c>
      <c r="E16" s="649">
        <v>521154335.94999999</v>
      </c>
      <c r="F16" s="649">
        <v>48266525.648899995</v>
      </c>
      <c r="G16" s="649">
        <v>52991680.702483341</v>
      </c>
      <c r="H16" s="649">
        <v>101258206.35138334</v>
      </c>
      <c r="I16" s="649">
        <v>34090057.15783333</v>
      </c>
      <c r="J16" s="649">
        <v>39463192.173666656</v>
      </c>
      <c r="K16" s="650">
        <v>73553249.331499994</v>
      </c>
    </row>
    <row r="17" spans="1:11">
      <c r="A17" s="201" t="s">
        <v>259</v>
      </c>
      <c r="B17" s="202"/>
      <c r="C17" s="643"/>
      <c r="D17" s="643"/>
      <c r="E17" s="643"/>
      <c r="F17" s="643"/>
      <c r="G17" s="643"/>
      <c r="H17" s="643"/>
      <c r="I17" s="643"/>
      <c r="J17" s="643"/>
      <c r="K17" s="644"/>
    </row>
    <row r="18" spans="1:11">
      <c r="A18" s="205">
        <v>9</v>
      </c>
      <c r="B18" s="206" t="s">
        <v>265</v>
      </c>
      <c r="C18" s="648">
        <v>0</v>
      </c>
      <c r="D18" s="649">
        <v>0</v>
      </c>
      <c r="E18" s="649">
        <v>0</v>
      </c>
      <c r="F18" s="649">
        <v>0</v>
      </c>
      <c r="G18" s="649">
        <v>0</v>
      </c>
      <c r="H18" s="649">
        <v>0</v>
      </c>
      <c r="I18" s="649">
        <v>0</v>
      </c>
      <c r="J18" s="649">
        <v>0</v>
      </c>
      <c r="K18" s="650">
        <v>0</v>
      </c>
    </row>
    <row r="19" spans="1:11">
      <c r="A19" s="205">
        <v>10</v>
      </c>
      <c r="B19" s="206" t="s">
        <v>303</v>
      </c>
      <c r="C19" s="648">
        <v>156479170.23432729</v>
      </c>
      <c r="D19" s="649">
        <v>204712865.93072811</v>
      </c>
      <c r="E19" s="649">
        <v>361192036.16505539</v>
      </c>
      <c r="F19" s="649">
        <v>27195128.833316665</v>
      </c>
      <c r="G19" s="649">
        <v>4498431.067416667</v>
      </c>
      <c r="H19" s="649">
        <v>31693559.900733333</v>
      </c>
      <c r="I19" s="649">
        <v>55879109.462043963</v>
      </c>
      <c r="J19" s="649">
        <v>46441358.658444814</v>
      </c>
      <c r="K19" s="650">
        <v>102320468.12048878</v>
      </c>
    </row>
    <row r="20" spans="1:11">
      <c r="A20" s="205">
        <v>11</v>
      </c>
      <c r="B20" s="206" t="s">
        <v>264</v>
      </c>
      <c r="C20" s="648">
        <v>17714599.172666669</v>
      </c>
      <c r="D20" s="649">
        <v>7838562.7159333332</v>
      </c>
      <c r="E20" s="649">
        <v>25553161.888600003</v>
      </c>
      <c r="F20" s="649">
        <v>1185950.0933333335</v>
      </c>
      <c r="G20" s="649">
        <v>332398.10793333338</v>
      </c>
      <c r="H20" s="649">
        <v>1518348.2012666669</v>
      </c>
      <c r="I20" s="649">
        <v>1185950.0933333335</v>
      </c>
      <c r="J20" s="649">
        <v>332398.10793333338</v>
      </c>
      <c r="K20" s="650">
        <v>1518348.2012666669</v>
      </c>
    </row>
    <row r="21" spans="1:11" ht="14.4" thickBot="1">
      <c r="A21" s="208">
        <v>12</v>
      </c>
      <c r="B21" s="209" t="s">
        <v>263</v>
      </c>
      <c r="C21" s="651">
        <v>174193769.40699396</v>
      </c>
      <c r="D21" s="652">
        <v>212551428.64666143</v>
      </c>
      <c r="E21" s="651">
        <v>386745198.05365539</v>
      </c>
      <c r="F21" s="652">
        <v>28381078.926649999</v>
      </c>
      <c r="G21" s="652">
        <v>4830829.1753500002</v>
      </c>
      <c r="H21" s="652">
        <v>33211908.101999998</v>
      </c>
      <c r="I21" s="652">
        <v>57065059.555377297</v>
      </c>
      <c r="J21" s="652">
        <v>46773756.766378149</v>
      </c>
      <c r="K21" s="653">
        <v>103838816.32175544</v>
      </c>
    </row>
    <row r="22" spans="1:11" ht="38.25" customHeight="1" thickBot="1">
      <c r="A22" s="210"/>
      <c r="B22" s="211"/>
      <c r="C22" s="211"/>
      <c r="D22" s="211"/>
      <c r="E22" s="211"/>
      <c r="F22" s="722" t="s">
        <v>305</v>
      </c>
      <c r="G22" s="720"/>
      <c r="H22" s="720"/>
      <c r="I22" s="722" t="s">
        <v>270</v>
      </c>
      <c r="J22" s="720"/>
      <c r="K22" s="721"/>
    </row>
    <row r="23" spans="1:11">
      <c r="A23" s="212">
        <v>13</v>
      </c>
      <c r="B23" s="213" t="s">
        <v>255</v>
      </c>
      <c r="C23" s="214"/>
      <c r="D23" s="214"/>
      <c r="E23" s="214"/>
      <c r="F23" s="654">
        <v>65906931.832060628</v>
      </c>
      <c r="G23" s="654">
        <v>85006204.482696876</v>
      </c>
      <c r="H23" s="654">
        <v>150913136.3147575</v>
      </c>
      <c r="I23" s="654">
        <v>37290304.656666666</v>
      </c>
      <c r="J23" s="654">
        <v>45608653.409999996</v>
      </c>
      <c r="K23" s="655">
        <v>82898958.066666663</v>
      </c>
    </row>
    <row r="24" spans="1:11" ht="14.4" thickBot="1">
      <c r="A24" s="215">
        <v>14</v>
      </c>
      <c r="B24" s="216" t="s">
        <v>267</v>
      </c>
      <c r="C24" s="217"/>
      <c r="D24" s="218"/>
      <c r="E24" s="219"/>
      <c r="F24" s="656">
        <v>19885446.722249996</v>
      </c>
      <c r="G24" s="656">
        <v>48160851.527133338</v>
      </c>
      <c r="H24" s="656">
        <v>68046298.249383345</v>
      </c>
      <c r="I24" s="656">
        <v>8522514.2894583326</v>
      </c>
      <c r="J24" s="656">
        <v>9865798.043416664</v>
      </c>
      <c r="K24" s="657">
        <v>18388312.332874998</v>
      </c>
    </row>
    <row r="25" spans="1:11" ht="14.4" thickBot="1">
      <c r="A25" s="220">
        <v>15</v>
      </c>
      <c r="B25" s="221" t="s">
        <v>268</v>
      </c>
      <c r="C25" s="222"/>
      <c r="D25" s="222"/>
      <c r="E25" s="222"/>
      <c r="F25" s="582">
        <v>3.3143299596240299</v>
      </c>
      <c r="G25" s="582">
        <v>1.7650477885509404</v>
      </c>
      <c r="H25" s="582">
        <v>2.217800823810796</v>
      </c>
      <c r="I25" s="582">
        <v>4.3755050904158397</v>
      </c>
      <c r="J25" s="582">
        <v>4.6229056391879153</v>
      </c>
      <c r="K25" s="583">
        <v>4.5082417878261847</v>
      </c>
    </row>
    <row r="27" spans="1:11" ht="27">
      <c r="B27" s="198" t="s">
        <v>304</v>
      </c>
    </row>
  </sheetData>
  <mergeCells count="6">
    <mergeCell ref="A5:B5"/>
    <mergeCell ref="C5:E5"/>
    <mergeCell ref="F5:H5"/>
    <mergeCell ref="I5:K5"/>
    <mergeCell ref="F22:H22"/>
    <mergeCell ref="I22:K22"/>
  </mergeCells>
  <pageMargins left="0.7" right="0.7" top="0.75" bottom="0.75" header="0.3" footer="0.3"/>
  <pageSetup paperSize="9" scale="36" orientation="portrait" r:id="rId1"/>
  <headerFooter>
    <oddFooter>&amp;C_x000D_&amp;1#&amp;"Calibri"&amp;10&amp;K000000 C1 - FOR 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Normal="100" workbookViewId="0">
      <pane xSplit="1" ySplit="5" topLeftCell="B6" activePane="bottomRight" state="frozen"/>
      <selection activeCell="B26" sqref="B26"/>
      <selection pane="topRight" activeCell="B26" sqref="B26"/>
      <selection pane="bottomLeft" activeCell="B26" sqref="B26"/>
      <selection pane="bottomRight" activeCell="B26" sqref="B26"/>
    </sheetView>
  </sheetViews>
  <sheetFormatPr defaultColWidth="9.21875" defaultRowHeight="13.2"/>
  <cols>
    <col min="1" max="1" width="10.5546875" style="4" bestFit="1" customWidth="1"/>
    <col min="2" max="2" width="95" style="4" customWidth="1"/>
    <col min="3" max="3" width="12.5546875" style="4" bestFit="1" customWidth="1"/>
    <col min="4" max="4" width="11.44140625" style="4" customWidth="1"/>
    <col min="5" max="5" width="18.21875" style="4" bestFit="1" customWidth="1"/>
    <col min="6" max="13" width="12.77734375" style="4" customWidth="1"/>
    <col min="14" max="14" width="31" style="4" bestFit="1" customWidth="1"/>
    <col min="15" max="16384" width="9.21875" style="19"/>
  </cols>
  <sheetData>
    <row r="1" spans="1:14">
      <c r="A1" s="4" t="s">
        <v>31</v>
      </c>
      <c r="B1" s="3" t="str">
        <f>'Info '!C2</f>
        <v>JSC PASHA Bank Georgia</v>
      </c>
    </row>
    <row r="2" spans="1:14" ht="14.25" customHeight="1">
      <c r="A2" s="4" t="s">
        <v>32</v>
      </c>
      <c r="B2" s="315">
        <f>'1. key ratios '!B2</f>
        <v>45016</v>
      </c>
    </row>
    <row r="3" spans="1:14" ht="14.25" customHeight="1"/>
    <row r="4" spans="1:14" ht="13.8" thickBot="1">
      <c r="A4" s="4" t="s">
        <v>163</v>
      </c>
      <c r="B4" s="155" t="s">
        <v>29</v>
      </c>
    </row>
    <row r="5" spans="1:14" s="112" customFormat="1">
      <c r="A5" s="108"/>
      <c r="B5" s="109"/>
      <c r="C5" s="110" t="s">
        <v>0</v>
      </c>
      <c r="D5" s="110" t="s">
        <v>1</v>
      </c>
      <c r="E5" s="110" t="s">
        <v>2</v>
      </c>
      <c r="F5" s="110" t="s">
        <v>3</v>
      </c>
      <c r="G5" s="110" t="s">
        <v>4</v>
      </c>
      <c r="H5" s="110" t="s">
        <v>6</v>
      </c>
      <c r="I5" s="110" t="s">
        <v>9</v>
      </c>
      <c r="J5" s="110" t="s">
        <v>10</v>
      </c>
      <c r="K5" s="110" t="s">
        <v>11</v>
      </c>
      <c r="L5" s="110" t="s">
        <v>12</v>
      </c>
      <c r="M5" s="110" t="s">
        <v>13</v>
      </c>
      <c r="N5" s="111" t="s">
        <v>14</v>
      </c>
    </row>
    <row r="6" spans="1:14" ht="26.4">
      <c r="A6" s="113"/>
      <c r="B6" s="114"/>
      <c r="C6" s="115" t="s">
        <v>162</v>
      </c>
      <c r="D6" s="116" t="s">
        <v>161</v>
      </c>
      <c r="E6" s="117" t="s">
        <v>160</v>
      </c>
      <c r="F6" s="118">
        <v>0</v>
      </c>
      <c r="G6" s="118">
        <v>0.2</v>
      </c>
      <c r="H6" s="118">
        <v>0.35</v>
      </c>
      <c r="I6" s="118">
        <v>0.5</v>
      </c>
      <c r="J6" s="118">
        <v>0.75</v>
      </c>
      <c r="K6" s="118">
        <v>1</v>
      </c>
      <c r="L6" s="118">
        <v>1.5</v>
      </c>
      <c r="M6" s="118">
        <v>2.5</v>
      </c>
      <c r="N6" s="154" t="s">
        <v>169</v>
      </c>
    </row>
    <row r="7" spans="1:14" ht="13.8">
      <c r="A7" s="119">
        <v>1</v>
      </c>
      <c r="B7" s="120" t="s">
        <v>159</v>
      </c>
      <c r="C7" s="121">
        <f>SUM(C8:C13)</f>
        <v>150867409.8222</v>
      </c>
      <c r="D7" s="114"/>
      <c r="E7" s="122">
        <f t="shared" ref="E7:M7" si="0">SUM(E8:E13)</f>
        <v>3017348.1964440001</v>
      </c>
      <c r="F7" s="123">
        <f>SUM(F8:F13)</f>
        <v>0</v>
      </c>
      <c r="G7" s="123">
        <f t="shared" si="0"/>
        <v>0</v>
      </c>
      <c r="H7" s="123">
        <f t="shared" si="0"/>
        <v>0</v>
      </c>
      <c r="I7" s="123">
        <f t="shared" si="0"/>
        <v>0</v>
      </c>
      <c r="J7" s="123">
        <f t="shared" si="0"/>
        <v>0</v>
      </c>
      <c r="K7" s="123">
        <f t="shared" si="0"/>
        <v>3017348.1963999998</v>
      </c>
      <c r="L7" s="123">
        <f t="shared" si="0"/>
        <v>0</v>
      </c>
      <c r="M7" s="123">
        <f t="shared" si="0"/>
        <v>0</v>
      </c>
      <c r="N7" s="124">
        <f>SUM(N8:N13)</f>
        <v>3017348.1963999998</v>
      </c>
    </row>
    <row r="8" spans="1:14" ht="13.8">
      <c r="A8" s="119">
        <v>1.1000000000000001</v>
      </c>
      <c r="B8" s="125" t="s">
        <v>157</v>
      </c>
      <c r="C8" s="123">
        <v>150867409.8222</v>
      </c>
      <c r="D8" s="126">
        <v>0.02</v>
      </c>
      <c r="E8" s="122">
        <f>C8*D8</f>
        <v>3017348.1964440001</v>
      </c>
      <c r="F8" s="123"/>
      <c r="G8" s="123"/>
      <c r="H8" s="123"/>
      <c r="I8" s="123"/>
      <c r="J8" s="123"/>
      <c r="K8" s="123">
        <v>3017348.1963999998</v>
      </c>
      <c r="L8" s="123"/>
      <c r="M8" s="123"/>
      <c r="N8" s="124">
        <f>SUMPRODUCT($F$6:$M$6,F8:M8)</f>
        <v>3017348.1963999998</v>
      </c>
    </row>
    <row r="9" spans="1:14" ht="13.8">
      <c r="A9" s="119">
        <v>1.2</v>
      </c>
      <c r="B9" s="125" t="s">
        <v>156</v>
      </c>
      <c r="C9" s="123">
        <v>0</v>
      </c>
      <c r="D9" s="126">
        <v>0.05</v>
      </c>
      <c r="E9" s="122">
        <f>C9*D9</f>
        <v>0</v>
      </c>
      <c r="F9" s="123"/>
      <c r="G9" s="123"/>
      <c r="H9" s="123"/>
      <c r="I9" s="123"/>
      <c r="J9" s="123"/>
      <c r="K9" s="123"/>
      <c r="L9" s="123"/>
      <c r="M9" s="123"/>
      <c r="N9" s="124">
        <f t="shared" ref="N9:N12" si="1">SUMPRODUCT($F$6:$M$6,F9:M9)</f>
        <v>0</v>
      </c>
    </row>
    <row r="10" spans="1:14" ht="13.8">
      <c r="A10" s="119">
        <v>1.3</v>
      </c>
      <c r="B10" s="125" t="s">
        <v>155</v>
      </c>
      <c r="C10" s="123">
        <v>0</v>
      </c>
      <c r="D10" s="126">
        <v>0.08</v>
      </c>
      <c r="E10" s="122">
        <f>C10*D10</f>
        <v>0</v>
      </c>
      <c r="F10" s="123"/>
      <c r="G10" s="123"/>
      <c r="H10" s="123"/>
      <c r="I10" s="123"/>
      <c r="J10" s="123"/>
      <c r="K10" s="123"/>
      <c r="L10" s="123"/>
      <c r="M10" s="123"/>
      <c r="N10" s="124">
        <f>SUMPRODUCT($F$6:$M$6,F10:M10)</f>
        <v>0</v>
      </c>
    </row>
    <row r="11" spans="1:14" ht="13.8">
      <c r="A11" s="119">
        <v>1.4</v>
      </c>
      <c r="B11" s="125" t="s">
        <v>154</v>
      </c>
      <c r="C11" s="123">
        <v>0</v>
      </c>
      <c r="D11" s="126">
        <v>0.11</v>
      </c>
      <c r="E11" s="122">
        <f>C11*D11</f>
        <v>0</v>
      </c>
      <c r="F11" s="123"/>
      <c r="G11" s="123"/>
      <c r="H11" s="123"/>
      <c r="I11" s="123"/>
      <c r="J11" s="123"/>
      <c r="K11" s="123"/>
      <c r="L11" s="123"/>
      <c r="M11" s="123"/>
      <c r="N11" s="124">
        <f t="shared" si="1"/>
        <v>0</v>
      </c>
    </row>
    <row r="12" spans="1:14" ht="13.8">
      <c r="A12" s="119">
        <v>1.5</v>
      </c>
      <c r="B12" s="125" t="s">
        <v>153</v>
      </c>
      <c r="C12" s="123">
        <v>0</v>
      </c>
      <c r="D12" s="126">
        <v>0.14000000000000001</v>
      </c>
      <c r="E12" s="122">
        <f>C12*D12</f>
        <v>0</v>
      </c>
      <c r="F12" s="123"/>
      <c r="G12" s="123"/>
      <c r="H12" s="123"/>
      <c r="I12" s="123"/>
      <c r="J12" s="123"/>
      <c r="K12" s="123"/>
      <c r="L12" s="123"/>
      <c r="M12" s="123"/>
      <c r="N12" s="124">
        <f t="shared" si="1"/>
        <v>0</v>
      </c>
    </row>
    <row r="13" spans="1:14" ht="13.8">
      <c r="A13" s="119">
        <v>1.6</v>
      </c>
      <c r="B13" s="127" t="s">
        <v>152</v>
      </c>
      <c r="C13" s="123">
        <v>0</v>
      </c>
      <c r="D13" s="128"/>
      <c r="E13" s="123"/>
      <c r="F13" s="123"/>
      <c r="G13" s="123"/>
      <c r="H13" s="123"/>
      <c r="I13" s="123"/>
      <c r="J13" s="123"/>
      <c r="K13" s="123"/>
      <c r="L13" s="123"/>
      <c r="M13" s="123"/>
      <c r="N13" s="124">
        <f>SUMPRODUCT($F$6:$M$6,F13:M13)</f>
        <v>0</v>
      </c>
    </row>
    <row r="14" spans="1:14" ht="13.8">
      <c r="A14" s="119">
        <v>2</v>
      </c>
      <c r="B14" s="129" t="s">
        <v>158</v>
      </c>
      <c r="C14" s="121">
        <f>SUM(C15:C20)</f>
        <v>0</v>
      </c>
      <c r="D14" s="114"/>
      <c r="E14" s="122">
        <f t="shared" ref="E14:M14" si="2">SUM(E15:E20)</f>
        <v>0</v>
      </c>
      <c r="F14" s="123">
        <f t="shared" si="2"/>
        <v>0</v>
      </c>
      <c r="G14" s="123">
        <f t="shared" si="2"/>
        <v>0</v>
      </c>
      <c r="H14" s="123">
        <f t="shared" si="2"/>
        <v>0</v>
      </c>
      <c r="I14" s="123">
        <f t="shared" si="2"/>
        <v>0</v>
      </c>
      <c r="J14" s="123">
        <f t="shared" si="2"/>
        <v>0</v>
      </c>
      <c r="K14" s="123">
        <f t="shared" si="2"/>
        <v>0</v>
      </c>
      <c r="L14" s="123">
        <f t="shared" si="2"/>
        <v>0</v>
      </c>
      <c r="M14" s="123">
        <f t="shared" si="2"/>
        <v>0</v>
      </c>
      <c r="N14" s="124">
        <f>SUM(N15:N20)</f>
        <v>0</v>
      </c>
    </row>
    <row r="15" spans="1:14" ht="13.8">
      <c r="A15" s="119">
        <v>2.1</v>
      </c>
      <c r="B15" s="127" t="s">
        <v>157</v>
      </c>
      <c r="C15" s="123"/>
      <c r="D15" s="126">
        <v>5.0000000000000001E-3</v>
      </c>
      <c r="E15" s="122">
        <f>C15*D15</f>
        <v>0</v>
      </c>
      <c r="F15" s="123"/>
      <c r="G15" s="123"/>
      <c r="H15" s="123"/>
      <c r="I15" s="123"/>
      <c r="J15" s="123"/>
      <c r="K15" s="123"/>
      <c r="L15" s="123"/>
      <c r="M15" s="123"/>
      <c r="N15" s="124">
        <f>SUMPRODUCT($F$6:$M$6,F15:M15)</f>
        <v>0</v>
      </c>
    </row>
    <row r="16" spans="1:14" ht="13.8">
      <c r="A16" s="119">
        <v>2.2000000000000002</v>
      </c>
      <c r="B16" s="127" t="s">
        <v>156</v>
      </c>
      <c r="C16" s="123"/>
      <c r="D16" s="126">
        <v>0.01</v>
      </c>
      <c r="E16" s="122">
        <f>C16*D16</f>
        <v>0</v>
      </c>
      <c r="F16" s="123"/>
      <c r="G16" s="123"/>
      <c r="H16" s="123"/>
      <c r="I16" s="123"/>
      <c r="J16" s="123"/>
      <c r="K16" s="123"/>
      <c r="L16" s="123"/>
      <c r="M16" s="123"/>
      <c r="N16" s="124">
        <f t="shared" ref="N16:N20" si="3">SUMPRODUCT($F$6:$M$6,F16:M16)</f>
        <v>0</v>
      </c>
    </row>
    <row r="17" spans="1:14" ht="13.8">
      <c r="A17" s="119">
        <v>2.2999999999999998</v>
      </c>
      <c r="B17" s="127" t="s">
        <v>155</v>
      </c>
      <c r="C17" s="123"/>
      <c r="D17" s="126">
        <v>0.02</v>
      </c>
      <c r="E17" s="122">
        <f>C17*D17</f>
        <v>0</v>
      </c>
      <c r="F17" s="123"/>
      <c r="G17" s="123"/>
      <c r="H17" s="123"/>
      <c r="I17" s="123"/>
      <c r="J17" s="123"/>
      <c r="K17" s="123"/>
      <c r="L17" s="123"/>
      <c r="M17" s="123"/>
      <c r="N17" s="124">
        <f t="shared" si="3"/>
        <v>0</v>
      </c>
    </row>
    <row r="18" spans="1:14" ht="13.8">
      <c r="A18" s="119">
        <v>2.4</v>
      </c>
      <c r="B18" s="127" t="s">
        <v>154</v>
      </c>
      <c r="C18" s="123"/>
      <c r="D18" s="126">
        <v>0.03</v>
      </c>
      <c r="E18" s="122">
        <f>C18*D18</f>
        <v>0</v>
      </c>
      <c r="F18" s="123"/>
      <c r="G18" s="123"/>
      <c r="H18" s="123"/>
      <c r="I18" s="123"/>
      <c r="J18" s="123"/>
      <c r="K18" s="123"/>
      <c r="L18" s="123"/>
      <c r="M18" s="123"/>
      <c r="N18" s="124">
        <f t="shared" si="3"/>
        <v>0</v>
      </c>
    </row>
    <row r="19" spans="1:14" ht="13.8">
      <c r="A19" s="119">
        <v>2.5</v>
      </c>
      <c r="B19" s="127" t="s">
        <v>153</v>
      </c>
      <c r="C19" s="123"/>
      <c r="D19" s="126">
        <v>0.04</v>
      </c>
      <c r="E19" s="122">
        <f>C19*D19</f>
        <v>0</v>
      </c>
      <c r="F19" s="123"/>
      <c r="G19" s="123"/>
      <c r="H19" s="123"/>
      <c r="I19" s="123"/>
      <c r="J19" s="123"/>
      <c r="K19" s="123"/>
      <c r="L19" s="123"/>
      <c r="M19" s="123"/>
      <c r="N19" s="124">
        <f t="shared" si="3"/>
        <v>0</v>
      </c>
    </row>
    <row r="20" spans="1:14" ht="13.8">
      <c r="A20" s="119">
        <v>2.6</v>
      </c>
      <c r="B20" s="127" t="s">
        <v>152</v>
      </c>
      <c r="C20" s="123"/>
      <c r="D20" s="128"/>
      <c r="E20" s="130"/>
      <c r="F20" s="123"/>
      <c r="G20" s="123"/>
      <c r="H20" s="123"/>
      <c r="I20" s="123"/>
      <c r="J20" s="123"/>
      <c r="K20" s="123"/>
      <c r="L20" s="123"/>
      <c r="M20" s="123"/>
      <c r="N20" s="124">
        <f t="shared" si="3"/>
        <v>0</v>
      </c>
    </row>
    <row r="21" spans="1:14" ht="14.4" thickBot="1">
      <c r="A21" s="131"/>
      <c r="B21" s="132" t="s">
        <v>65</v>
      </c>
      <c r="C21" s="107">
        <f>C14+C7</f>
        <v>150867409.8222</v>
      </c>
      <c r="D21" s="133"/>
      <c r="E21" s="134">
        <f>E14+E7</f>
        <v>3017348.1964440001</v>
      </c>
      <c r="F21" s="135">
        <f>F7+F14</f>
        <v>0</v>
      </c>
      <c r="G21" s="135">
        <f t="shared" ref="G21:L21" si="4">G7+G14</f>
        <v>0</v>
      </c>
      <c r="H21" s="135">
        <f t="shared" si="4"/>
        <v>0</v>
      </c>
      <c r="I21" s="135">
        <f t="shared" si="4"/>
        <v>0</v>
      </c>
      <c r="J21" s="135">
        <f t="shared" si="4"/>
        <v>0</v>
      </c>
      <c r="K21" s="135">
        <f t="shared" si="4"/>
        <v>3017348.1963999998</v>
      </c>
      <c r="L21" s="135">
        <f t="shared" si="4"/>
        <v>0</v>
      </c>
      <c r="M21" s="135">
        <f>M7+M14</f>
        <v>0</v>
      </c>
      <c r="N21" s="136">
        <f>N14+N7</f>
        <v>3017348.1963999998</v>
      </c>
    </row>
    <row r="22" spans="1:14">
      <c r="E22" s="137"/>
      <c r="F22" s="137"/>
      <c r="G22" s="137"/>
      <c r="H22" s="137"/>
      <c r="I22" s="137"/>
      <c r="J22" s="137"/>
      <c r="K22" s="137"/>
      <c r="L22" s="137"/>
      <c r="M22" s="137"/>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pageSetup scale="32" orientation="portrait" r:id="rId1"/>
  <headerFooter>
    <oddFooter>&amp;C_x000D_&amp;1#&amp;"Calibri"&amp;10&amp;K000000 C1 - FOR INTERNAL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B26" sqref="B26"/>
    </sheetView>
  </sheetViews>
  <sheetFormatPr defaultRowHeight="14.4"/>
  <cols>
    <col min="1" max="1" width="11.44140625" customWidth="1"/>
    <col min="2" max="2" width="76.77734375" style="249" customWidth="1"/>
    <col min="3" max="3" width="22.77734375" customWidth="1"/>
  </cols>
  <sheetData>
    <row r="1" spans="1:3">
      <c r="A1" s="2" t="s">
        <v>31</v>
      </c>
      <c r="B1" s="3" t="str">
        <f>'Info '!C2</f>
        <v>JSC PASHA Bank Georgia</v>
      </c>
    </row>
    <row r="2" spans="1:3">
      <c r="A2" s="2" t="s">
        <v>32</v>
      </c>
      <c r="B2" s="315">
        <f>'1. key ratios '!B2</f>
        <v>45016</v>
      </c>
    </row>
    <row r="3" spans="1:3">
      <c r="A3" s="4"/>
      <c r="B3"/>
    </row>
    <row r="4" spans="1:3">
      <c r="A4" s="4" t="s">
        <v>309</v>
      </c>
      <c r="B4" t="s">
        <v>310</v>
      </c>
    </row>
    <row r="5" spans="1:3">
      <c r="A5" s="250" t="s">
        <v>311</v>
      </c>
      <c r="B5" s="251"/>
      <c r="C5" s="252"/>
    </row>
    <row r="6" spans="1:3">
      <c r="A6" s="253">
        <v>1</v>
      </c>
      <c r="B6" s="254" t="s">
        <v>362</v>
      </c>
      <c r="C6" s="255">
        <v>522550658.10150003</v>
      </c>
    </row>
    <row r="7" spans="1:3">
      <c r="A7" s="253">
        <v>2</v>
      </c>
      <c r="B7" s="254" t="s">
        <v>312</v>
      </c>
      <c r="C7" s="255">
        <v>-5428708.8499999996</v>
      </c>
    </row>
    <row r="8" spans="1:3" ht="24">
      <c r="A8" s="256">
        <v>3</v>
      </c>
      <c r="B8" s="257" t="s">
        <v>313</v>
      </c>
      <c r="C8" s="255">
        <v>517121949.25150001</v>
      </c>
    </row>
    <row r="9" spans="1:3">
      <c r="A9" s="250" t="s">
        <v>314</v>
      </c>
      <c r="B9" s="251"/>
      <c r="C9" s="258"/>
    </row>
    <row r="10" spans="1:3">
      <c r="A10" s="259">
        <v>4</v>
      </c>
      <c r="B10" s="260" t="s">
        <v>315</v>
      </c>
      <c r="C10" s="255"/>
    </row>
    <row r="11" spans="1:3">
      <c r="A11" s="259">
        <v>5</v>
      </c>
      <c r="B11" s="261" t="s">
        <v>316</v>
      </c>
      <c r="C11" s="255"/>
    </row>
    <row r="12" spans="1:3">
      <c r="A12" s="259" t="s">
        <v>317</v>
      </c>
      <c r="B12" s="261" t="s">
        <v>318</v>
      </c>
      <c r="C12" s="255">
        <v>3017348.1964440001</v>
      </c>
    </row>
    <row r="13" spans="1:3" ht="22.8">
      <c r="A13" s="262">
        <v>6</v>
      </c>
      <c r="B13" s="260" t="s">
        <v>319</v>
      </c>
      <c r="C13" s="255"/>
    </row>
    <row r="14" spans="1:3">
      <c r="A14" s="262">
        <v>7</v>
      </c>
      <c r="B14" s="263" t="s">
        <v>320</v>
      </c>
      <c r="C14" s="255"/>
    </row>
    <row r="15" spans="1:3">
      <c r="A15" s="264">
        <v>8</v>
      </c>
      <c r="B15" s="265" t="s">
        <v>321</v>
      </c>
      <c r="C15" s="255"/>
    </row>
    <row r="16" spans="1:3">
      <c r="A16" s="262">
        <v>9</v>
      </c>
      <c r="B16" s="263" t="s">
        <v>322</v>
      </c>
      <c r="C16" s="255"/>
    </row>
    <row r="17" spans="1:3">
      <c r="A17" s="262">
        <v>10</v>
      </c>
      <c r="B17" s="263" t="s">
        <v>323</v>
      </c>
      <c r="C17" s="255"/>
    </row>
    <row r="18" spans="1:3">
      <c r="A18" s="266">
        <v>11</v>
      </c>
      <c r="B18" s="267" t="s">
        <v>324</v>
      </c>
      <c r="C18" s="268">
        <v>3017348.1964440001</v>
      </c>
    </row>
    <row r="19" spans="1:3">
      <c r="A19" s="269" t="s">
        <v>325</v>
      </c>
      <c r="B19" s="270"/>
      <c r="C19" s="271"/>
    </row>
    <row r="20" spans="1:3">
      <c r="A20" s="272">
        <v>12</v>
      </c>
      <c r="B20" s="260" t="s">
        <v>326</v>
      </c>
      <c r="C20" s="255"/>
    </row>
    <row r="21" spans="1:3">
      <c r="A21" s="272">
        <v>13</v>
      </c>
      <c r="B21" s="260" t="s">
        <v>327</v>
      </c>
      <c r="C21" s="255"/>
    </row>
    <row r="22" spans="1:3">
      <c r="A22" s="272">
        <v>14</v>
      </c>
      <c r="B22" s="260" t="s">
        <v>328</v>
      </c>
      <c r="C22" s="255"/>
    </row>
    <row r="23" spans="1:3" ht="22.8">
      <c r="A23" s="272" t="s">
        <v>329</v>
      </c>
      <c r="B23" s="260" t="s">
        <v>330</v>
      </c>
      <c r="C23" s="255"/>
    </row>
    <row r="24" spans="1:3">
      <c r="A24" s="272">
        <v>15</v>
      </c>
      <c r="B24" s="260" t="s">
        <v>331</v>
      </c>
      <c r="C24" s="255"/>
    </row>
    <row r="25" spans="1:3">
      <c r="A25" s="272" t="s">
        <v>332</v>
      </c>
      <c r="B25" s="260" t="s">
        <v>333</v>
      </c>
      <c r="C25" s="255"/>
    </row>
    <row r="26" spans="1:3">
      <c r="A26" s="273">
        <v>16</v>
      </c>
      <c r="B26" s="274" t="s">
        <v>334</v>
      </c>
      <c r="C26" s="268">
        <v>0</v>
      </c>
    </row>
    <row r="27" spans="1:3">
      <c r="A27" s="250" t="s">
        <v>335</v>
      </c>
      <c r="B27" s="251"/>
      <c r="C27" s="258"/>
    </row>
    <row r="28" spans="1:3">
      <c r="A28" s="275">
        <v>17</v>
      </c>
      <c r="B28" s="261" t="s">
        <v>336</v>
      </c>
      <c r="C28" s="255">
        <v>117340572.99360001</v>
      </c>
    </row>
    <row r="29" spans="1:3">
      <c r="A29" s="275">
        <v>18</v>
      </c>
      <c r="B29" s="261" t="s">
        <v>337</v>
      </c>
      <c r="C29" s="255">
        <v>-78362028.963270009</v>
      </c>
    </row>
    <row r="30" spans="1:3">
      <c r="A30" s="273">
        <v>19</v>
      </c>
      <c r="B30" s="274" t="s">
        <v>338</v>
      </c>
      <c r="C30" s="268">
        <v>38978544.030330002</v>
      </c>
    </row>
    <row r="31" spans="1:3">
      <c r="A31" s="250" t="s">
        <v>339</v>
      </c>
      <c r="B31" s="251"/>
      <c r="C31" s="258"/>
    </row>
    <row r="32" spans="1:3" ht="22.8">
      <c r="A32" s="275" t="s">
        <v>340</v>
      </c>
      <c r="B32" s="260" t="s">
        <v>341</v>
      </c>
      <c r="C32" s="276"/>
    </row>
    <row r="33" spans="1:3">
      <c r="A33" s="275" t="s">
        <v>342</v>
      </c>
      <c r="B33" s="261" t="s">
        <v>343</v>
      </c>
      <c r="C33" s="276"/>
    </row>
    <row r="34" spans="1:3">
      <c r="A34" s="250" t="s">
        <v>344</v>
      </c>
      <c r="B34" s="251"/>
      <c r="C34" s="258"/>
    </row>
    <row r="35" spans="1:3">
      <c r="A35" s="277">
        <v>20</v>
      </c>
      <c r="B35" s="278" t="s">
        <v>345</v>
      </c>
      <c r="C35" s="268">
        <v>96566537.330000013</v>
      </c>
    </row>
    <row r="36" spans="1:3">
      <c r="A36" s="273">
        <v>21</v>
      </c>
      <c r="B36" s="274" t="s">
        <v>346</v>
      </c>
      <c r="C36" s="268">
        <v>559117841.47827399</v>
      </c>
    </row>
    <row r="37" spans="1:3">
      <c r="A37" s="250" t="s">
        <v>347</v>
      </c>
      <c r="B37" s="251"/>
      <c r="C37" s="258"/>
    </row>
    <row r="38" spans="1:3">
      <c r="A38" s="273">
        <v>22</v>
      </c>
      <c r="B38" s="274" t="s">
        <v>347</v>
      </c>
      <c r="C38" s="255">
        <v>0.17271231602032924</v>
      </c>
    </row>
    <row r="39" spans="1:3">
      <c r="A39" s="250" t="s">
        <v>348</v>
      </c>
      <c r="B39" s="251"/>
      <c r="C39" s="258"/>
    </row>
    <row r="40" spans="1:3">
      <c r="A40" s="279" t="s">
        <v>349</v>
      </c>
      <c r="B40" s="260" t="s">
        <v>350</v>
      </c>
      <c r="C40" s="276"/>
    </row>
    <row r="41" spans="1:3" ht="22.8">
      <c r="A41" s="280" t="s">
        <v>351</v>
      </c>
      <c r="B41" s="254" t="s">
        <v>352</v>
      </c>
      <c r="C41" s="276"/>
    </row>
    <row r="43" spans="1:3">
      <c r="B43" s="249" t="s">
        <v>363</v>
      </c>
    </row>
  </sheetData>
  <pageMargins left="0.7" right="0.7" top="0.75" bottom="0.75" header="0.3" footer="0.3"/>
  <pageSetup scale="81" orientation="portrait" r:id="rId1"/>
  <headerFooter>
    <oddFooter>&amp;C_x000D_&amp;1#&amp;"Calibri"&amp;10&amp;K000000 C1 - FOR INTERNAL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activeCell="B26" sqref="B26"/>
      <selection pane="topRight" activeCell="B26" sqref="B26"/>
      <selection pane="bottomLeft" activeCell="B26" sqref="B26"/>
      <selection pane="bottomRight" activeCell="B26" sqref="B26"/>
    </sheetView>
  </sheetViews>
  <sheetFormatPr defaultRowHeight="14.4"/>
  <cols>
    <col min="1" max="1" width="8.77734375" style="161"/>
    <col min="2" max="2" width="82.6640625" style="168" customWidth="1"/>
    <col min="3" max="7" width="17.5546875" style="161" customWidth="1"/>
  </cols>
  <sheetData>
    <row r="1" spans="1:7">
      <c r="A1" s="161" t="s">
        <v>31</v>
      </c>
      <c r="B1" s="3" t="str">
        <f>'Info '!C2</f>
        <v>JSC PASHA Bank Georgia</v>
      </c>
    </row>
    <row r="2" spans="1:7">
      <c r="A2" s="161" t="s">
        <v>32</v>
      </c>
      <c r="B2" s="315">
        <f>'1. key ratios '!B2</f>
        <v>45016</v>
      </c>
    </row>
    <row r="4" spans="1:7" ht="15" thickBot="1">
      <c r="A4" s="161" t="s">
        <v>413</v>
      </c>
      <c r="B4" s="321" t="s">
        <v>374</v>
      </c>
    </row>
    <row r="5" spans="1:7">
      <c r="A5" s="322"/>
      <c r="B5" s="323"/>
      <c r="C5" s="723" t="s">
        <v>375</v>
      </c>
      <c r="D5" s="723"/>
      <c r="E5" s="723"/>
      <c r="F5" s="723"/>
      <c r="G5" s="724" t="s">
        <v>376</v>
      </c>
    </row>
    <row r="6" spans="1:7">
      <c r="A6" s="324"/>
      <c r="B6" s="325"/>
      <c r="C6" s="326" t="s">
        <v>377</v>
      </c>
      <c r="D6" s="326" t="s">
        <v>378</v>
      </c>
      <c r="E6" s="326" t="s">
        <v>379</v>
      </c>
      <c r="F6" s="326" t="s">
        <v>380</v>
      </c>
      <c r="G6" s="725"/>
    </row>
    <row r="7" spans="1:7">
      <c r="A7" s="327"/>
      <c r="B7" s="328" t="s">
        <v>381</v>
      </c>
      <c r="C7" s="329"/>
      <c r="D7" s="329"/>
      <c r="E7" s="329"/>
      <c r="F7" s="329"/>
      <c r="G7" s="330"/>
    </row>
    <row r="8" spans="1:7">
      <c r="A8" s="331">
        <v>1</v>
      </c>
      <c r="B8" s="332" t="s">
        <v>382</v>
      </c>
      <c r="C8" s="333">
        <v>106816550.58850001</v>
      </c>
      <c r="D8" s="333">
        <v>0</v>
      </c>
      <c r="E8" s="333">
        <v>0</v>
      </c>
      <c r="F8" s="333">
        <v>138151071.8987</v>
      </c>
      <c r="G8" s="334">
        <v>244967622.48720002</v>
      </c>
    </row>
    <row r="9" spans="1:7">
      <c r="A9" s="331">
        <v>2</v>
      </c>
      <c r="B9" s="335" t="s">
        <v>383</v>
      </c>
      <c r="C9" s="333">
        <v>106816550.58850001</v>
      </c>
      <c r="D9" s="333"/>
      <c r="E9" s="333"/>
      <c r="F9" s="333">
        <v>0</v>
      </c>
      <c r="G9" s="334">
        <v>106816550.58850001</v>
      </c>
    </row>
    <row r="10" spans="1:7" ht="27.6">
      <c r="A10" s="331">
        <v>3</v>
      </c>
      <c r="B10" s="335" t="s">
        <v>384</v>
      </c>
      <c r="C10" s="658"/>
      <c r="D10" s="658"/>
      <c r="E10" s="658"/>
      <c r="F10" s="333">
        <v>138151071.8987</v>
      </c>
      <c r="G10" s="334">
        <v>138151071.8987</v>
      </c>
    </row>
    <row r="11" spans="1:7" ht="14.55" customHeight="1">
      <c r="A11" s="331">
        <v>4</v>
      </c>
      <c r="B11" s="332" t="s">
        <v>385</v>
      </c>
      <c r="C11" s="333">
        <v>15493796.667300031</v>
      </c>
      <c r="D11" s="333">
        <v>16878706.708699971</v>
      </c>
      <c r="E11" s="333">
        <v>5521494.0579000004</v>
      </c>
      <c r="F11" s="333">
        <v>1481159.7753000003</v>
      </c>
      <c r="G11" s="334">
        <v>27612974.224794999</v>
      </c>
    </row>
    <row r="12" spans="1:7">
      <c r="A12" s="331">
        <v>5</v>
      </c>
      <c r="B12" s="335" t="s">
        <v>386</v>
      </c>
      <c r="C12" s="333">
        <v>2996458.6453000298</v>
      </c>
      <c r="D12" s="336">
        <v>8784957.9397999682</v>
      </c>
      <c r="E12" s="333">
        <v>5153098.682</v>
      </c>
      <c r="F12" s="333">
        <v>677475</v>
      </c>
      <c r="G12" s="334">
        <v>16731390.753744997</v>
      </c>
    </row>
    <row r="13" spans="1:7">
      <c r="A13" s="331">
        <v>6</v>
      </c>
      <c r="B13" s="335" t="s">
        <v>387</v>
      </c>
      <c r="C13" s="333">
        <v>12497338.022</v>
      </c>
      <c r="D13" s="336">
        <v>8093748.7689000033</v>
      </c>
      <c r="E13" s="333">
        <v>368395.37589999998</v>
      </c>
      <c r="F13" s="333">
        <v>803684.77530000033</v>
      </c>
      <c r="G13" s="334">
        <v>10881583.471050002</v>
      </c>
    </row>
    <row r="14" spans="1:7">
      <c r="A14" s="331">
        <v>7</v>
      </c>
      <c r="B14" s="332" t="s">
        <v>388</v>
      </c>
      <c r="C14" s="333">
        <v>107265518.74879999</v>
      </c>
      <c r="D14" s="333">
        <v>53946346.256400034</v>
      </c>
      <c r="E14" s="333">
        <v>52939177.029399998</v>
      </c>
      <c r="F14" s="333">
        <v>12802</v>
      </c>
      <c r="G14" s="334">
        <v>87210989.362700015</v>
      </c>
    </row>
    <row r="15" spans="1:7" ht="41.4">
      <c r="A15" s="331">
        <v>8</v>
      </c>
      <c r="B15" s="335" t="s">
        <v>389</v>
      </c>
      <c r="C15" s="333">
        <v>80261651.279599994</v>
      </c>
      <c r="D15" s="336">
        <v>41208348.41640003</v>
      </c>
      <c r="E15" s="333">
        <v>1531494.9398000003</v>
      </c>
      <c r="F15" s="333">
        <v>12802</v>
      </c>
      <c r="G15" s="334">
        <v>61507148.317900009</v>
      </c>
    </row>
    <row r="16" spans="1:7" ht="27.6">
      <c r="A16" s="331">
        <v>9</v>
      </c>
      <c r="B16" s="335" t="s">
        <v>390</v>
      </c>
      <c r="C16" s="333">
        <v>27003867.4692</v>
      </c>
      <c r="D16" s="336">
        <v>12737997.84</v>
      </c>
      <c r="E16" s="333">
        <v>51407682.089599997</v>
      </c>
      <c r="F16" s="333">
        <v>0</v>
      </c>
      <c r="G16" s="334">
        <v>25703841.044799998</v>
      </c>
    </row>
    <row r="17" spans="1:7">
      <c r="A17" s="331">
        <v>10</v>
      </c>
      <c r="B17" s="332" t="s">
        <v>391</v>
      </c>
      <c r="C17" s="333"/>
      <c r="D17" s="336"/>
      <c r="E17" s="333"/>
      <c r="F17" s="333"/>
      <c r="G17" s="334"/>
    </row>
    <row r="18" spans="1:7">
      <c r="A18" s="331">
        <v>11</v>
      </c>
      <c r="B18" s="332" t="s">
        <v>392</v>
      </c>
      <c r="C18" s="333">
        <v>0</v>
      </c>
      <c r="D18" s="336">
        <v>23704071.3391</v>
      </c>
      <c r="E18" s="333">
        <v>0</v>
      </c>
      <c r="F18" s="333">
        <v>0</v>
      </c>
      <c r="G18" s="334">
        <v>0</v>
      </c>
    </row>
    <row r="19" spans="1:7">
      <c r="A19" s="331">
        <v>12</v>
      </c>
      <c r="B19" s="335" t="s">
        <v>393</v>
      </c>
      <c r="C19" s="658"/>
      <c r="D19" s="336">
        <v>2482644.4700000002</v>
      </c>
      <c r="E19" s="333">
        <v>0</v>
      </c>
      <c r="F19" s="333">
        <v>0</v>
      </c>
      <c r="G19" s="334"/>
    </row>
    <row r="20" spans="1:7">
      <c r="A20" s="331">
        <v>13</v>
      </c>
      <c r="B20" s="335" t="s">
        <v>394</v>
      </c>
      <c r="C20" s="333">
        <v>0</v>
      </c>
      <c r="D20" s="333">
        <v>21221426.869100001</v>
      </c>
      <c r="E20" s="333">
        <v>0</v>
      </c>
      <c r="F20" s="333">
        <v>0</v>
      </c>
      <c r="G20" s="334"/>
    </row>
    <row r="21" spans="1:7">
      <c r="A21" s="337">
        <v>14</v>
      </c>
      <c r="B21" s="338" t="s">
        <v>395</v>
      </c>
      <c r="C21" s="658"/>
      <c r="D21" s="658"/>
      <c r="E21" s="658"/>
      <c r="F21" s="658"/>
      <c r="G21" s="339">
        <v>359791586.07469499</v>
      </c>
    </row>
    <row r="22" spans="1:7">
      <c r="A22" s="340"/>
      <c r="B22" s="341" t="s">
        <v>396</v>
      </c>
      <c r="C22" s="342"/>
      <c r="D22" s="343"/>
      <c r="E22" s="342"/>
      <c r="F22" s="342"/>
      <c r="G22" s="344"/>
    </row>
    <row r="23" spans="1:7">
      <c r="A23" s="331">
        <v>15</v>
      </c>
      <c r="B23" s="332" t="s">
        <v>397</v>
      </c>
      <c r="C23" s="345">
        <v>122515244.2441099</v>
      </c>
      <c r="D23" s="346">
        <v>40915600</v>
      </c>
      <c r="E23" s="345">
        <v>0</v>
      </c>
      <c r="F23" s="345">
        <v>0</v>
      </c>
      <c r="G23" s="334">
        <v>5611084.8316854946</v>
      </c>
    </row>
    <row r="24" spans="1:7">
      <c r="A24" s="331">
        <v>16</v>
      </c>
      <c r="B24" s="332" t="s">
        <v>398</v>
      </c>
      <c r="C24" s="333">
        <v>2181703.3423564001</v>
      </c>
      <c r="D24" s="336">
        <v>43978066.510645829</v>
      </c>
      <c r="E24" s="333">
        <v>50091775.130853854</v>
      </c>
      <c r="F24" s="333">
        <v>203523480.85978967</v>
      </c>
      <c r="G24" s="334">
        <v>216204590.06446892</v>
      </c>
    </row>
    <row r="25" spans="1:7">
      <c r="A25" s="331">
        <v>17</v>
      </c>
      <c r="B25" s="335" t="s">
        <v>399</v>
      </c>
      <c r="C25" s="333">
        <v>0</v>
      </c>
      <c r="D25" s="336">
        <v>0</v>
      </c>
      <c r="E25" s="333">
        <v>0</v>
      </c>
      <c r="F25" s="333">
        <v>0</v>
      </c>
      <c r="G25" s="334">
        <v>0</v>
      </c>
    </row>
    <row r="26" spans="1:7" ht="27.6">
      <c r="A26" s="331">
        <v>18</v>
      </c>
      <c r="B26" s="335" t="s">
        <v>400</v>
      </c>
      <c r="C26" s="333">
        <v>2181703.3423564001</v>
      </c>
      <c r="D26" s="336">
        <v>20389850.31189828</v>
      </c>
      <c r="E26" s="333">
        <v>18608369.760000821</v>
      </c>
      <c r="F26" s="333">
        <v>19892684.138058729</v>
      </c>
      <c r="G26" s="334">
        <v>32582602.066197343</v>
      </c>
    </row>
    <row r="27" spans="1:7">
      <c r="A27" s="331">
        <v>19</v>
      </c>
      <c r="B27" s="335" t="s">
        <v>401</v>
      </c>
      <c r="C27" s="333">
        <v>0</v>
      </c>
      <c r="D27" s="336">
        <v>23588216.198747549</v>
      </c>
      <c r="E27" s="333">
        <v>26937208.133470342</v>
      </c>
      <c r="F27" s="333">
        <v>171417160.53086439</v>
      </c>
      <c r="G27" s="334">
        <v>170967298.61734366</v>
      </c>
    </row>
    <row r="28" spans="1:7">
      <c r="A28" s="331">
        <v>20</v>
      </c>
      <c r="B28" s="347" t="s">
        <v>402</v>
      </c>
      <c r="C28" s="333" t="s">
        <v>5</v>
      </c>
      <c r="D28" s="336"/>
      <c r="E28" s="333"/>
      <c r="F28" s="333"/>
      <c r="G28" s="334"/>
    </row>
    <row r="29" spans="1:7">
      <c r="A29" s="331">
        <v>21</v>
      </c>
      <c r="B29" s="335" t="s">
        <v>403</v>
      </c>
      <c r="C29" s="333" t="s">
        <v>5</v>
      </c>
      <c r="D29" s="336"/>
      <c r="E29" s="333"/>
      <c r="F29" s="333"/>
      <c r="G29" s="334"/>
    </row>
    <row r="30" spans="1:7">
      <c r="A30" s="331">
        <v>22</v>
      </c>
      <c r="B30" s="347" t="s">
        <v>402</v>
      </c>
      <c r="C30" s="333" t="s">
        <v>5</v>
      </c>
      <c r="D30" s="336"/>
      <c r="E30" s="333"/>
      <c r="F30" s="333"/>
      <c r="G30" s="334"/>
    </row>
    <row r="31" spans="1:7">
      <c r="A31" s="331">
        <v>23</v>
      </c>
      <c r="B31" s="335" t="s">
        <v>404</v>
      </c>
      <c r="C31" s="333">
        <v>0</v>
      </c>
      <c r="D31" s="336">
        <v>0</v>
      </c>
      <c r="E31" s="333">
        <v>4546197.2373826904</v>
      </c>
      <c r="F31" s="333">
        <v>12213636.19086655</v>
      </c>
      <c r="G31" s="334">
        <v>12654689.380927913</v>
      </c>
    </row>
    <row r="32" spans="1:7">
      <c r="A32" s="331">
        <v>24</v>
      </c>
      <c r="B32" s="332" t="s">
        <v>405</v>
      </c>
      <c r="C32" s="333"/>
      <c r="D32" s="336"/>
      <c r="E32" s="333"/>
      <c r="F32" s="333"/>
      <c r="G32" s="334"/>
    </row>
    <row r="33" spans="1:7">
      <c r="A33" s="331">
        <v>25</v>
      </c>
      <c r="B33" s="332" t="s">
        <v>406</v>
      </c>
      <c r="C33" s="333">
        <v>5531986.7200000025</v>
      </c>
      <c r="D33" s="333">
        <v>6719114.9812636003</v>
      </c>
      <c r="E33" s="333">
        <v>365460.00291800493</v>
      </c>
      <c r="F33" s="333">
        <v>40239843.898448341</v>
      </c>
      <c r="G33" s="334">
        <v>49597425.35053914</v>
      </c>
    </row>
    <row r="34" spans="1:7">
      <c r="A34" s="331">
        <v>26</v>
      </c>
      <c r="B34" s="335" t="s">
        <v>407</v>
      </c>
      <c r="C34" s="658"/>
      <c r="D34" s="336">
        <v>566614.48</v>
      </c>
      <c r="E34" s="333">
        <v>0</v>
      </c>
      <c r="F34" s="333">
        <v>0</v>
      </c>
      <c r="G34" s="334">
        <v>566614.48</v>
      </c>
    </row>
    <row r="35" spans="1:7">
      <c r="A35" s="331">
        <v>27</v>
      </c>
      <c r="B35" s="335" t="s">
        <v>408</v>
      </c>
      <c r="C35" s="333">
        <v>5531986.7200000025</v>
      </c>
      <c r="D35" s="336">
        <v>6152500.5012635998</v>
      </c>
      <c r="E35" s="333">
        <v>365460.00291800493</v>
      </c>
      <c r="F35" s="333">
        <v>40239843.898448341</v>
      </c>
      <c r="G35" s="334">
        <v>49030810.870539144</v>
      </c>
    </row>
    <row r="36" spans="1:7">
      <c r="A36" s="331">
        <v>28</v>
      </c>
      <c r="B36" s="332" t="s">
        <v>409</v>
      </c>
      <c r="C36" s="333">
        <v>0</v>
      </c>
      <c r="D36" s="336">
        <v>69308608.787793398</v>
      </c>
      <c r="E36" s="333">
        <v>10911428.412</v>
      </c>
      <c r="F36" s="333">
        <v>37096129.310999997</v>
      </c>
      <c r="G36" s="334">
        <v>10710006.38051467</v>
      </c>
    </row>
    <row r="37" spans="1:7">
      <c r="A37" s="337">
        <v>29</v>
      </c>
      <c r="B37" s="338" t="s">
        <v>410</v>
      </c>
      <c r="C37" s="658"/>
      <c r="D37" s="658"/>
      <c r="E37" s="658"/>
      <c r="F37" s="658"/>
      <c r="G37" s="339">
        <v>282123106.62720823</v>
      </c>
    </row>
    <row r="38" spans="1:7">
      <c r="A38" s="327"/>
      <c r="B38" s="348"/>
      <c r="C38" s="349"/>
      <c r="D38" s="349"/>
      <c r="E38" s="349"/>
      <c r="F38" s="349"/>
      <c r="G38" s="350"/>
    </row>
    <row r="39" spans="1:7" ht="15" thickBot="1">
      <c r="A39" s="351">
        <v>30</v>
      </c>
      <c r="B39" s="352" t="s">
        <v>411</v>
      </c>
      <c r="C39" s="217"/>
      <c r="D39" s="218"/>
      <c r="E39" s="218"/>
      <c r="F39" s="219"/>
      <c r="G39" s="353">
        <v>1.2752999581495332</v>
      </c>
    </row>
    <row r="42" spans="1:7" ht="41.4">
      <c r="B42" s="168" t="s">
        <v>412</v>
      </c>
    </row>
  </sheetData>
  <mergeCells count="2">
    <mergeCell ref="C5:F5"/>
    <mergeCell ref="G5:G6"/>
  </mergeCells>
  <pageMargins left="0.7" right="0.7" top="0.75" bottom="0.75" header="0.3" footer="0.3"/>
  <pageSetup scale="48" orientation="portrait" r:id="rId1"/>
  <headerFooter>
    <oddFooter>&amp;C_x000D_&amp;1#&amp;"Calibri"&amp;10&amp;K000000 C1 -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zoomScale="80" zoomScaleNormal="80" workbookViewId="0">
      <pane xSplit="1" ySplit="5" topLeftCell="B6" activePane="bottomRight" state="frozen"/>
      <selection activeCell="B26" sqref="B26"/>
      <selection pane="topRight" activeCell="B26" sqref="B26"/>
      <selection pane="bottomLeft" activeCell="B26" sqref="B26"/>
      <selection pane="bottomRight"/>
    </sheetView>
  </sheetViews>
  <sheetFormatPr defaultColWidth="9.21875" defaultRowHeight="13.8"/>
  <cols>
    <col min="1" max="1" width="9.5546875" style="3" bestFit="1" customWidth="1"/>
    <col min="2" max="2" width="86" style="3" customWidth="1"/>
    <col min="3" max="3" width="12.77734375" style="3" customWidth="1"/>
    <col min="4" max="7" width="12.77734375" style="4" customWidth="1"/>
    <col min="8" max="8" width="6.77734375" style="5" customWidth="1"/>
    <col min="9" max="12" width="12" style="5" bestFit="1" customWidth="1"/>
    <col min="13" max="13" width="6.77734375" style="5" customWidth="1"/>
    <col min="14" max="16384" width="9.21875" style="5"/>
  </cols>
  <sheetData>
    <row r="1" spans="1:12">
      <c r="A1" s="2" t="s">
        <v>31</v>
      </c>
      <c r="B1" s="3" t="str">
        <f>'Info '!C2</f>
        <v>JSC PASHA Bank Georgia</v>
      </c>
    </row>
    <row r="2" spans="1:12">
      <c r="A2" s="2" t="s">
        <v>32</v>
      </c>
      <c r="B2" s="315">
        <v>45016</v>
      </c>
    </row>
    <row r="3" spans="1:12" ht="14.4" thickBot="1">
      <c r="A3" s="2"/>
    </row>
    <row r="4" spans="1:12" ht="15" customHeight="1" thickBot="1">
      <c r="A4" s="6" t="s">
        <v>94</v>
      </c>
      <c r="B4" s="7" t="s">
        <v>93</v>
      </c>
      <c r="C4" s="7"/>
      <c r="D4" s="662" t="s">
        <v>701</v>
      </c>
      <c r="E4" s="663"/>
      <c r="F4" s="663"/>
      <c r="G4" s="664"/>
      <c r="I4" s="665" t="s">
        <v>702</v>
      </c>
      <c r="J4" s="666"/>
      <c r="K4" s="666"/>
      <c r="L4" s="667"/>
    </row>
    <row r="5" spans="1:12">
      <c r="A5" s="8" t="s">
        <v>7</v>
      </c>
      <c r="B5" s="9"/>
      <c r="C5" s="313" t="str">
        <f>INT((MONTH($B$2))/3)&amp;"Q"&amp;"-"&amp;YEAR($B$2)</f>
        <v>1Q-2023</v>
      </c>
      <c r="D5" s="313" t="str">
        <f>IF(INT(MONTH($B$2))=3, "4"&amp;"Q"&amp;"-"&amp;YEAR($B$2)-1, IF(INT(MONTH($B$2))=6, "1"&amp;"Q"&amp;"-"&amp;YEAR($B$2), IF(INT(MONTH($B$2))=9, "2"&amp;"Q"&amp;"-"&amp;YEAR($B$2),IF(INT(MONTH($B$2))=12, "3"&amp;"Q"&amp;"-"&amp;YEAR($B$2), 0))))</f>
        <v>4Q-2022</v>
      </c>
      <c r="E5" s="313" t="str">
        <f>IF(INT(MONTH($B$2))=3, "3"&amp;"Q"&amp;"-"&amp;YEAR($B$2)-1, IF(INT(MONTH($B$2))=6, "4"&amp;"Q"&amp;"-"&amp;YEAR($B$2)-1, IF(INT(MONTH($B$2))=9, "1"&amp;"Q"&amp;"-"&amp;YEAR($B$2),IF(INT(MONTH($B$2))=12, "2"&amp;"Q"&amp;"-"&amp;YEAR($B$2), 0))))</f>
        <v>3Q-2022</v>
      </c>
      <c r="F5" s="313" t="str">
        <f>IF(INT(MONTH($B$2))=3, "2"&amp;"Q"&amp;"-"&amp;YEAR($B$2)-1, IF(INT(MONTH($B$2))=6, "3"&amp;"Q"&amp;"-"&amp;YEAR($B$2)-1, IF(INT(MONTH($B$2))=9, "4"&amp;"Q"&amp;"-"&amp;YEAR($B$2)-1,IF(INT(MONTH($B$2))=12, "1"&amp;"Q"&amp;"-"&amp;YEAR($B$2), 0))))</f>
        <v>2Q-2022</v>
      </c>
      <c r="G5" s="314" t="str">
        <f>IF(INT(MONTH($B$2))=3, "1"&amp;"Q"&amp;"-"&amp;YEAR($B$2)-1, IF(INT(MONTH($B$2))=6, "2"&amp;"Q"&amp;"-"&amp;YEAR($B$2)-1, IF(INT(MONTH($B$2))=9, "3"&amp;"Q"&amp;"-"&amp;YEAR($B$2)-1,IF(INT(MONTH($B$2))=12, "4"&amp;"Q"&amp;"-"&amp;YEAR($B$2)-1, 0))))</f>
        <v>1Q-2022</v>
      </c>
      <c r="I5" s="514" t="str">
        <f>D5</f>
        <v>4Q-2022</v>
      </c>
      <c r="J5" s="313" t="str">
        <f t="shared" ref="J5:L5" si="0">E5</f>
        <v>3Q-2022</v>
      </c>
      <c r="K5" s="313" t="str">
        <f t="shared" si="0"/>
        <v>2Q-2022</v>
      </c>
      <c r="L5" s="314" t="str">
        <f t="shared" si="0"/>
        <v>1Q-2022</v>
      </c>
    </row>
    <row r="6" spans="1:12">
      <c r="B6" s="144" t="s">
        <v>92</v>
      </c>
      <c r="C6" s="316"/>
      <c r="D6" s="316"/>
      <c r="E6" s="316"/>
      <c r="F6" s="316"/>
      <c r="G6" s="317"/>
      <c r="I6" s="515"/>
      <c r="J6" s="316"/>
      <c r="K6" s="316"/>
      <c r="L6" s="317"/>
    </row>
    <row r="7" spans="1:12">
      <c r="A7" s="10"/>
      <c r="B7" s="145" t="s">
        <v>90</v>
      </c>
      <c r="C7" s="316"/>
      <c r="D7" s="316"/>
      <c r="E7" s="316"/>
      <c r="F7" s="316"/>
      <c r="G7" s="317"/>
      <c r="I7" s="515"/>
      <c r="J7" s="316"/>
      <c r="K7" s="316"/>
      <c r="L7" s="317"/>
    </row>
    <row r="8" spans="1:12">
      <c r="A8" s="8">
        <v>1</v>
      </c>
      <c r="B8" s="11" t="s">
        <v>364</v>
      </c>
      <c r="C8" s="12">
        <v>96566537.330000013</v>
      </c>
      <c r="D8" s="13">
        <v>96574008.277896658</v>
      </c>
      <c r="E8" s="13">
        <v>96476364.155290246</v>
      </c>
      <c r="F8" s="13">
        <v>92485503.11156334</v>
      </c>
      <c r="G8" s="14">
        <v>97824976.508117154</v>
      </c>
      <c r="I8" s="516">
        <v>88477907.030000016</v>
      </c>
      <c r="J8" s="517">
        <v>87660852.290000007</v>
      </c>
      <c r="K8" s="517">
        <v>87689197.719999999</v>
      </c>
      <c r="L8" s="518">
        <v>89340854.899999991</v>
      </c>
    </row>
    <row r="9" spans="1:12">
      <c r="A9" s="8">
        <v>2</v>
      </c>
      <c r="B9" s="11" t="s">
        <v>365</v>
      </c>
      <c r="C9" s="12">
        <v>96566537.330000013</v>
      </c>
      <c r="D9" s="13">
        <v>96574008.277896658</v>
      </c>
      <c r="E9" s="13">
        <v>96476364.155290246</v>
      </c>
      <c r="F9" s="13">
        <v>92485503.11156334</v>
      </c>
      <c r="G9" s="14">
        <v>97824976.508117154</v>
      </c>
      <c r="I9" s="516">
        <v>88477907.030000016</v>
      </c>
      <c r="J9" s="517">
        <v>87660852.290000007</v>
      </c>
      <c r="K9" s="517">
        <v>87689197.719999999</v>
      </c>
      <c r="L9" s="518">
        <v>89340854.899999991</v>
      </c>
    </row>
    <row r="10" spans="1:12">
      <c r="A10" s="8">
        <v>3</v>
      </c>
      <c r="B10" s="11" t="s">
        <v>143</v>
      </c>
      <c r="C10" s="12">
        <v>106816550.58850001</v>
      </c>
      <c r="D10" s="13">
        <v>107390886.92339666</v>
      </c>
      <c r="E10" s="13">
        <v>113493774.88909024</v>
      </c>
      <c r="F10" s="13">
        <v>110065319.10276334</v>
      </c>
      <c r="G10" s="14">
        <v>116439570.15541716</v>
      </c>
      <c r="I10" s="516">
        <v>105517547.05910002</v>
      </c>
      <c r="J10" s="517">
        <v>110636092.07050002</v>
      </c>
      <c r="K10" s="517">
        <v>110772679.2489</v>
      </c>
      <c r="L10" s="518">
        <v>113442882.39189999</v>
      </c>
    </row>
    <row r="11" spans="1:12">
      <c r="A11" s="8">
        <v>4</v>
      </c>
      <c r="B11" s="11" t="s">
        <v>367</v>
      </c>
      <c r="C11" s="12">
        <v>66125948.271166317</v>
      </c>
      <c r="D11" s="13">
        <v>60156768.106892526</v>
      </c>
      <c r="E11" s="13">
        <v>59397527.957410738</v>
      </c>
      <c r="F11" s="13">
        <v>51182603.687850289</v>
      </c>
      <c r="G11" s="14">
        <v>32367261.075071018</v>
      </c>
      <c r="I11" s="516">
        <v>60302978.712095015</v>
      </c>
      <c r="J11" s="517">
        <v>57248718.530545391</v>
      </c>
      <c r="K11" s="517">
        <v>54870355.704784676</v>
      </c>
      <c r="L11" s="518">
        <v>55260501.184454203</v>
      </c>
    </row>
    <row r="12" spans="1:12">
      <c r="A12" s="8">
        <v>5</v>
      </c>
      <c r="B12" s="11" t="s">
        <v>368</v>
      </c>
      <c r="C12" s="12">
        <v>82313058.91154775</v>
      </c>
      <c r="D12" s="13">
        <v>74175772.707142636</v>
      </c>
      <c r="E12" s="13">
        <v>73122332.205368131</v>
      </c>
      <c r="F12" s="13">
        <v>64124994.783157177</v>
      </c>
      <c r="G12" s="14">
        <v>41358119.020271845</v>
      </c>
      <c r="I12" s="516">
        <v>75808432.51031068</v>
      </c>
      <c r="J12" s="517">
        <v>71972489.92521064</v>
      </c>
      <c r="K12" s="517">
        <v>69067715.670995221</v>
      </c>
      <c r="L12" s="518">
        <v>69608944.012707099</v>
      </c>
    </row>
    <row r="13" spans="1:12">
      <c r="A13" s="8">
        <v>6</v>
      </c>
      <c r="B13" s="11" t="s">
        <v>366</v>
      </c>
      <c r="C13" s="12">
        <v>103750672.63500927</v>
      </c>
      <c r="D13" s="13">
        <v>99426473.222909629</v>
      </c>
      <c r="E13" s="13">
        <v>98179309.831161425</v>
      </c>
      <c r="F13" s="13">
        <v>87820646.885754272</v>
      </c>
      <c r="G13" s="14">
        <v>60723043.825319767</v>
      </c>
      <c r="I13" s="516">
        <v>103025006.29841353</v>
      </c>
      <c r="J13" s="517">
        <v>97868983.665749431</v>
      </c>
      <c r="K13" s="517">
        <v>93992320.398997337</v>
      </c>
      <c r="L13" s="518">
        <v>94847747.95222123</v>
      </c>
    </row>
    <row r="14" spans="1:12">
      <c r="A14" s="10"/>
      <c r="B14" s="144" t="s">
        <v>370</v>
      </c>
      <c r="C14" s="316"/>
      <c r="D14" s="316"/>
      <c r="E14" s="316"/>
      <c r="F14" s="316"/>
      <c r="G14" s="317"/>
      <c r="I14" s="515"/>
      <c r="J14" s="316"/>
      <c r="K14" s="316"/>
      <c r="L14" s="317"/>
    </row>
    <row r="15" spans="1:12" ht="15" customHeight="1">
      <c r="A15" s="8">
        <v>7</v>
      </c>
      <c r="B15" s="11" t="s">
        <v>369</v>
      </c>
      <c r="C15" s="196">
        <v>527378947.24652934</v>
      </c>
      <c r="D15" s="13">
        <v>555258145.65059328</v>
      </c>
      <c r="E15" s="13">
        <v>529101732.65705884</v>
      </c>
      <c r="F15" s="13">
        <v>490211022.87316936</v>
      </c>
      <c r="G15" s="14">
        <v>494003183.80224293</v>
      </c>
      <c r="I15" s="516">
        <v>556152867.7405082</v>
      </c>
      <c r="J15" s="517">
        <v>527486561.52142268</v>
      </c>
      <c r="K15" s="517">
        <v>495834913.15841907</v>
      </c>
      <c r="L15" s="518">
        <v>493521122.76273894</v>
      </c>
    </row>
    <row r="16" spans="1:12">
      <c r="A16" s="10"/>
      <c r="B16" s="144" t="s">
        <v>371</v>
      </c>
      <c r="C16" s="316"/>
      <c r="D16" s="316"/>
      <c r="E16" s="316"/>
      <c r="F16" s="316"/>
      <c r="G16" s="317"/>
      <c r="I16" s="515"/>
      <c r="J16" s="316"/>
      <c r="K16" s="316"/>
      <c r="L16" s="317"/>
    </row>
    <row r="17" spans="1:12">
      <c r="A17" s="8"/>
      <c r="B17" s="145" t="s">
        <v>355</v>
      </c>
      <c r="C17" s="531"/>
      <c r="D17" s="532"/>
      <c r="E17" s="532"/>
      <c r="F17" s="532"/>
      <c r="G17" s="533"/>
      <c r="H17" s="534"/>
      <c r="I17" s="535"/>
      <c r="J17" s="536"/>
      <c r="K17" s="536"/>
      <c r="L17" s="537"/>
    </row>
    <row r="18" spans="1:12">
      <c r="A18" s="8">
        <v>8</v>
      </c>
      <c r="B18" s="11" t="s">
        <v>364</v>
      </c>
      <c r="C18" s="538">
        <v>0.1831065457469975</v>
      </c>
      <c r="D18" s="532">
        <v>0.1739263242410273</v>
      </c>
      <c r="E18" s="532">
        <v>0.18233991348091486</v>
      </c>
      <c r="F18" s="532">
        <v>0.18866467459156216</v>
      </c>
      <c r="G18" s="533">
        <v>0.19802499197510839</v>
      </c>
      <c r="H18" s="534"/>
      <c r="I18" s="535">
        <v>0.15908918601725588</v>
      </c>
      <c r="J18" s="536">
        <v>0.16618594422038155</v>
      </c>
      <c r="K18" s="536">
        <v>0.17685159998401187</v>
      </c>
      <c r="L18" s="537">
        <v>0.18102741864394475</v>
      </c>
    </row>
    <row r="19" spans="1:12" ht="15" customHeight="1">
      <c r="A19" s="8">
        <v>9</v>
      </c>
      <c r="B19" s="11" t="s">
        <v>365</v>
      </c>
      <c r="C19" s="538">
        <v>0.1831065457469975</v>
      </c>
      <c r="D19" s="532">
        <v>0.1739263242410273</v>
      </c>
      <c r="E19" s="532">
        <v>0.18233991348091486</v>
      </c>
      <c r="F19" s="532">
        <v>0.18866467459156216</v>
      </c>
      <c r="G19" s="533">
        <v>0.19802499197510839</v>
      </c>
      <c r="H19" s="534"/>
      <c r="I19" s="535">
        <v>0.15908918601725588</v>
      </c>
      <c r="J19" s="536">
        <v>0.16618594422038155</v>
      </c>
      <c r="K19" s="536">
        <v>0.17685159998401187</v>
      </c>
      <c r="L19" s="537">
        <v>0.18102741864394475</v>
      </c>
    </row>
    <row r="20" spans="1:12">
      <c r="A20" s="8">
        <v>10</v>
      </c>
      <c r="B20" s="11" t="s">
        <v>143</v>
      </c>
      <c r="C20" s="538">
        <v>0.2025423106974488</v>
      </c>
      <c r="D20" s="532">
        <v>0.19340713461766018</v>
      </c>
      <c r="E20" s="532">
        <v>0.21450274660629784</v>
      </c>
      <c r="F20" s="532">
        <v>0.2245264059091551</v>
      </c>
      <c r="G20" s="533">
        <v>0.23570611278090409</v>
      </c>
      <c r="H20" s="534"/>
      <c r="I20" s="535">
        <v>0.18972759681665935</v>
      </c>
      <c r="J20" s="536">
        <v>0.20974201077539067</v>
      </c>
      <c r="K20" s="536">
        <v>0.22340637238166439</v>
      </c>
      <c r="L20" s="537">
        <v>0.22986428981366586</v>
      </c>
    </row>
    <row r="21" spans="1:12">
      <c r="A21" s="8">
        <v>11</v>
      </c>
      <c r="B21" s="11" t="s">
        <v>367</v>
      </c>
      <c r="C21" s="538">
        <v>0.12538602197985538</v>
      </c>
      <c r="D21" s="532">
        <v>0.1083401811897908</v>
      </c>
      <c r="E21" s="532">
        <v>0.11226107247679282</v>
      </c>
      <c r="F21" s="532">
        <v>0.10440932843138574</v>
      </c>
      <c r="G21" s="533">
        <v>6.5520349132057676E-2</v>
      </c>
      <c r="H21" s="534"/>
      <c r="I21" s="535">
        <v>0.10842878318166184</v>
      </c>
      <c r="J21" s="536">
        <v>0.10853114127765388</v>
      </c>
      <c r="K21" s="536">
        <v>0.11066254966852973</v>
      </c>
      <c r="L21" s="537">
        <v>0.11197190684586114</v>
      </c>
    </row>
    <row r="22" spans="1:12">
      <c r="A22" s="8">
        <v>12</v>
      </c>
      <c r="B22" s="11" t="s">
        <v>368</v>
      </c>
      <c r="C22" s="538">
        <v>0.15607953131483188</v>
      </c>
      <c r="D22" s="532">
        <v>0.13358790553217592</v>
      </c>
      <c r="E22" s="532">
        <v>0.13820089349955486</v>
      </c>
      <c r="F22" s="532">
        <v>0.13081100136695217</v>
      </c>
      <c r="G22" s="533">
        <v>8.3720349132057698E-2</v>
      </c>
      <c r="H22" s="534"/>
      <c r="I22" s="535">
        <v>0.13630862467418159</v>
      </c>
      <c r="J22" s="536">
        <v>0.13644421521871822</v>
      </c>
      <c r="K22" s="536">
        <v>0.1392957894615382</v>
      </c>
      <c r="L22" s="537">
        <v>0.14104552125962744</v>
      </c>
    </row>
    <row r="23" spans="1:12">
      <c r="A23" s="8">
        <v>13</v>
      </c>
      <c r="B23" s="11" t="s">
        <v>366</v>
      </c>
      <c r="C23" s="538">
        <v>0.19672888570295893</v>
      </c>
      <c r="D23" s="532">
        <v>0.17906351127260298</v>
      </c>
      <c r="E23" s="532">
        <v>0.18555847348698262</v>
      </c>
      <c r="F23" s="532">
        <v>0.17914865800248603</v>
      </c>
      <c r="G23" s="533">
        <v>0.12292034913205768</v>
      </c>
      <c r="H23" s="534"/>
      <c r="I23" s="535">
        <v>0.18524584205953121</v>
      </c>
      <c r="J23" s="536">
        <v>0.18553834505938346</v>
      </c>
      <c r="K23" s="536">
        <v>0.18956373967350465</v>
      </c>
      <c r="L23" s="537">
        <v>0.19218579221343568</v>
      </c>
    </row>
    <row r="24" spans="1:12">
      <c r="A24" s="10"/>
      <c r="B24" s="144" t="s">
        <v>89</v>
      </c>
      <c r="C24" s="539"/>
      <c r="D24" s="539"/>
      <c r="E24" s="539"/>
      <c r="F24" s="539"/>
      <c r="G24" s="540"/>
      <c r="H24" s="534"/>
      <c r="I24" s="541"/>
      <c r="J24" s="539"/>
      <c r="K24" s="539"/>
      <c r="L24" s="540"/>
    </row>
    <row r="25" spans="1:12" ht="15" customHeight="1">
      <c r="A25" s="318">
        <v>14</v>
      </c>
      <c r="B25" s="11" t="s">
        <v>88</v>
      </c>
      <c r="C25" s="542">
        <v>0.10078002732779928</v>
      </c>
      <c r="D25" s="543">
        <v>8.7544534618006223E-2</v>
      </c>
      <c r="E25" s="543">
        <v>8.6148200628964194E-2</v>
      </c>
      <c r="F25" s="543">
        <v>8.3236412186031603E-2</v>
      </c>
      <c r="G25" s="544">
        <v>8.0408238241607005E-2</v>
      </c>
      <c r="H25" s="534"/>
      <c r="I25" s="545">
        <v>8.6525638389761392E-2</v>
      </c>
      <c r="J25" s="546">
        <v>8.4228865429812796E-2</v>
      </c>
      <c r="K25" s="546">
        <v>8.1299999999999997E-2</v>
      </c>
      <c r="L25" s="547">
        <v>7.8E-2</v>
      </c>
    </row>
    <row r="26" spans="1:12">
      <c r="A26" s="318">
        <v>15</v>
      </c>
      <c r="B26" s="11" t="s">
        <v>87</v>
      </c>
      <c r="C26" s="542">
        <v>3.7465760017186857E-2</v>
      </c>
      <c r="D26" s="543">
        <v>3.4207756841183885E-2</v>
      </c>
      <c r="E26" s="543">
        <v>3.4191691015069893E-2</v>
      </c>
      <c r="F26" s="543">
        <v>3.4756187333866428E-2</v>
      </c>
      <c r="G26" s="544">
        <v>3.3693366275078469E-2</v>
      </c>
      <c r="H26" s="534"/>
      <c r="I26" s="545">
        <v>3.4099787960085531E-2</v>
      </c>
      <c r="J26" s="546">
        <v>3.4044179814285279E-2</v>
      </c>
      <c r="K26" s="546">
        <v>3.4599999999999999E-2</v>
      </c>
      <c r="L26" s="547">
        <v>3.4200000000000001E-2</v>
      </c>
    </row>
    <row r="27" spans="1:12">
      <c r="A27" s="318">
        <v>16</v>
      </c>
      <c r="B27" s="11" t="s">
        <v>86</v>
      </c>
      <c r="C27" s="542">
        <v>7.1254622382044665E-4</v>
      </c>
      <c r="D27" s="543">
        <v>7.0283295753836121E-3</v>
      </c>
      <c r="E27" s="543">
        <v>1.9696366010524654E-2</v>
      </c>
      <c r="F27" s="543">
        <v>5.1526292318730404E-3</v>
      </c>
      <c r="G27" s="544">
        <v>-1.5951660421752115E-3</v>
      </c>
      <c r="H27" s="534"/>
      <c r="I27" s="545">
        <v>4.8701276203161181E-3</v>
      </c>
      <c r="J27" s="546">
        <v>1.726384309507507E-2</v>
      </c>
      <c r="K27" s="546">
        <v>1.4E-3</v>
      </c>
      <c r="L27" s="547">
        <v>-5.5999999999999999E-3</v>
      </c>
    </row>
    <row r="28" spans="1:12">
      <c r="A28" s="318">
        <v>17</v>
      </c>
      <c r="B28" s="11" t="s">
        <v>85</v>
      </c>
      <c r="C28" s="542">
        <v>6.3314267310612418E-2</v>
      </c>
      <c r="D28" s="543">
        <v>5.3336777776822338E-2</v>
      </c>
      <c r="E28" s="543">
        <v>5.1956509613894294E-2</v>
      </c>
      <c r="F28" s="543">
        <v>4.8480224852165174E-2</v>
      </c>
      <c r="G28" s="544">
        <v>4.6714871966528529E-2</v>
      </c>
      <c r="H28" s="534"/>
      <c r="I28" s="545">
        <v>5.242585042967586E-2</v>
      </c>
      <c r="J28" s="546">
        <v>5.0184685615527518E-2</v>
      </c>
      <c r="K28" s="546">
        <v>4.6600000000000003E-2</v>
      </c>
      <c r="L28" s="547">
        <v>4.3799999999999999E-2</v>
      </c>
    </row>
    <row r="29" spans="1:12">
      <c r="A29" s="318">
        <v>18</v>
      </c>
      <c r="B29" s="11" t="s">
        <v>167</v>
      </c>
      <c r="C29" s="542">
        <v>2.5723267161196339E-3</v>
      </c>
      <c r="D29" s="543">
        <v>-4.2252651750515208E-3</v>
      </c>
      <c r="E29" s="543">
        <v>-7.7771139393655909E-3</v>
      </c>
      <c r="F29" s="543">
        <v>-2.7614792720857494E-2</v>
      </c>
      <c r="G29" s="544">
        <v>-7.9124633510670988E-3</v>
      </c>
      <c r="H29" s="534"/>
      <c r="I29" s="545">
        <v>-4.3597095235026672E-3</v>
      </c>
      <c r="J29" s="546">
        <v>-1.0007280987613719E-2</v>
      </c>
      <c r="K29" s="546">
        <v>-1.41E-2</v>
      </c>
      <c r="L29" s="547">
        <v>-1.17E-2</v>
      </c>
    </row>
    <row r="30" spans="1:12">
      <c r="A30" s="318">
        <v>19</v>
      </c>
      <c r="B30" s="11" t="s">
        <v>168</v>
      </c>
      <c r="C30" s="542">
        <v>1.3049441863535337E-2</v>
      </c>
      <c r="D30" s="543">
        <v>-2.1823520152333194E-2</v>
      </c>
      <c r="E30" s="543">
        <v>-3.9923552393701593E-2</v>
      </c>
      <c r="F30" s="543">
        <v>-0.14391274157364736</v>
      </c>
      <c r="G30" s="544">
        <v>-4.4117126811408038E-2</v>
      </c>
      <c r="H30" s="534"/>
      <c r="I30" s="545">
        <v>-2.4343319967253793E-2</v>
      </c>
      <c r="J30" s="546">
        <v>-5.5421096838092446E-2</v>
      </c>
      <c r="K30" s="546">
        <v>-7.9799999999999996E-2</v>
      </c>
      <c r="L30" s="547">
        <v>-7.22E-2</v>
      </c>
    </row>
    <row r="31" spans="1:12">
      <c r="A31" s="10"/>
      <c r="B31" s="144" t="s">
        <v>230</v>
      </c>
      <c r="C31" s="539"/>
      <c r="D31" s="539"/>
      <c r="E31" s="539"/>
      <c r="F31" s="539"/>
      <c r="G31" s="540"/>
      <c r="H31" s="534"/>
      <c r="I31" s="541"/>
      <c r="J31" s="539"/>
      <c r="K31" s="539"/>
      <c r="L31" s="540"/>
    </row>
    <row r="32" spans="1:12">
      <c r="A32" s="318">
        <v>20</v>
      </c>
      <c r="B32" s="11" t="s">
        <v>84</v>
      </c>
      <c r="C32" s="542">
        <v>1.1946029909315798E-4</v>
      </c>
      <c r="D32" s="543">
        <v>8.8926086933114851E-2</v>
      </c>
      <c r="E32" s="543">
        <v>9.8243329863047832E-2</v>
      </c>
      <c r="F32" s="543">
        <v>9.4542803202789058E-2</v>
      </c>
      <c r="G32" s="544">
        <v>5.0733425006800184E-2</v>
      </c>
      <c r="H32" s="534"/>
      <c r="I32" s="545">
        <v>0.10365853663361817</v>
      </c>
      <c r="J32" s="546">
        <v>0.10850752803513937</v>
      </c>
      <c r="K32" s="546">
        <v>0.1086</v>
      </c>
      <c r="L32" s="547">
        <v>0.1186</v>
      </c>
    </row>
    <row r="33" spans="1:12" ht="15" customHeight="1">
      <c r="A33" s="318">
        <v>21</v>
      </c>
      <c r="B33" s="11" t="s">
        <v>713</v>
      </c>
      <c r="C33" s="542">
        <v>5.0511222940119199E-2</v>
      </c>
      <c r="D33" s="543">
        <v>4.5769372956679662E-2</v>
      </c>
      <c r="E33" s="543">
        <v>4.410680061507833E-2</v>
      </c>
      <c r="F33" s="543">
        <v>5.3583354095815806E-2</v>
      </c>
      <c r="G33" s="544">
        <v>4.2446343654735687E-2</v>
      </c>
      <c r="H33" s="534"/>
      <c r="I33" s="545">
        <v>5.8466722981379594E-2</v>
      </c>
      <c r="J33" s="546">
        <v>5.9119048073234912E-2</v>
      </c>
      <c r="K33" s="546">
        <v>6.0499999999999998E-2</v>
      </c>
      <c r="L33" s="547">
        <v>6.2700000000000006E-2</v>
      </c>
    </row>
    <row r="34" spans="1:12">
      <c r="A34" s="318">
        <v>22</v>
      </c>
      <c r="B34" s="11" t="s">
        <v>83</v>
      </c>
      <c r="C34" s="542">
        <v>0.59696970204590716</v>
      </c>
      <c r="D34" s="543">
        <v>0.58933779246094986</v>
      </c>
      <c r="E34" s="543">
        <v>0.5634477883855693</v>
      </c>
      <c r="F34" s="543">
        <v>0.60262746751342133</v>
      </c>
      <c r="G34" s="544">
        <v>0.64299738590623712</v>
      </c>
      <c r="H34" s="534"/>
      <c r="I34" s="545">
        <v>0.5878351843956735</v>
      </c>
      <c r="J34" s="546">
        <v>0.56270379466958187</v>
      </c>
      <c r="K34" s="546">
        <v>0.60199999999999998</v>
      </c>
      <c r="L34" s="547">
        <v>0.6431</v>
      </c>
    </row>
    <row r="35" spans="1:12" ht="15" customHeight="1">
      <c r="A35" s="318">
        <v>23</v>
      </c>
      <c r="B35" s="11" t="s">
        <v>82</v>
      </c>
      <c r="C35" s="542">
        <v>0.56557528269683632</v>
      </c>
      <c r="D35" s="543">
        <v>0.5736601097510885</v>
      </c>
      <c r="E35" s="543">
        <v>0.62446020742897834</v>
      </c>
      <c r="F35" s="543">
        <v>0.61781117928535456</v>
      </c>
      <c r="G35" s="544">
        <v>0.6256613163622462</v>
      </c>
      <c r="H35" s="534"/>
      <c r="I35" s="545">
        <v>0.56510842233374814</v>
      </c>
      <c r="J35" s="546">
        <v>0.61945797347649822</v>
      </c>
      <c r="K35" s="546">
        <v>0.61339999999999995</v>
      </c>
      <c r="L35" s="547">
        <v>0.62260000000000004</v>
      </c>
    </row>
    <row r="36" spans="1:12">
      <c r="A36" s="318">
        <v>24</v>
      </c>
      <c r="B36" s="11" t="s">
        <v>81</v>
      </c>
      <c r="C36" s="542">
        <v>-7.9994303593437399E-2</v>
      </c>
      <c r="D36" s="543">
        <v>0.19796090350095286</v>
      </c>
      <c r="E36" s="543">
        <v>0.15864750152164375</v>
      </c>
      <c r="F36" s="543">
        <v>9.5909627853508095E-2</v>
      </c>
      <c r="G36" s="544">
        <v>7.934989510062529E-2</v>
      </c>
      <c r="H36" s="534"/>
      <c r="I36" s="545">
        <v>0.18940637248896119</v>
      </c>
      <c r="J36" s="546">
        <v>0.14896372612854281</v>
      </c>
      <c r="K36" s="546">
        <v>8.6999999999999994E-2</v>
      </c>
      <c r="L36" s="547">
        <v>7.1199999999999999E-2</v>
      </c>
    </row>
    <row r="37" spans="1:12" ht="15" customHeight="1">
      <c r="A37" s="10"/>
      <c r="B37" s="144" t="s">
        <v>231</v>
      </c>
      <c r="C37" s="539"/>
      <c r="D37" s="539"/>
      <c r="E37" s="539"/>
      <c r="F37" s="539"/>
      <c r="G37" s="540"/>
      <c r="H37" s="534"/>
      <c r="I37" s="541"/>
      <c r="J37" s="539"/>
      <c r="K37" s="539"/>
      <c r="L37" s="540"/>
    </row>
    <row r="38" spans="1:12" ht="15" customHeight="1">
      <c r="A38" s="318">
        <v>25</v>
      </c>
      <c r="B38" s="11" t="s">
        <v>80</v>
      </c>
      <c r="C38" s="548">
        <v>0.21231771101271205</v>
      </c>
      <c r="D38" s="549">
        <v>0.15828456118412948</v>
      </c>
      <c r="E38" s="549">
        <v>0.14450200263594654</v>
      </c>
      <c r="F38" s="549">
        <v>8.8446205698512401E-2</v>
      </c>
      <c r="G38" s="550">
        <v>7.6604824299613877E-2</v>
      </c>
      <c r="H38" s="534"/>
      <c r="I38" s="551">
        <v>0.1112326463510379</v>
      </c>
      <c r="J38" s="552">
        <v>9.092058512649806E-2</v>
      </c>
      <c r="K38" s="552">
        <v>8.5199999999999998E-2</v>
      </c>
      <c r="L38" s="553">
        <v>9.8699999999999996E-2</v>
      </c>
    </row>
    <row r="39" spans="1:12" ht="15" customHeight="1">
      <c r="A39" s="318">
        <v>26</v>
      </c>
      <c r="B39" s="11" t="s">
        <v>79</v>
      </c>
      <c r="C39" s="548">
        <v>0.71626693351814974</v>
      </c>
      <c r="D39" s="549">
        <v>0.69702767174352309</v>
      </c>
      <c r="E39" s="549">
        <v>0.78550930889861958</v>
      </c>
      <c r="F39" s="549">
        <v>0.80617377894508613</v>
      </c>
      <c r="G39" s="550">
        <v>0.79532520707544496</v>
      </c>
      <c r="H39" s="534"/>
      <c r="I39" s="551">
        <v>0.69524091169435864</v>
      </c>
      <c r="J39" s="552">
        <v>0.78335659164733862</v>
      </c>
      <c r="K39" s="552">
        <v>0.80449999999999999</v>
      </c>
      <c r="L39" s="553">
        <v>0.79530000000000001</v>
      </c>
    </row>
    <row r="40" spans="1:12" ht="15" customHeight="1">
      <c r="A40" s="318">
        <v>27</v>
      </c>
      <c r="B40" s="11" t="s">
        <v>78</v>
      </c>
      <c r="C40" s="548">
        <v>0.21666313874610416</v>
      </c>
      <c r="D40" s="549">
        <v>0.16517291982881246</v>
      </c>
      <c r="E40" s="549">
        <v>0.11705795874721245</v>
      </c>
      <c r="F40" s="549">
        <v>0.10464187506522744</v>
      </c>
      <c r="G40" s="550">
        <v>0.10972592288304546</v>
      </c>
      <c r="H40" s="534"/>
      <c r="I40" s="551">
        <v>0.16729635666426002</v>
      </c>
      <c r="J40" s="552">
        <v>0.11871674513141937</v>
      </c>
      <c r="K40" s="552">
        <v>0.1056</v>
      </c>
      <c r="L40" s="553">
        <v>0.1116</v>
      </c>
    </row>
    <row r="41" spans="1:12" ht="15" customHeight="1">
      <c r="A41" s="319"/>
      <c r="B41" s="144" t="s">
        <v>272</v>
      </c>
      <c r="C41" s="316"/>
      <c r="D41" s="316"/>
      <c r="E41" s="316"/>
      <c r="F41" s="316"/>
      <c r="G41" s="317"/>
      <c r="I41" s="515"/>
      <c r="J41" s="316"/>
      <c r="K41" s="316"/>
      <c r="L41" s="317"/>
    </row>
    <row r="42" spans="1:12">
      <c r="A42" s="318">
        <v>28</v>
      </c>
      <c r="B42" s="11" t="s">
        <v>255</v>
      </c>
      <c r="C42" s="15">
        <v>150913136.3147575</v>
      </c>
      <c r="D42" s="16">
        <v>117762904.48666666</v>
      </c>
      <c r="E42" s="16">
        <v>96116211.453333333</v>
      </c>
      <c r="F42" s="16">
        <v>99073972.306666672</v>
      </c>
      <c r="G42" s="17">
        <v>91702349.812785462</v>
      </c>
      <c r="I42" s="519">
        <v>126443044.30847825</v>
      </c>
      <c r="J42" s="520">
        <v>92427257.627692327</v>
      </c>
      <c r="K42" s="520">
        <v>103990479.80076924</v>
      </c>
      <c r="L42" s="521">
        <v>86473325.633000016</v>
      </c>
    </row>
    <row r="43" spans="1:12" ht="15" customHeight="1">
      <c r="A43" s="318">
        <v>29</v>
      </c>
      <c r="B43" s="11" t="s">
        <v>267</v>
      </c>
      <c r="C43" s="15">
        <v>68046298.249383345</v>
      </c>
      <c r="D43" s="16">
        <v>68427424.007449999</v>
      </c>
      <c r="E43" s="16">
        <v>44502585.074916676</v>
      </c>
      <c r="F43" s="16">
        <v>40963357.694482245</v>
      </c>
      <c r="G43" s="17">
        <v>57737244.473314516</v>
      </c>
      <c r="I43" s="519">
        <v>79541168.508703813</v>
      </c>
      <c r="J43" s="520">
        <v>41989157.235059902</v>
      </c>
      <c r="K43" s="520">
        <v>43278783.415899985</v>
      </c>
      <c r="L43" s="521">
        <v>50521891.58250834</v>
      </c>
    </row>
    <row r="44" spans="1:12" ht="15" customHeight="1">
      <c r="A44" s="354">
        <v>30</v>
      </c>
      <c r="B44" s="355" t="s">
        <v>256</v>
      </c>
      <c r="C44" s="554">
        <v>2.217800823810796</v>
      </c>
      <c r="D44" s="555">
        <v>1.7209898837320734</v>
      </c>
      <c r="E44" s="555">
        <v>2.1597893985603105</v>
      </c>
      <c r="F44" s="555">
        <v>2.4185998873820815</v>
      </c>
      <c r="G44" s="556">
        <v>1.5882702863516325</v>
      </c>
      <c r="H44" s="530"/>
      <c r="I44" s="557">
        <v>1.5896553530596196</v>
      </c>
      <c r="J44" s="558">
        <v>2.2012172597386135</v>
      </c>
      <c r="K44" s="558">
        <v>2.4471165881257191</v>
      </c>
      <c r="L44" s="556">
        <v>1.7900198341583815</v>
      </c>
    </row>
    <row r="45" spans="1:12" ht="15" customHeight="1">
      <c r="A45" s="354"/>
      <c r="B45" s="144" t="s">
        <v>374</v>
      </c>
      <c r="C45" s="356"/>
      <c r="D45" s="357"/>
      <c r="E45" s="357"/>
      <c r="F45" s="357"/>
      <c r="G45" s="358"/>
      <c r="I45" s="522"/>
      <c r="J45" s="523"/>
      <c r="K45" s="523"/>
      <c r="L45" s="358"/>
    </row>
    <row r="46" spans="1:12" ht="15" customHeight="1">
      <c r="A46" s="354">
        <v>31</v>
      </c>
      <c r="B46" s="355" t="s">
        <v>381</v>
      </c>
      <c r="C46" s="356">
        <v>359791586.07469499</v>
      </c>
      <c r="D46" s="357">
        <v>382858080.86000001</v>
      </c>
      <c r="E46" s="357">
        <v>366338766.13</v>
      </c>
      <c r="F46" s="357">
        <v>366012105.69</v>
      </c>
      <c r="G46" s="358">
        <v>365493115.05000001</v>
      </c>
      <c r="I46" s="522">
        <v>374610446.03832996</v>
      </c>
      <c r="J46" s="523">
        <v>357523300.59996003</v>
      </c>
      <c r="K46" s="523">
        <v>361215800.75230491</v>
      </c>
      <c r="L46" s="358">
        <v>357008993.59818</v>
      </c>
    </row>
    <row r="47" spans="1:12" ht="15" customHeight="1">
      <c r="A47" s="354">
        <v>32</v>
      </c>
      <c r="B47" s="355" t="s">
        <v>396</v>
      </c>
      <c r="C47" s="356">
        <v>282123106.62720823</v>
      </c>
      <c r="D47" s="357">
        <v>292723791.82999998</v>
      </c>
      <c r="E47" s="357">
        <v>303851287.56</v>
      </c>
      <c r="F47" s="357">
        <v>283692023.69999999</v>
      </c>
      <c r="G47" s="358">
        <v>285527855.88999999</v>
      </c>
      <c r="I47" s="522">
        <v>287598577.30392998</v>
      </c>
      <c r="J47" s="523">
        <v>298230165.79697502</v>
      </c>
      <c r="K47" s="523">
        <v>271237916.04686975</v>
      </c>
      <c r="L47" s="358">
        <v>273085222.52572882</v>
      </c>
    </row>
    <row r="48" spans="1:12" ht="14.4" thickBot="1">
      <c r="A48" s="320">
        <v>33</v>
      </c>
      <c r="B48" s="146" t="s">
        <v>414</v>
      </c>
      <c r="C48" s="559">
        <v>1.2752999581495332</v>
      </c>
      <c r="D48" s="560">
        <v>1.3079158290021937</v>
      </c>
      <c r="E48" s="560">
        <v>1.2056515181218737</v>
      </c>
      <c r="F48" s="560">
        <v>1.2901741152830304</v>
      </c>
      <c r="G48" s="561">
        <v>1.2800611481872604</v>
      </c>
      <c r="H48" s="530"/>
      <c r="I48" s="562">
        <v>1.3025462418836902</v>
      </c>
      <c r="J48" s="560">
        <v>1.1988166912778024</v>
      </c>
      <c r="K48" s="560">
        <v>1.3317304822895299</v>
      </c>
      <c r="L48" s="561">
        <v>1.3073171455278736</v>
      </c>
    </row>
    <row r="49" spans="1:2">
      <c r="A49" s="18"/>
    </row>
    <row r="50" spans="1:2" ht="39.6">
      <c r="B50" s="198" t="s">
        <v>710</v>
      </c>
    </row>
    <row r="51" spans="1:2" ht="52.8">
      <c r="B51" s="198" t="s">
        <v>271</v>
      </c>
    </row>
    <row r="53" spans="1:2" ht="14.4">
      <c r="B53" s="197"/>
    </row>
  </sheetData>
  <mergeCells count="2">
    <mergeCell ref="D4:G4"/>
    <mergeCell ref="I4:L4"/>
  </mergeCells>
  <pageMargins left="0.7" right="0.7" top="0.75" bottom="0.75" header="0.3" footer="0.3"/>
  <pageSetup paperSize="9" scale="40" orientation="portrait" r:id="rId1"/>
  <headerFooter>
    <oddFooter>&amp;C_x000D_&amp;1#&amp;"Calibri"&amp;10&amp;K000000 C1 - FOR INTERNAL USE ONLY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B26" sqref="B26"/>
    </sheetView>
  </sheetViews>
  <sheetFormatPr defaultColWidth="9.21875" defaultRowHeight="12"/>
  <cols>
    <col min="1" max="1" width="11.77734375" style="361" bestFit="1" customWidth="1"/>
    <col min="2" max="2" width="105.21875" style="361" bestFit="1" customWidth="1"/>
    <col min="3" max="3" width="15.109375" style="361" bestFit="1" customWidth="1"/>
    <col min="4" max="4" width="16.21875" style="361" bestFit="1" customWidth="1"/>
    <col min="5" max="5" width="15.109375" style="361" bestFit="1" customWidth="1"/>
    <col min="6" max="6" width="13.109375" style="361" bestFit="1" customWidth="1"/>
    <col min="7" max="7" width="16.109375" style="361" bestFit="1" customWidth="1"/>
    <col min="8" max="8" width="15.109375" style="361" bestFit="1" customWidth="1"/>
    <col min="9" max="16384" width="9.21875" style="361"/>
  </cols>
  <sheetData>
    <row r="1" spans="1:8" ht="13.8">
      <c r="A1" s="359" t="s">
        <v>31</v>
      </c>
      <c r="B1" s="439" t="str">
        <f>'Info '!C2</f>
        <v>JSC PASHA Bank Georgia</v>
      </c>
    </row>
    <row r="2" spans="1:8">
      <c r="A2" s="359" t="s">
        <v>32</v>
      </c>
      <c r="B2" s="438">
        <f>'1. key ratios '!B2</f>
        <v>45016</v>
      </c>
    </row>
    <row r="3" spans="1:8">
      <c r="A3" s="360" t="s">
        <v>417</v>
      </c>
    </row>
    <row r="5" spans="1:8" ht="12" customHeight="1">
      <c r="A5" s="726" t="s">
        <v>418</v>
      </c>
      <c r="B5" s="727"/>
      <c r="C5" s="732" t="s">
        <v>419</v>
      </c>
      <c r="D5" s="733"/>
      <c r="E5" s="733"/>
      <c r="F5" s="733"/>
      <c r="G5" s="733"/>
      <c r="H5" s="734"/>
    </row>
    <row r="6" spans="1:8">
      <c r="A6" s="728"/>
      <c r="B6" s="729"/>
      <c r="C6" s="735"/>
      <c r="D6" s="736"/>
      <c r="E6" s="736"/>
      <c r="F6" s="736"/>
      <c r="G6" s="736"/>
      <c r="H6" s="737"/>
    </row>
    <row r="7" spans="1:8">
      <c r="A7" s="730"/>
      <c r="B7" s="731"/>
      <c r="C7" s="437" t="s">
        <v>420</v>
      </c>
      <c r="D7" s="437" t="s">
        <v>421</v>
      </c>
      <c r="E7" s="437" t="s">
        <v>422</v>
      </c>
      <c r="F7" s="437" t="s">
        <v>423</v>
      </c>
      <c r="G7" s="437" t="s">
        <v>424</v>
      </c>
      <c r="H7" s="437" t="s">
        <v>65</v>
      </c>
    </row>
    <row r="8" spans="1:8">
      <c r="A8" s="433">
        <v>1</v>
      </c>
      <c r="B8" s="432" t="s">
        <v>52</v>
      </c>
      <c r="C8" s="584">
        <v>45934147.279200003</v>
      </c>
      <c r="D8" s="584"/>
      <c r="E8" s="584"/>
      <c r="F8" s="584">
        <v>5346400</v>
      </c>
      <c r="G8" s="584"/>
      <c r="H8" s="584">
        <v>51280547.279200003</v>
      </c>
    </row>
    <row r="9" spans="1:8">
      <c r="A9" s="433">
        <v>2</v>
      </c>
      <c r="B9" s="432" t="s">
        <v>53</v>
      </c>
      <c r="C9" s="584"/>
      <c r="D9" s="584"/>
      <c r="E9" s="584"/>
      <c r="F9" s="584"/>
      <c r="G9" s="584"/>
      <c r="H9" s="584">
        <v>0</v>
      </c>
    </row>
    <row r="10" spans="1:8">
      <c r="A10" s="433">
        <v>3</v>
      </c>
      <c r="B10" s="432" t="s">
        <v>165</v>
      </c>
      <c r="C10" s="584"/>
      <c r="D10" s="584"/>
      <c r="E10" s="584"/>
      <c r="F10" s="584"/>
      <c r="G10" s="584"/>
      <c r="H10" s="584">
        <v>0</v>
      </c>
    </row>
    <row r="11" spans="1:8">
      <c r="A11" s="433">
        <v>4</v>
      </c>
      <c r="B11" s="432" t="s">
        <v>54</v>
      </c>
      <c r="C11" s="584"/>
      <c r="D11" s="584"/>
      <c r="E11" s="584"/>
      <c r="F11" s="584"/>
      <c r="G11" s="584"/>
      <c r="H11" s="584">
        <v>0</v>
      </c>
    </row>
    <row r="12" spans="1:8">
      <c r="A12" s="433">
        <v>5</v>
      </c>
      <c r="B12" s="432" t="s">
        <v>55</v>
      </c>
      <c r="C12" s="584"/>
      <c r="D12" s="584"/>
      <c r="E12" s="584"/>
      <c r="F12" s="584"/>
      <c r="G12" s="584"/>
      <c r="H12" s="584">
        <v>0</v>
      </c>
    </row>
    <row r="13" spans="1:8">
      <c r="A13" s="433">
        <v>6</v>
      </c>
      <c r="B13" s="432" t="s">
        <v>56</v>
      </c>
      <c r="C13" s="584">
        <v>18705030.944098812</v>
      </c>
      <c r="D13" s="584">
        <v>55600288.783367492</v>
      </c>
      <c r="E13" s="584"/>
      <c r="F13" s="584"/>
      <c r="G13" s="584"/>
      <c r="H13" s="584">
        <v>74305319.7274663</v>
      </c>
    </row>
    <row r="14" spans="1:8">
      <c r="A14" s="433">
        <v>7</v>
      </c>
      <c r="B14" s="432" t="s">
        <v>57</v>
      </c>
      <c r="C14" s="584">
        <v>49631916.0233</v>
      </c>
      <c r="D14" s="584">
        <v>77715772.043499991</v>
      </c>
      <c r="E14" s="584">
        <v>142638124.86000001</v>
      </c>
      <c r="F14" s="584"/>
      <c r="G14" s="584"/>
      <c r="H14" s="584">
        <v>269985812.92680001</v>
      </c>
    </row>
    <row r="15" spans="1:8">
      <c r="A15" s="433">
        <v>8</v>
      </c>
      <c r="B15" s="434" t="s">
        <v>58</v>
      </c>
      <c r="C15" s="584">
        <v>456151.31689999998</v>
      </c>
      <c r="D15" s="584">
        <v>99586586.069600001</v>
      </c>
      <c r="E15" s="584">
        <v>4035865.2596</v>
      </c>
      <c r="F15" s="584"/>
      <c r="G15" s="584"/>
      <c r="H15" s="584">
        <v>104078602.6461</v>
      </c>
    </row>
    <row r="16" spans="1:8">
      <c r="A16" s="433">
        <v>9</v>
      </c>
      <c r="B16" s="432" t="s">
        <v>59</v>
      </c>
      <c r="C16" s="584"/>
      <c r="D16" s="584"/>
      <c r="E16" s="584"/>
      <c r="F16" s="584"/>
      <c r="G16" s="584"/>
      <c r="H16" s="584">
        <v>0</v>
      </c>
    </row>
    <row r="17" spans="1:8">
      <c r="A17" s="433">
        <v>10</v>
      </c>
      <c r="B17" s="436" t="s">
        <v>432</v>
      </c>
      <c r="C17" s="584">
        <v>420927.28169999999</v>
      </c>
      <c r="D17" s="584">
        <v>11772768.9749</v>
      </c>
      <c r="E17" s="584">
        <v>24929878.152899999</v>
      </c>
      <c r="F17" s="584"/>
      <c r="G17" s="584"/>
      <c r="H17" s="584">
        <v>37123574.409500003</v>
      </c>
    </row>
    <row r="18" spans="1:8">
      <c r="A18" s="433">
        <v>11</v>
      </c>
      <c r="B18" s="432" t="s">
        <v>61</v>
      </c>
      <c r="C18" s="584"/>
      <c r="D18" s="584"/>
      <c r="E18" s="584"/>
      <c r="F18" s="584"/>
      <c r="G18" s="584"/>
      <c r="H18" s="584">
        <v>0</v>
      </c>
    </row>
    <row r="19" spans="1:8">
      <c r="A19" s="433">
        <v>12</v>
      </c>
      <c r="B19" s="432" t="s">
        <v>62</v>
      </c>
      <c r="C19" s="584"/>
      <c r="D19" s="584"/>
      <c r="E19" s="584"/>
      <c r="F19" s="584"/>
      <c r="G19" s="584"/>
      <c r="H19" s="584">
        <v>0</v>
      </c>
    </row>
    <row r="20" spans="1:8">
      <c r="A20" s="435">
        <v>13</v>
      </c>
      <c r="B20" s="434" t="s">
        <v>145</v>
      </c>
      <c r="C20" s="584"/>
      <c r="D20" s="584"/>
      <c r="E20" s="584"/>
      <c r="F20" s="584"/>
      <c r="G20" s="584"/>
      <c r="H20" s="584">
        <v>0</v>
      </c>
    </row>
    <row r="21" spans="1:8">
      <c r="A21" s="433">
        <v>14</v>
      </c>
      <c r="B21" s="432" t="s">
        <v>64</v>
      </c>
      <c r="C21" s="584">
        <v>5275000.3312000008</v>
      </c>
      <c r="D21" s="584">
        <v>6664679.6211000001</v>
      </c>
      <c r="E21" s="584"/>
      <c r="F21" s="584"/>
      <c r="G21" s="584">
        <v>5531986.7199999988</v>
      </c>
      <c r="H21" s="584">
        <v>17471666.6723</v>
      </c>
    </row>
    <row r="22" spans="1:8">
      <c r="A22" s="431">
        <v>15</v>
      </c>
      <c r="B22" s="430" t="s">
        <v>65</v>
      </c>
      <c r="C22" s="584">
        <v>120002245.89469881</v>
      </c>
      <c r="D22" s="584">
        <v>239567326.51756752</v>
      </c>
      <c r="E22" s="584">
        <v>146673990.11960003</v>
      </c>
      <c r="F22" s="584">
        <v>5346400</v>
      </c>
      <c r="G22" s="584">
        <v>5531986.7199999988</v>
      </c>
      <c r="H22" s="584">
        <v>517121949.25186628</v>
      </c>
    </row>
    <row r="26" spans="1:8" ht="24">
      <c r="B26" s="364" t="s">
        <v>519</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scale="42" orientation="portrait" r:id="rId1"/>
  <headerFooter>
    <oddFooter>&amp;C_x000D_&amp;1#&amp;"Calibri"&amp;10&amp;K000000 C1 - FOR INTERNAL USE ONLY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H26"/>
  <sheetViews>
    <sheetView showGridLines="0" zoomScaleNormal="100" workbookViewId="0">
      <selection activeCell="B26" sqref="B26"/>
    </sheetView>
  </sheetViews>
  <sheetFormatPr defaultColWidth="9.21875" defaultRowHeight="12"/>
  <cols>
    <col min="1" max="1" width="11.77734375" style="440" bestFit="1" customWidth="1"/>
    <col min="2" max="2" width="86.77734375" style="361" customWidth="1"/>
    <col min="3" max="4" width="29.44140625" style="361" bestFit="1" customWidth="1"/>
    <col min="5" max="5" width="16.109375" style="361" bestFit="1" customWidth="1"/>
    <col min="6" max="6" width="11.88671875" style="361" bestFit="1" customWidth="1"/>
    <col min="7" max="7" width="21.6640625" style="361" bestFit="1" customWidth="1"/>
    <col min="8" max="8" width="15" style="361" customWidth="1"/>
    <col min="9" max="16384" width="9.21875" style="361"/>
  </cols>
  <sheetData>
    <row r="1" spans="1:8" ht="13.8">
      <c r="A1" s="359" t="s">
        <v>31</v>
      </c>
      <c r="B1" s="439" t="str">
        <f>'Info '!C2</f>
        <v>JSC PASHA Bank Georgia</v>
      </c>
      <c r="C1" s="452"/>
      <c r="D1" s="452"/>
      <c r="E1" s="452"/>
      <c r="F1" s="452"/>
      <c r="G1" s="452"/>
      <c r="H1" s="452"/>
    </row>
    <row r="2" spans="1:8">
      <c r="A2" s="359" t="s">
        <v>32</v>
      </c>
      <c r="B2" s="438">
        <f>'1. key ratios '!B2</f>
        <v>45016</v>
      </c>
      <c r="C2" s="452"/>
      <c r="D2" s="452"/>
      <c r="E2" s="452"/>
      <c r="F2" s="452"/>
      <c r="G2" s="452"/>
      <c r="H2" s="452"/>
    </row>
    <row r="3" spans="1:8">
      <c r="A3" s="360" t="s">
        <v>425</v>
      </c>
      <c r="B3" s="452"/>
      <c r="C3" s="452"/>
      <c r="D3" s="452"/>
      <c r="E3" s="452"/>
      <c r="F3" s="452"/>
      <c r="G3" s="452"/>
      <c r="H3" s="452"/>
    </row>
    <row r="4" spans="1:8">
      <c r="A4" s="453"/>
      <c r="B4" s="452"/>
      <c r="C4" s="451" t="s">
        <v>0</v>
      </c>
      <c r="D4" s="451" t="s">
        <v>1</v>
      </c>
      <c r="E4" s="451" t="s">
        <v>2</v>
      </c>
      <c r="F4" s="451" t="s">
        <v>3</v>
      </c>
      <c r="G4" s="451" t="s">
        <v>4</v>
      </c>
      <c r="H4" s="451" t="s">
        <v>6</v>
      </c>
    </row>
    <row r="5" spans="1:8" ht="34.049999999999997" customHeight="1">
      <c r="A5" s="726" t="s">
        <v>426</v>
      </c>
      <c r="B5" s="727"/>
      <c r="C5" s="740" t="s">
        <v>427</v>
      </c>
      <c r="D5" s="740"/>
      <c r="E5" s="740" t="s">
        <v>664</v>
      </c>
      <c r="F5" s="738" t="s">
        <v>428</v>
      </c>
      <c r="G5" s="738" t="s">
        <v>429</v>
      </c>
      <c r="H5" s="449" t="s">
        <v>663</v>
      </c>
    </row>
    <row r="6" spans="1:8" ht="24">
      <c r="A6" s="730"/>
      <c r="B6" s="731"/>
      <c r="C6" s="450" t="s">
        <v>430</v>
      </c>
      <c r="D6" s="450" t="s">
        <v>431</v>
      </c>
      <c r="E6" s="740"/>
      <c r="F6" s="739"/>
      <c r="G6" s="739"/>
      <c r="H6" s="449" t="s">
        <v>662</v>
      </c>
    </row>
    <row r="7" spans="1:8">
      <c r="A7" s="447">
        <v>1</v>
      </c>
      <c r="B7" s="432" t="s">
        <v>52</v>
      </c>
      <c r="C7" s="585"/>
      <c r="D7" s="585">
        <v>51280547.279200003</v>
      </c>
      <c r="E7" s="585"/>
      <c r="F7" s="585"/>
      <c r="G7" s="585"/>
      <c r="H7" s="586">
        <v>51280547.279200003</v>
      </c>
    </row>
    <row r="8" spans="1:8">
      <c r="A8" s="447">
        <v>2</v>
      </c>
      <c r="B8" s="432" t="s">
        <v>53</v>
      </c>
      <c r="C8" s="585"/>
      <c r="D8" s="585"/>
      <c r="E8" s="585"/>
      <c r="F8" s="585"/>
      <c r="G8" s="585"/>
      <c r="H8" s="586">
        <v>0</v>
      </c>
    </row>
    <row r="9" spans="1:8">
      <c r="A9" s="447">
        <v>3</v>
      </c>
      <c r="B9" s="432" t="s">
        <v>165</v>
      </c>
      <c r="C9" s="585"/>
      <c r="D9" s="585"/>
      <c r="E9" s="585"/>
      <c r="F9" s="585"/>
      <c r="G9" s="585"/>
      <c r="H9" s="586">
        <v>0</v>
      </c>
    </row>
    <row r="10" spans="1:8">
      <c r="A10" s="447">
        <v>4</v>
      </c>
      <c r="B10" s="432" t="s">
        <v>54</v>
      </c>
      <c r="C10" s="585"/>
      <c r="D10" s="585"/>
      <c r="E10" s="585"/>
      <c r="F10" s="585"/>
      <c r="G10" s="585"/>
      <c r="H10" s="586">
        <v>0</v>
      </c>
    </row>
    <row r="11" spans="1:8">
      <c r="A11" s="447">
        <v>5</v>
      </c>
      <c r="B11" s="432" t="s">
        <v>55</v>
      </c>
      <c r="C11" s="585"/>
      <c r="D11" s="585"/>
      <c r="E11" s="585"/>
      <c r="F11" s="585"/>
      <c r="G11" s="585"/>
      <c r="H11" s="586">
        <v>0</v>
      </c>
    </row>
    <row r="12" spans="1:8">
      <c r="A12" s="447">
        <v>6</v>
      </c>
      <c r="B12" s="432" t="s">
        <v>56</v>
      </c>
      <c r="C12" s="585"/>
      <c r="D12" s="585">
        <v>74305319.727400005</v>
      </c>
      <c r="E12" s="585"/>
      <c r="F12" s="585"/>
      <c r="G12" s="585"/>
      <c r="H12" s="586">
        <v>74305319.727400005</v>
      </c>
    </row>
    <row r="13" spans="1:8">
      <c r="A13" s="447">
        <v>7</v>
      </c>
      <c r="B13" s="432" t="s">
        <v>57</v>
      </c>
      <c r="C13" s="585">
        <v>26786345.330400001</v>
      </c>
      <c r="D13" s="585">
        <v>253899516.46790001</v>
      </c>
      <c r="E13" s="585">
        <v>10700048.871400001</v>
      </c>
      <c r="F13" s="585"/>
      <c r="G13" s="585"/>
      <c r="H13" s="586">
        <v>269985812.92690003</v>
      </c>
    </row>
    <row r="14" spans="1:8">
      <c r="A14" s="447">
        <v>8</v>
      </c>
      <c r="B14" s="434" t="s">
        <v>58</v>
      </c>
      <c r="C14" s="585">
        <v>3573800.23</v>
      </c>
      <c r="D14" s="585">
        <v>107590816.8662</v>
      </c>
      <c r="E14" s="585">
        <v>7086014.4501</v>
      </c>
      <c r="F14" s="585"/>
      <c r="G14" s="585"/>
      <c r="H14" s="586">
        <v>104078602.6461</v>
      </c>
    </row>
    <row r="15" spans="1:8">
      <c r="A15" s="447">
        <v>9</v>
      </c>
      <c r="B15" s="432" t="s">
        <v>59</v>
      </c>
      <c r="C15" s="585"/>
      <c r="D15" s="585"/>
      <c r="E15" s="585"/>
      <c r="F15" s="585"/>
      <c r="G15" s="585"/>
      <c r="H15" s="586">
        <v>0</v>
      </c>
    </row>
    <row r="16" spans="1:8">
      <c r="A16" s="447">
        <v>10</v>
      </c>
      <c r="B16" s="436" t="s">
        <v>432</v>
      </c>
      <c r="C16" s="585">
        <v>27639904.9987</v>
      </c>
      <c r="D16" s="585">
        <v>20082139.125500001</v>
      </c>
      <c r="E16" s="585">
        <v>10598469.7147</v>
      </c>
      <c r="F16" s="585"/>
      <c r="G16" s="585">
        <v>885234.16</v>
      </c>
      <c r="H16" s="586">
        <v>37123574.409500003</v>
      </c>
    </row>
    <row r="17" spans="1:8">
      <c r="A17" s="447">
        <v>11</v>
      </c>
      <c r="B17" s="432" t="s">
        <v>61</v>
      </c>
      <c r="C17" s="585"/>
      <c r="D17" s="585"/>
      <c r="E17" s="585"/>
      <c r="F17" s="585"/>
      <c r="G17" s="585"/>
      <c r="H17" s="586">
        <v>0</v>
      </c>
    </row>
    <row r="18" spans="1:8">
      <c r="A18" s="447">
        <v>12</v>
      </c>
      <c r="B18" s="432" t="s">
        <v>62</v>
      </c>
      <c r="C18" s="585"/>
      <c r="D18" s="585"/>
      <c r="E18" s="585"/>
      <c r="F18" s="585"/>
      <c r="G18" s="585"/>
      <c r="H18" s="586">
        <v>0</v>
      </c>
    </row>
    <row r="19" spans="1:8">
      <c r="A19" s="448">
        <v>13</v>
      </c>
      <c r="B19" s="434" t="s">
        <v>145</v>
      </c>
      <c r="C19" s="585"/>
      <c r="D19" s="585"/>
      <c r="E19" s="585"/>
      <c r="F19" s="585"/>
      <c r="G19" s="585"/>
      <c r="H19" s="586">
        <v>0</v>
      </c>
    </row>
    <row r="20" spans="1:8">
      <c r="A20" s="447">
        <v>14</v>
      </c>
      <c r="B20" s="432" t="s">
        <v>64</v>
      </c>
      <c r="C20" s="585">
        <v>3516866.86</v>
      </c>
      <c r="D20" s="585">
        <v>19383509.552299999</v>
      </c>
      <c r="E20" s="585"/>
      <c r="F20" s="585"/>
      <c r="G20" s="585"/>
      <c r="H20" s="586">
        <v>22900376.412299998</v>
      </c>
    </row>
    <row r="21" spans="1:8" s="444" customFormat="1">
      <c r="A21" s="446">
        <v>15</v>
      </c>
      <c r="B21" s="445" t="s">
        <v>65</v>
      </c>
      <c r="C21" s="587">
        <v>33877012.420400001</v>
      </c>
      <c r="D21" s="587">
        <v>506459709.89300001</v>
      </c>
      <c r="E21" s="587">
        <v>17786063.3215</v>
      </c>
      <c r="F21" s="587">
        <v>0</v>
      </c>
      <c r="G21" s="587">
        <v>0</v>
      </c>
      <c r="H21" s="586">
        <v>522550658.99190003</v>
      </c>
    </row>
    <row r="22" spans="1:8">
      <c r="A22" s="443">
        <v>16</v>
      </c>
      <c r="B22" s="442" t="s">
        <v>433</v>
      </c>
      <c r="C22" s="585">
        <v>30191273.920400001</v>
      </c>
      <c r="D22" s="585">
        <v>307983110.4289</v>
      </c>
      <c r="E22" s="585">
        <v>17081601.7205</v>
      </c>
      <c r="F22" s="585"/>
      <c r="G22" s="585">
        <v>885234.16</v>
      </c>
      <c r="H22" s="586">
        <v>321092782.62880003</v>
      </c>
    </row>
    <row r="23" spans="1:8">
      <c r="A23" s="443">
        <v>17</v>
      </c>
      <c r="B23" s="442" t="s">
        <v>434</v>
      </c>
      <c r="C23" s="585"/>
      <c r="D23" s="585">
        <v>58771323.8301</v>
      </c>
      <c r="E23" s="585">
        <v>589215.40159999998</v>
      </c>
      <c r="F23" s="585"/>
      <c r="G23" s="585"/>
      <c r="H23" s="586">
        <v>58182108.428499997</v>
      </c>
    </row>
    <row r="26" spans="1:8" ht="42.45" customHeight="1">
      <c r="B26" s="364" t="s">
        <v>519</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scale="35" orientation="portrait" r:id="rId1"/>
  <headerFooter>
    <oddFooter>&amp;C_x000D_&amp;1#&amp;"Calibri"&amp;10&amp;K000000 C1 - FOR INTERNAL USE ONLY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H36"/>
  <sheetViews>
    <sheetView showGridLines="0" zoomScaleNormal="100" workbookViewId="0">
      <selection activeCell="B26" sqref="B26"/>
    </sheetView>
  </sheetViews>
  <sheetFormatPr defaultColWidth="9.21875" defaultRowHeight="12"/>
  <cols>
    <col min="1" max="1" width="11" style="361" bestFit="1" customWidth="1"/>
    <col min="2" max="2" width="93.44140625" style="361" customWidth="1"/>
    <col min="3" max="3" width="29.44140625" style="361" bestFit="1" customWidth="1"/>
    <col min="4" max="4" width="32.77734375" style="361" bestFit="1" customWidth="1"/>
    <col min="5" max="5" width="16.109375" style="361" bestFit="1" customWidth="1"/>
    <col min="6" max="6" width="11.88671875" style="361" bestFit="1" customWidth="1"/>
    <col min="7" max="7" width="22" style="361" customWidth="1"/>
    <col min="8" max="8" width="19.88671875" style="361" customWidth="1"/>
    <col min="9" max="16384" width="9.21875" style="361"/>
  </cols>
  <sheetData>
    <row r="1" spans="1:8" ht="13.8">
      <c r="A1" s="359" t="s">
        <v>31</v>
      </c>
      <c r="B1" s="439" t="str">
        <f>'Info '!C2</f>
        <v>JSC PASHA Bank Georgia</v>
      </c>
      <c r="C1" s="452"/>
      <c r="D1" s="452"/>
      <c r="E1" s="452"/>
      <c r="F1" s="452"/>
      <c r="G1" s="452"/>
      <c r="H1" s="452"/>
    </row>
    <row r="2" spans="1:8">
      <c r="A2" s="359" t="s">
        <v>32</v>
      </c>
      <c r="B2" s="438">
        <f>'1. key ratios '!B2</f>
        <v>45016</v>
      </c>
      <c r="C2" s="452"/>
      <c r="D2" s="452"/>
      <c r="E2" s="452"/>
      <c r="F2" s="452"/>
      <c r="G2" s="452"/>
      <c r="H2" s="452"/>
    </row>
    <row r="3" spans="1:8">
      <c r="A3" s="360" t="s">
        <v>435</v>
      </c>
      <c r="B3" s="452"/>
      <c r="C3" s="452"/>
      <c r="D3" s="452"/>
      <c r="E3" s="452"/>
      <c r="F3" s="452"/>
      <c r="G3" s="452"/>
      <c r="H3" s="452"/>
    </row>
    <row r="4" spans="1:8">
      <c r="A4" s="453"/>
      <c r="B4" s="452"/>
      <c r="C4" s="451" t="s">
        <v>0</v>
      </c>
      <c r="D4" s="451" t="s">
        <v>1</v>
      </c>
      <c r="E4" s="451" t="s">
        <v>2</v>
      </c>
      <c r="F4" s="451" t="s">
        <v>3</v>
      </c>
      <c r="G4" s="451" t="s">
        <v>4</v>
      </c>
      <c r="H4" s="451" t="s">
        <v>6</v>
      </c>
    </row>
    <row r="5" spans="1:8" ht="41.55" customHeight="1">
      <c r="A5" s="726" t="s">
        <v>426</v>
      </c>
      <c r="B5" s="727"/>
      <c r="C5" s="740" t="s">
        <v>427</v>
      </c>
      <c r="D5" s="740"/>
      <c r="E5" s="740" t="s">
        <v>664</v>
      </c>
      <c r="F5" s="738" t="s">
        <v>428</v>
      </c>
      <c r="G5" s="738" t="s">
        <v>429</v>
      </c>
      <c r="H5" s="449" t="s">
        <v>663</v>
      </c>
    </row>
    <row r="6" spans="1:8" ht="24">
      <c r="A6" s="730"/>
      <c r="B6" s="731"/>
      <c r="C6" s="450" t="s">
        <v>430</v>
      </c>
      <c r="D6" s="450" t="s">
        <v>431</v>
      </c>
      <c r="E6" s="740"/>
      <c r="F6" s="739"/>
      <c r="G6" s="739"/>
      <c r="H6" s="449" t="s">
        <v>662</v>
      </c>
    </row>
    <row r="7" spans="1:8">
      <c r="A7" s="441">
        <v>1</v>
      </c>
      <c r="B7" s="456" t="s">
        <v>523</v>
      </c>
      <c r="C7" s="585">
        <v>512140.61</v>
      </c>
      <c r="D7" s="585">
        <v>59373921.739200003</v>
      </c>
      <c r="E7" s="585">
        <v>824914.08730000001</v>
      </c>
      <c r="F7" s="585" t="s">
        <v>739</v>
      </c>
      <c r="G7" s="585">
        <v>186805.63</v>
      </c>
      <c r="H7" s="586">
        <v>59061148.2619</v>
      </c>
    </row>
    <row r="8" spans="1:8">
      <c r="A8" s="441">
        <v>2</v>
      </c>
      <c r="B8" s="456" t="s">
        <v>436</v>
      </c>
      <c r="C8" s="585">
        <v>511849.72</v>
      </c>
      <c r="D8" s="585">
        <v>171293222.2190001</v>
      </c>
      <c r="E8" s="585">
        <v>1808209.0216000001</v>
      </c>
      <c r="F8" s="585" t="s">
        <v>739</v>
      </c>
      <c r="G8" s="585">
        <v>85298.66</v>
      </c>
      <c r="H8" s="586">
        <v>169996862.91740009</v>
      </c>
    </row>
    <row r="9" spans="1:8">
      <c r="A9" s="441">
        <v>3</v>
      </c>
      <c r="B9" s="456" t="s">
        <v>437</v>
      </c>
      <c r="C9" s="585">
        <v>100</v>
      </c>
      <c r="D9" s="585">
        <v>17087.740000000002</v>
      </c>
      <c r="E9" s="585">
        <v>918.96609999999998</v>
      </c>
      <c r="F9" s="585" t="s">
        <v>739</v>
      </c>
      <c r="G9" s="585" t="s">
        <v>739</v>
      </c>
      <c r="H9" s="586">
        <v>16268.773900000002</v>
      </c>
    </row>
    <row r="10" spans="1:8">
      <c r="A10" s="441">
        <v>4</v>
      </c>
      <c r="B10" s="456" t="s">
        <v>524</v>
      </c>
      <c r="C10" s="585">
        <v>1151565.8855000001</v>
      </c>
      <c r="D10" s="585">
        <v>19069842.831900001</v>
      </c>
      <c r="E10" s="585">
        <v>169419.56359999999</v>
      </c>
      <c r="F10" s="585" t="s">
        <v>739</v>
      </c>
      <c r="G10" s="585" t="s">
        <v>739</v>
      </c>
      <c r="H10" s="586">
        <v>20051989.1538</v>
      </c>
    </row>
    <row r="11" spans="1:8">
      <c r="A11" s="441">
        <v>5</v>
      </c>
      <c r="B11" s="456" t="s">
        <v>438</v>
      </c>
      <c r="C11" s="585">
        <v>8723.68</v>
      </c>
      <c r="D11" s="585">
        <v>48077186.831699997</v>
      </c>
      <c r="E11" s="585">
        <v>154425.182</v>
      </c>
      <c r="F11" s="585" t="s">
        <v>739</v>
      </c>
      <c r="G11" s="585">
        <v>0</v>
      </c>
      <c r="H11" s="586">
        <v>47931485.329700001</v>
      </c>
    </row>
    <row r="12" spans="1:8">
      <c r="A12" s="441">
        <v>6</v>
      </c>
      <c r="B12" s="456" t="s">
        <v>439</v>
      </c>
      <c r="C12" s="585">
        <v>161313.72</v>
      </c>
      <c r="D12" s="585">
        <v>3005095.3947000001</v>
      </c>
      <c r="E12" s="585">
        <v>217825.46059999999</v>
      </c>
      <c r="F12" s="585" t="s">
        <v>739</v>
      </c>
      <c r="G12" s="585">
        <v>39575.269999999997</v>
      </c>
      <c r="H12" s="586">
        <v>2948583.6541000004</v>
      </c>
    </row>
    <row r="13" spans="1:8">
      <c r="A13" s="441">
        <v>7</v>
      </c>
      <c r="B13" s="456" t="s">
        <v>440</v>
      </c>
      <c r="C13" s="585">
        <v>26220.287</v>
      </c>
      <c r="D13" s="585">
        <v>649588.44999999995</v>
      </c>
      <c r="E13" s="585">
        <v>54217.053599999999</v>
      </c>
      <c r="F13" s="585" t="s">
        <v>739</v>
      </c>
      <c r="G13" s="585">
        <v>619.14</v>
      </c>
      <c r="H13" s="586">
        <v>621591.68339999998</v>
      </c>
    </row>
    <row r="14" spans="1:8">
      <c r="A14" s="441">
        <v>8</v>
      </c>
      <c r="B14" s="456" t="s">
        <v>441</v>
      </c>
      <c r="C14" s="585">
        <v>602050.21470000001</v>
      </c>
      <c r="D14" s="585">
        <v>7272438.3020000001</v>
      </c>
      <c r="E14" s="585">
        <v>253978.3027</v>
      </c>
      <c r="F14" s="585" t="s">
        <v>739</v>
      </c>
      <c r="G14" s="585">
        <v>15716.32</v>
      </c>
      <c r="H14" s="586">
        <v>7620510.2140000006</v>
      </c>
    </row>
    <row r="15" spans="1:8">
      <c r="A15" s="441">
        <v>9</v>
      </c>
      <c r="B15" s="456" t="s">
        <v>442</v>
      </c>
      <c r="C15" s="585">
        <v>144361.3879</v>
      </c>
      <c r="D15" s="585">
        <v>1593042.1148999999</v>
      </c>
      <c r="E15" s="585">
        <v>66052.180300000007</v>
      </c>
      <c r="F15" s="585" t="s">
        <v>739</v>
      </c>
      <c r="G15" s="585">
        <v>2810.46</v>
      </c>
      <c r="H15" s="586">
        <v>1671351.3224999998</v>
      </c>
    </row>
    <row r="16" spans="1:8">
      <c r="A16" s="441">
        <v>10</v>
      </c>
      <c r="B16" s="456" t="s">
        <v>443</v>
      </c>
      <c r="C16" s="585">
        <v>0</v>
      </c>
      <c r="D16" s="585">
        <v>346370.44559999998</v>
      </c>
      <c r="E16" s="585">
        <v>1277.1768999999999</v>
      </c>
      <c r="F16" s="585" t="s">
        <v>739</v>
      </c>
      <c r="G16" s="585" t="s">
        <v>739</v>
      </c>
      <c r="H16" s="586">
        <v>345093.26869999996</v>
      </c>
    </row>
    <row r="17" spans="1:8">
      <c r="A17" s="441">
        <v>11</v>
      </c>
      <c r="B17" s="456" t="s">
        <v>444</v>
      </c>
      <c r="C17" s="585">
        <v>0</v>
      </c>
      <c r="D17" s="585">
        <v>3378348.8174999999</v>
      </c>
      <c r="E17" s="585">
        <v>6618.6696000000002</v>
      </c>
      <c r="F17" s="585" t="s">
        <v>739</v>
      </c>
      <c r="G17" s="585" t="s">
        <v>739</v>
      </c>
      <c r="H17" s="586">
        <v>3371730.1478999997</v>
      </c>
    </row>
    <row r="18" spans="1:8">
      <c r="A18" s="441">
        <v>12</v>
      </c>
      <c r="B18" s="456" t="s">
        <v>445</v>
      </c>
      <c r="C18" s="585">
        <v>367507.16</v>
      </c>
      <c r="D18" s="585">
        <v>17972751.254000001</v>
      </c>
      <c r="E18" s="585">
        <v>765100.13540000003</v>
      </c>
      <c r="F18" s="585" t="s">
        <v>739</v>
      </c>
      <c r="G18" s="585">
        <v>85504.78</v>
      </c>
      <c r="H18" s="586">
        <v>17575158.2786</v>
      </c>
    </row>
    <row r="19" spans="1:8">
      <c r="A19" s="441">
        <v>13</v>
      </c>
      <c r="B19" s="456" t="s">
        <v>446</v>
      </c>
      <c r="C19" s="585">
        <v>38119.06</v>
      </c>
      <c r="D19" s="585">
        <v>5339610.2940999996</v>
      </c>
      <c r="E19" s="585">
        <v>154328.81080000001</v>
      </c>
      <c r="F19" s="585" t="s">
        <v>739</v>
      </c>
      <c r="G19" s="585">
        <v>6545.23</v>
      </c>
      <c r="H19" s="586">
        <v>5223400.5432999991</v>
      </c>
    </row>
    <row r="20" spans="1:8">
      <c r="A20" s="441">
        <v>14</v>
      </c>
      <c r="B20" s="456" t="s">
        <v>447</v>
      </c>
      <c r="C20" s="585">
        <v>11719962.302200001</v>
      </c>
      <c r="D20" s="585">
        <v>24359495.170200001</v>
      </c>
      <c r="E20" s="585">
        <v>4413139.0330999997</v>
      </c>
      <c r="F20" s="585" t="s">
        <v>739</v>
      </c>
      <c r="G20" s="585">
        <v>11432.38</v>
      </c>
      <c r="H20" s="586">
        <v>31666318.439300001</v>
      </c>
    </row>
    <row r="21" spans="1:8">
      <c r="A21" s="441">
        <v>15</v>
      </c>
      <c r="B21" s="456" t="s">
        <v>448</v>
      </c>
      <c r="C21" s="585">
        <v>8379041.1134000001</v>
      </c>
      <c r="D21" s="585">
        <v>3391411.1960999998</v>
      </c>
      <c r="E21" s="585">
        <v>2321153.7543000001</v>
      </c>
      <c r="F21" s="585" t="s">
        <v>739</v>
      </c>
      <c r="G21" s="585">
        <v>11336.13</v>
      </c>
      <c r="H21" s="586">
        <v>9449298.5551999994</v>
      </c>
    </row>
    <row r="22" spans="1:8">
      <c r="A22" s="441">
        <v>16</v>
      </c>
      <c r="B22" s="456" t="s">
        <v>449</v>
      </c>
      <c r="C22" s="585">
        <v>7061.34</v>
      </c>
      <c r="D22" s="585">
        <v>85108.34</v>
      </c>
      <c r="E22" s="585">
        <v>10451.7873</v>
      </c>
      <c r="F22" s="585" t="s">
        <v>739</v>
      </c>
      <c r="G22" s="585" t="s">
        <v>739</v>
      </c>
      <c r="H22" s="586">
        <v>81717.892699999997</v>
      </c>
    </row>
    <row r="23" spans="1:8">
      <c r="A23" s="441">
        <v>17</v>
      </c>
      <c r="B23" s="456" t="s">
        <v>527</v>
      </c>
      <c r="C23" s="585">
        <v>992.03</v>
      </c>
      <c r="D23" s="585">
        <v>20030724.971799999</v>
      </c>
      <c r="E23" s="585">
        <v>76283.466700000004</v>
      </c>
      <c r="F23" s="585" t="s">
        <v>739</v>
      </c>
      <c r="G23" s="585" t="s">
        <v>739</v>
      </c>
      <c r="H23" s="586">
        <v>19955433.535100002</v>
      </c>
    </row>
    <row r="24" spans="1:8">
      <c r="A24" s="441">
        <v>18</v>
      </c>
      <c r="B24" s="456" t="s">
        <v>450</v>
      </c>
      <c r="C24" s="585">
        <v>54415.45</v>
      </c>
      <c r="D24" s="585">
        <v>56442279.0233</v>
      </c>
      <c r="E24" s="585">
        <v>803817.40110000002</v>
      </c>
      <c r="F24" s="585" t="s">
        <v>739</v>
      </c>
      <c r="G24" s="585">
        <v>35999.120000000003</v>
      </c>
      <c r="H24" s="586">
        <v>55692877.0722</v>
      </c>
    </row>
    <row r="25" spans="1:8">
      <c r="A25" s="441">
        <v>19</v>
      </c>
      <c r="B25" s="456" t="s">
        <v>451</v>
      </c>
      <c r="C25" s="585">
        <v>1997.67</v>
      </c>
      <c r="D25" s="585">
        <v>321479.01280000003</v>
      </c>
      <c r="E25" s="585">
        <v>11801.92</v>
      </c>
      <c r="F25" s="585" t="s">
        <v>739</v>
      </c>
      <c r="G25" s="585" t="s">
        <v>739</v>
      </c>
      <c r="H25" s="586">
        <v>311674.76280000003</v>
      </c>
    </row>
    <row r="26" spans="1:8">
      <c r="A26" s="441">
        <v>20</v>
      </c>
      <c r="B26" s="456" t="s">
        <v>526</v>
      </c>
      <c r="C26" s="585">
        <v>75204.41</v>
      </c>
      <c r="D26" s="585">
        <v>1723495.46</v>
      </c>
      <c r="E26" s="585">
        <v>142997.43119999999</v>
      </c>
      <c r="F26" s="585" t="s">
        <v>739</v>
      </c>
      <c r="G26" s="585">
        <v>0</v>
      </c>
      <c r="H26" s="586">
        <v>1655702.4387999999</v>
      </c>
    </row>
    <row r="27" spans="1:8">
      <c r="A27" s="441">
        <v>21</v>
      </c>
      <c r="B27" s="456" t="s">
        <v>452</v>
      </c>
      <c r="C27" s="585">
        <v>6842.55</v>
      </c>
      <c r="D27" s="585">
        <v>395745.16</v>
      </c>
      <c r="E27" s="585">
        <v>23366.517800000001</v>
      </c>
      <c r="F27" s="585" t="s">
        <v>739</v>
      </c>
      <c r="G27" s="585">
        <v>1631.26</v>
      </c>
      <c r="H27" s="586">
        <v>379221.19219999993</v>
      </c>
    </row>
    <row r="28" spans="1:8">
      <c r="A28" s="441">
        <v>22</v>
      </c>
      <c r="B28" s="456" t="s">
        <v>453</v>
      </c>
      <c r="C28" s="585">
        <v>5838.62</v>
      </c>
      <c r="D28" s="585">
        <v>394415.03</v>
      </c>
      <c r="E28" s="585">
        <v>22324.287400000001</v>
      </c>
      <c r="F28" s="585" t="s">
        <v>739</v>
      </c>
      <c r="G28" s="585">
        <v>4943.76</v>
      </c>
      <c r="H28" s="586">
        <v>377929.36259999999</v>
      </c>
    </row>
    <row r="29" spans="1:8">
      <c r="A29" s="441">
        <v>23</v>
      </c>
      <c r="B29" s="456" t="s">
        <v>454</v>
      </c>
      <c r="C29" s="585">
        <v>2779048.7302000001</v>
      </c>
      <c r="D29" s="585">
        <v>8521226.5943999998</v>
      </c>
      <c r="E29" s="585">
        <v>888753.20330000005</v>
      </c>
      <c r="F29" s="585" t="s">
        <v>739</v>
      </c>
      <c r="G29" s="585">
        <v>103834.02</v>
      </c>
      <c r="H29" s="586">
        <v>10411522.121300001</v>
      </c>
    </row>
    <row r="30" spans="1:8">
      <c r="A30" s="441">
        <v>24</v>
      </c>
      <c r="B30" s="456" t="s">
        <v>525</v>
      </c>
      <c r="C30" s="585">
        <v>2311920.2795000002</v>
      </c>
      <c r="D30" s="585">
        <v>7001211.6407000003</v>
      </c>
      <c r="E30" s="585">
        <v>1471262.0902</v>
      </c>
      <c r="F30" s="585" t="s">
        <v>739</v>
      </c>
      <c r="G30" s="585">
        <v>999.24</v>
      </c>
      <c r="H30" s="586">
        <v>7841869.8300000019</v>
      </c>
    </row>
    <row r="31" spans="1:8">
      <c r="A31" s="441">
        <v>25</v>
      </c>
      <c r="B31" s="456" t="s">
        <v>455</v>
      </c>
      <c r="C31" s="585">
        <v>1029891.87</v>
      </c>
      <c r="D31" s="585">
        <v>6910377.2467</v>
      </c>
      <c r="E31" s="585">
        <v>1382133.9129999999</v>
      </c>
      <c r="F31" s="585" t="s">
        <v>739</v>
      </c>
      <c r="G31" s="585">
        <v>221729.3</v>
      </c>
      <c r="H31" s="586">
        <v>6558135.2037000004</v>
      </c>
    </row>
    <row r="32" spans="1:8">
      <c r="A32" s="441">
        <v>26</v>
      </c>
      <c r="B32" s="456" t="s">
        <v>522</v>
      </c>
      <c r="C32" s="585">
        <v>463977.47</v>
      </c>
      <c r="D32" s="585">
        <v>20110725.0601</v>
      </c>
      <c r="E32" s="585">
        <v>1741298.1276</v>
      </c>
      <c r="F32" s="585" t="s">
        <v>739</v>
      </c>
      <c r="G32" s="585">
        <v>70453.460000000006</v>
      </c>
      <c r="H32" s="586">
        <v>18833404.4025</v>
      </c>
    </row>
    <row r="33" spans="1:8">
      <c r="A33" s="441">
        <v>27</v>
      </c>
      <c r="B33" s="441" t="s">
        <v>456</v>
      </c>
      <c r="C33" s="585">
        <v>3516866.86</v>
      </c>
      <c r="D33" s="585">
        <v>19383509.552299999</v>
      </c>
      <c r="E33" s="585"/>
      <c r="F33" s="585"/>
      <c r="G33" s="585"/>
      <c r="H33" s="586">
        <v>22900376.412299998</v>
      </c>
    </row>
    <row r="34" spans="1:8">
      <c r="A34" s="441">
        <v>28</v>
      </c>
      <c r="B34" s="445" t="s">
        <v>65</v>
      </c>
      <c r="C34" s="587">
        <v>33877012.420400009</v>
      </c>
      <c r="D34" s="587">
        <v>506459709.89299989</v>
      </c>
      <c r="E34" s="587">
        <v>17786067.543499999</v>
      </c>
      <c r="F34" s="587">
        <v>0</v>
      </c>
      <c r="G34" s="587">
        <v>885234.16000000015</v>
      </c>
      <c r="H34" s="586">
        <v>522550654.7698999</v>
      </c>
    </row>
    <row r="36" spans="1:8">
      <c r="B36" s="455"/>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scale="36" orientation="portrait" r:id="rId1"/>
  <headerFooter>
    <oddFooter>&amp;C_x000D_&amp;1#&amp;"Calibri"&amp;10&amp;K000000 C1 - FOR INTERNAL USE ONLY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D15"/>
  <sheetViews>
    <sheetView showGridLines="0" zoomScaleNormal="100" workbookViewId="0"/>
  </sheetViews>
  <sheetFormatPr defaultColWidth="9.21875" defaultRowHeight="12"/>
  <cols>
    <col min="1" max="1" width="11.77734375" style="361" bestFit="1" customWidth="1"/>
    <col min="2" max="2" width="108" style="361" bestFit="1" customWidth="1"/>
    <col min="3" max="3" width="18.33203125" style="361" customWidth="1"/>
    <col min="4" max="4" width="21.33203125" style="361" bestFit="1" customWidth="1"/>
    <col min="5" max="16384" width="9.21875" style="361"/>
  </cols>
  <sheetData>
    <row r="1" spans="1:4" ht="13.8">
      <c r="A1" s="359" t="s">
        <v>31</v>
      </c>
      <c r="B1" s="439" t="str">
        <f>'Info '!C2</f>
        <v>JSC PASHA Bank Georgia</v>
      </c>
    </row>
    <row r="2" spans="1:4">
      <c r="A2" s="359" t="s">
        <v>32</v>
      </c>
      <c r="B2" s="438">
        <f>'1. key ratios '!B2</f>
        <v>45016</v>
      </c>
    </row>
    <row r="3" spans="1:4">
      <c r="A3" s="360" t="s">
        <v>457</v>
      </c>
    </row>
    <row r="5" spans="1:4">
      <c r="A5" s="741" t="s">
        <v>671</v>
      </c>
      <c r="B5" s="741"/>
      <c r="C5" s="437" t="s">
        <v>474</v>
      </c>
      <c r="D5" s="437" t="s">
        <v>515</v>
      </c>
    </row>
    <row r="6" spans="1:4">
      <c r="A6" s="464">
        <v>1</v>
      </c>
      <c r="B6" s="457" t="s">
        <v>670</v>
      </c>
      <c r="C6" s="588">
        <v>16823840.963300001</v>
      </c>
      <c r="D6" s="588">
        <v>338283.71879999997</v>
      </c>
    </row>
    <row r="7" spans="1:4">
      <c r="A7" s="461">
        <v>2</v>
      </c>
      <c r="B7" s="457" t="s">
        <v>669</v>
      </c>
      <c r="C7" s="588">
        <v>4189336.7481000004</v>
      </c>
      <c r="D7" s="588">
        <v>281337.04950000002</v>
      </c>
    </row>
    <row r="8" spans="1:4">
      <c r="A8" s="463">
        <v>2.1</v>
      </c>
      <c r="B8" s="462" t="s">
        <v>530</v>
      </c>
      <c r="C8" s="588">
        <v>2602473.5734000001</v>
      </c>
      <c r="D8" s="588">
        <v>281337.04950000002</v>
      </c>
    </row>
    <row r="9" spans="1:4">
      <c r="A9" s="463">
        <v>2.2000000000000002</v>
      </c>
      <c r="B9" s="462" t="s">
        <v>528</v>
      </c>
      <c r="C9" s="588">
        <v>1586863.1747000001</v>
      </c>
      <c r="D9" s="588">
        <v>0</v>
      </c>
    </row>
    <row r="10" spans="1:4">
      <c r="A10" s="464">
        <v>3</v>
      </c>
      <c r="B10" s="457" t="s">
        <v>668</v>
      </c>
      <c r="C10" s="588">
        <v>3397800.8948000004</v>
      </c>
      <c r="D10" s="588">
        <v>13887.570299999999</v>
      </c>
    </row>
    <row r="11" spans="1:4">
      <c r="A11" s="463">
        <v>3.1</v>
      </c>
      <c r="B11" s="462" t="s">
        <v>459</v>
      </c>
      <c r="C11" s="588">
        <v>885234.16</v>
      </c>
      <c r="D11" s="588"/>
    </row>
    <row r="12" spans="1:4">
      <c r="A12" s="463">
        <v>3.2</v>
      </c>
      <c r="B12" s="462" t="s">
        <v>667</v>
      </c>
      <c r="C12" s="588">
        <v>2485839.5781</v>
      </c>
      <c r="D12" s="588">
        <v>13887.570299999999</v>
      </c>
    </row>
    <row r="13" spans="1:4">
      <c r="A13" s="463">
        <v>3.3</v>
      </c>
      <c r="B13" s="462" t="s">
        <v>529</v>
      </c>
      <c r="C13" s="588">
        <v>26727.1567</v>
      </c>
      <c r="D13" s="588"/>
    </row>
    <row r="14" spans="1:4">
      <c r="A14" s="461">
        <v>4</v>
      </c>
      <c r="B14" s="460" t="s">
        <v>666</v>
      </c>
      <c r="C14" s="588">
        <v>-533775.0960999988</v>
      </c>
      <c r="D14" s="588">
        <v>-16517.796399999992</v>
      </c>
    </row>
    <row r="15" spans="1:4">
      <c r="A15" s="458">
        <v>5</v>
      </c>
      <c r="B15" s="457" t="s">
        <v>665</v>
      </c>
      <c r="C15" s="584">
        <v>17081601.720500004</v>
      </c>
      <c r="D15" s="584">
        <v>589215.40159999998</v>
      </c>
    </row>
  </sheetData>
  <mergeCells count="1">
    <mergeCell ref="A5:B5"/>
  </mergeCells>
  <pageMargins left="0.7" right="0.7" top="0.75" bottom="0.75" header="0.3" footer="0.3"/>
  <pageSetup scale="46" orientation="portrait" r:id="rId1"/>
  <headerFooter>
    <oddFooter>&amp;C_x000D_&amp;1#&amp;"Calibri"&amp;10&amp;K000000 C1 - FOR INTERNAL USE ONLY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D23"/>
  <sheetViews>
    <sheetView showGridLines="0" zoomScaleNormal="100" workbookViewId="0">
      <selection activeCell="B26" sqref="B26"/>
    </sheetView>
  </sheetViews>
  <sheetFormatPr defaultColWidth="9.21875" defaultRowHeight="12"/>
  <cols>
    <col min="1" max="1" width="11.77734375" style="361" bestFit="1" customWidth="1"/>
    <col min="2" max="2" width="128.88671875" style="361" bestFit="1" customWidth="1"/>
    <col min="3" max="3" width="37" style="361" customWidth="1"/>
    <col min="4" max="4" width="50.5546875" style="361" customWidth="1"/>
    <col min="5" max="16384" width="9.21875" style="361"/>
  </cols>
  <sheetData>
    <row r="1" spans="1:4" ht="13.8">
      <c r="A1" s="359" t="s">
        <v>31</v>
      </c>
      <c r="B1" s="439" t="str">
        <f>'Info '!C2</f>
        <v>JSC PASHA Bank Georgia</v>
      </c>
    </row>
    <row r="2" spans="1:4">
      <c r="A2" s="359" t="s">
        <v>32</v>
      </c>
      <c r="B2" s="438">
        <f>'1. key ratios '!B2</f>
        <v>45016</v>
      </c>
    </row>
    <row r="3" spans="1:4">
      <c r="A3" s="360" t="s">
        <v>461</v>
      </c>
    </row>
    <row r="4" spans="1:4">
      <c r="A4" s="360"/>
    </row>
    <row r="5" spans="1:4" ht="15" customHeight="1">
      <c r="A5" s="742" t="s">
        <v>531</v>
      </c>
      <c r="B5" s="743"/>
      <c r="C5" s="746" t="s">
        <v>462</v>
      </c>
      <c r="D5" s="746" t="s">
        <v>463</v>
      </c>
    </row>
    <row r="6" spans="1:4">
      <c r="A6" s="744"/>
      <c r="B6" s="745"/>
      <c r="C6" s="746"/>
      <c r="D6" s="746"/>
    </row>
    <row r="7" spans="1:4">
      <c r="A7" s="430">
        <v>1</v>
      </c>
      <c r="B7" s="430" t="s">
        <v>458</v>
      </c>
      <c r="C7" s="588">
        <v>32793987.7315</v>
      </c>
      <c r="D7" s="465"/>
    </row>
    <row r="8" spans="1:4">
      <c r="A8" s="459">
        <v>2</v>
      </c>
      <c r="B8" s="459" t="s">
        <v>464</v>
      </c>
      <c r="C8" s="588">
        <v>4474844.4122000001</v>
      </c>
      <c r="D8" s="465"/>
    </row>
    <row r="9" spans="1:4">
      <c r="A9" s="459">
        <v>3</v>
      </c>
      <c r="B9" s="468" t="s">
        <v>674</v>
      </c>
      <c r="C9" s="588">
        <v>0</v>
      </c>
      <c r="D9" s="465"/>
    </row>
    <row r="10" spans="1:4">
      <c r="A10" s="459">
        <v>4</v>
      </c>
      <c r="B10" s="459" t="s">
        <v>465</v>
      </c>
      <c r="C10" s="588"/>
      <c r="D10" s="465"/>
    </row>
    <row r="11" spans="1:4">
      <c r="A11" s="459">
        <v>5</v>
      </c>
      <c r="B11" s="467" t="s">
        <v>673</v>
      </c>
      <c r="C11" s="588">
        <v>21482.080000000002</v>
      </c>
      <c r="D11" s="465"/>
    </row>
    <row r="12" spans="1:4">
      <c r="A12" s="459">
        <v>6</v>
      </c>
      <c r="B12" s="467" t="s">
        <v>466</v>
      </c>
      <c r="C12" s="588">
        <v>2328392.43872105</v>
      </c>
      <c r="D12" s="465"/>
    </row>
    <row r="13" spans="1:4">
      <c r="A13" s="459">
        <v>7</v>
      </c>
      <c r="B13" s="467" t="s">
        <v>469</v>
      </c>
      <c r="C13" s="588">
        <v>881845.26</v>
      </c>
      <c r="D13" s="465"/>
    </row>
    <row r="14" spans="1:4">
      <c r="A14" s="459">
        <v>8</v>
      </c>
      <c r="B14" s="467" t="s">
        <v>467</v>
      </c>
      <c r="C14" s="588">
        <v>2889199.0125789498</v>
      </c>
      <c r="D14" s="459"/>
    </row>
    <row r="15" spans="1:4">
      <c r="A15" s="459">
        <v>9</v>
      </c>
      <c r="B15" s="467" t="s">
        <v>468</v>
      </c>
      <c r="C15" s="588"/>
      <c r="D15" s="459"/>
    </row>
    <row r="16" spans="1:4">
      <c r="A16" s="459">
        <v>10</v>
      </c>
      <c r="B16" s="467" t="s">
        <v>470</v>
      </c>
      <c r="C16" s="588"/>
      <c r="D16" s="459"/>
    </row>
    <row r="17" spans="1:4">
      <c r="A17" s="459">
        <v>11</v>
      </c>
      <c r="B17" s="467" t="s">
        <v>672</v>
      </c>
      <c r="C17" s="588">
        <v>956639.42980000004</v>
      </c>
      <c r="D17" s="465"/>
    </row>
    <row r="18" spans="1:4">
      <c r="A18" s="430">
        <v>12</v>
      </c>
      <c r="B18" s="466" t="s">
        <v>460</v>
      </c>
      <c r="C18" s="584">
        <v>30191273.920400001</v>
      </c>
      <c r="D18" s="465"/>
    </row>
    <row r="21" spans="1:4">
      <c r="B21" s="359"/>
    </row>
    <row r="22" spans="1:4">
      <c r="B22" s="359"/>
    </row>
    <row r="23" spans="1:4">
      <c r="B23" s="360"/>
    </row>
  </sheetData>
  <mergeCells count="3">
    <mergeCell ref="A5:B6"/>
    <mergeCell ref="C5:C6"/>
    <mergeCell ref="D5:D6"/>
  </mergeCells>
  <pageMargins left="0.7" right="0.7" top="0.75" bottom="0.75" header="0.3" footer="0.3"/>
  <pageSetup paperSize="9" scale="38" orientation="portrait" r:id="rId1"/>
  <headerFooter>
    <oddFooter>&amp;C_x000D_&amp;1#&amp;"Calibri"&amp;10&amp;K000000 C1 - FOR INTERNAL USE ONLY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AB28"/>
  <sheetViews>
    <sheetView showGridLines="0" zoomScaleNormal="100" workbookViewId="0"/>
  </sheetViews>
  <sheetFormatPr defaultColWidth="9.21875" defaultRowHeight="12"/>
  <cols>
    <col min="1" max="1" width="11.77734375" style="452" bestFit="1" customWidth="1"/>
    <col min="2" max="2" width="63.88671875" style="452" customWidth="1"/>
    <col min="3" max="3" width="15.5546875" style="452" customWidth="1"/>
    <col min="4" max="18" width="22.21875" style="452" customWidth="1"/>
    <col min="19" max="19" width="23.21875" style="452" bestFit="1" customWidth="1"/>
    <col min="20" max="26" width="22.21875" style="452" customWidth="1"/>
    <col min="27" max="27" width="23.21875" style="452" bestFit="1" customWidth="1"/>
    <col min="28" max="28" width="20" style="452" customWidth="1"/>
    <col min="29" max="16384" width="9.21875" style="452"/>
  </cols>
  <sheetData>
    <row r="1" spans="1:28" ht="13.8">
      <c r="A1" s="359" t="s">
        <v>31</v>
      </c>
      <c r="B1" s="439" t="str">
        <f>'Info '!C2</f>
        <v>JSC PASHA Bank Georgia</v>
      </c>
    </row>
    <row r="2" spans="1:28">
      <c r="A2" s="359" t="s">
        <v>32</v>
      </c>
      <c r="B2" s="438">
        <f>'1. key ratios '!B2</f>
        <v>45016</v>
      </c>
      <c r="C2" s="453"/>
    </row>
    <row r="3" spans="1:28">
      <c r="A3" s="360" t="s">
        <v>471</v>
      </c>
    </row>
    <row r="5" spans="1:28" ht="15" customHeight="1">
      <c r="A5" s="748" t="s">
        <v>686</v>
      </c>
      <c r="B5" s="749"/>
      <c r="C5" s="754" t="s">
        <v>472</v>
      </c>
      <c r="D5" s="755"/>
      <c r="E5" s="755"/>
      <c r="F5" s="755"/>
      <c r="G5" s="755"/>
      <c r="H5" s="755"/>
      <c r="I5" s="755"/>
      <c r="J5" s="755"/>
      <c r="K5" s="755"/>
      <c r="L5" s="755"/>
      <c r="M5" s="755"/>
      <c r="N5" s="755"/>
      <c r="O5" s="755"/>
      <c r="P5" s="755"/>
      <c r="Q5" s="755"/>
      <c r="R5" s="755"/>
      <c r="S5" s="755"/>
      <c r="T5" s="476"/>
      <c r="U5" s="476"/>
      <c r="V5" s="476"/>
      <c r="W5" s="476"/>
      <c r="X5" s="476"/>
      <c r="Y5" s="476"/>
      <c r="Z5" s="476"/>
      <c r="AA5" s="475"/>
      <c r="AB5" s="470"/>
    </row>
    <row r="6" spans="1:28" ht="12" customHeight="1">
      <c r="A6" s="750"/>
      <c r="B6" s="751"/>
      <c r="C6" s="756" t="s">
        <v>65</v>
      </c>
      <c r="D6" s="758" t="s">
        <v>685</v>
      </c>
      <c r="E6" s="758"/>
      <c r="F6" s="758"/>
      <c r="G6" s="758"/>
      <c r="H6" s="758" t="s">
        <v>684</v>
      </c>
      <c r="I6" s="758"/>
      <c r="J6" s="758"/>
      <c r="K6" s="758"/>
      <c r="L6" s="473"/>
      <c r="M6" s="759" t="s">
        <v>683</v>
      </c>
      <c r="N6" s="759"/>
      <c r="O6" s="759"/>
      <c r="P6" s="759"/>
      <c r="Q6" s="759"/>
      <c r="R6" s="759"/>
      <c r="S6" s="739"/>
      <c r="T6" s="474"/>
      <c r="U6" s="747" t="s">
        <v>682</v>
      </c>
      <c r="V6" s="747"/>
      <c r="W6" s="747"/>
      <c r="X6" s="747"/>
      <c r="Y6" s="747"/>
      <c r="Z6" s="747"/>
      <c r="AA6" s="740"/>
      <c r="AB6" s="473"/>
    </row>
    <row r="7" spans="1:28" ht="24">
      <c r="A7" s="752"/>
      <c r="B7" s="753"/>
      <c r="C7" s="757"/>
      <c r="D7" s="472"/>
      <c r="E7" s="449" t="s">
        <v>473</v>
      </c>
      <c r="F7" s="449" t="s">
        <v>680</v>
      </c>
      <c r="G7" s="451" t="s">
        <v>681</v>
      </c>
      <c r="H7" s="453"/>
      <c r="I7" s="449" t="s">
        <v>473</v>
      </c>
      <c r="J7" s="449" t="s">
        <v>680</v>
      </c>
      <c r="K7" s="451" t="s">
        <v>681</v>
      </c>
      <c r="L7" s="471"/>
      <c r="M7" s="449" t="s">
        <v>473</v>
      </c>
      <c r="N7" s="449" t="s">
        <v>680</v>
      </c>
      <c r="O7" s="449" t="s">
        <v>679</v>
      </c>
      <c r="P7" s="449" t="s">
        <v>678</v>
      </c>
      <c r="Q7" s="449" t="s">
        <v>677</v>
      </c>
      <c r="R7" s="449" t="s">
        <v>676</v>
      </c>
      <c r="S7" s="449" t="s">
        <v>675</v>
      </c>
      <c r="T7" s="471"/>
      <c r="U7" s="449" t="s">
        <v>473</v>
      </c>
      <c r="V7" s="449" t="s">
        <v>680</v>
      </c>
      <c r="W7" s="449" t="s">
        <v>679</v>
      </c>
      <c r="X7" s="449" t="s">
        <v>678</v>
      </c>
      <c r="Y7" s="449" t="s">
        <v>677</v>
      </c>
      <c r="Z7" s="449" t="s">
        <v>676</v>
      </c>
      <c r="AA7" s="449" t="s">
        <v>675</v>
      </c>
      <c r="AB7" s="470"/>
    </row>
    <row r="8" spans="1:28">
      <c r="A8" s="469">
        <v>1</v>
      </c>
      <c r="B8" s="445" t="s">
        <v>474</v>
      </c>
      <c r="C8" s="587">
        <v>338174384.34899998</v>
      </c>
      <c r="D8" s="585">
        <v>280684081.9928</v>
      </c>
      <c r="E8" s="585">
        <v>5403347.0082</v>
      </c>
      <c r="F8" s="585">
        <v>7242773.3624999998</v>
      </c>
      <c r="G8" s="585">
        <v>3055.3317999999999</v>
      </c>
      <c r="H8" s="585">
        <v>27299028.435800001</v>
      </c>
      <c r="I8" s="585">
        <v>52161.55</v>
      </c>
      <c r="J8" s="585">
        <v>7360785.8125999998</v>
      </c>
      <c r="K8" s="585">
        <v>0</v>
      </c>
      <c r="L8" s="585">
        <v>27934639.925900001</v>
      </c>
      <c r="M8" s="585">
        <v>2525370.2752</v>
      </c>
      <c r="N8" s="585">
        <v>37971</v>
      </c>
      <c r="O8" s="585">
        <v>1925433.2514</v>
      </c>
      <c r="P8" s="585">
        <v>14637890.544</v>
      </c>
      <c r="Q8" s="585">
        <v>4161473.7902000002</v>
      </c>
      <c r="R8" s="585">
        <v>4182894.4978</v>
      </c>
      <c r="S8" s="585">
        <v>0</v>
      </c>
      <c r="T8" s="585">
        <v>2256633.9945</v>
      </c>
      <c r="U8" s="585">
        <v>0</v>
      </c>
      <c r="V8" s="585">
        <v>0</v>
      </c>
      <c r="W8" s="585">
        <v>0</v>
      </c>
      <c r="X8" s="585">
        <v>0</v>
      </c>
      <c r="Y8" s="585">
        <v>0</v>
      </c>
      <c r="Z8" s="585">
        <v>0</v>
      </c>
      <c r="AA8" s="585">
        <v>0</v>
      </c>
    </row>
    <row r="9" spans="1:28">
      <c r="A9" s="441">
        <v>1.1000000000000001</v>
      </c>
      <c r="B9" s="461" t="s">
        <v>475</v>
      </c>
      <c r="C9" s="589" t="s">
        <v>739</v>
      </c>
      <c r="D9" s="585" t="s">
        <v>739</v>
      </c>
      <c r="E9" s="585" t="s">
        <v>739</v>
      </c>
      <c r="F9" s="585" t="s">
        <v>739</v>
      </c>
      <c r="G9" s="585" t="s">
        <v>739</v>
      </c>
      <c r="H9" s="585" t="s">
        <v>739</v>
      </c>
      <c r="I9" s="585" t="s">
        <v>739</v>
      </c>
      <c r="J9" s="585" t="s">
        <v>739</v>
      </c>
      <c r="K9" s="585" t="s">
        <v>739</v>
      </c>
      <c r="L9" s="585" t="s">
        <v>739</v>
      </c>
      <c r="M9" s="585" t="s">
        <v>739</v>
      </c>
      <c r="N9" s="585" t="s">
        <v>739</v>
      </c>
      <c r="O9" s="585" t="s">
        <v>739</v>
      </c>
      <c r="P9" s="585" t="s">
        <v>739</v>
      </c>
      <c r="Q9" s="585" t="s">
        <v>739</v>
      </c>
      <c r="R9" s="585" t="s">
        <v>739</v>
      </c>
      <c r="S9" s="585" t="s">
        <v>739</v>
      </c>
      <c r="T9" s="585" t="s">
        <v>739</v>
      </c>
      <c r="U9" s="585" t="s">
        <v>739</v>
      </c>
      <c r="V9" s="585" t="s">
        <v>739</v>
      </c>
      <c r="W9" s="585" t="s">
        <v>739</v>
      </c>
      <c r="X9" s="585" t="s">
        <v>739</v>
      </c>
      <c r="Y9" s="585" t="s">
        <v>739</v>
      </c>
      <c r="Z9" s="585" t="s">
        <v>739</v>
      </c>
      <c r="AA9" s="585" t="s">
        <v>739</v>
      </c>
    </row>
    <row r="10" spans="1:28">
      <c r="A10" s="441">
        <v>1.2</v>
      </c>
      <c r="B10" s="461" t="s">
        <v>476</v>
      </c>
      <c r="C10" s="589" t="s">
        <v>739</v>
      </c>
      <c r="D10" s="585" t="s">
        <v>739</v>
      </c>
      <c r="E10" s="585" t="s">
        <v>739</v>
      </c>
      <c r="F10" s="585" t="s">
        <v>739</v>
      </c>
      <c r="G10" s="585" t="s">
        <v>739</v>
      </c>
      <c r="H10" s="585" t="s">
        <v>739</v>
      </c>
      <c r="I10" s="585" t="s">
        <v>739</v>
      </c>
      <c r="J10" s="585" t="s">
        <v>739</v>
      </c>
      <c r="K10" s="585" t="s">
        <v>739</v>
      </c>
      <c r="L10" s="585" t="s">
        <v>739</v>
      </c>
      <c r="M10" s="585" t="s">
        <v>739</v>
      </c>
      <c r="N10" s="585" t="s">
        <v>739</v>
      </c>
      <c r="O10" s="585" t="s">
        <v>739</v>
      </c>
      <c r="P10" s="585" t="s">
        <v>739</v>
      </c>
      <c r="Q10" s="585" t="s">
        <v>739</v>
      </c>
      <c r="R10" s="585" t="s">
        <v>739</v>
      </c>
      <c r="S10" s="585" t="s">
        <v>739</v>
      </c>
      <c r="T10" s="585" t="s">
        <v>739</v>
      </c>
      <c r="U10" s="585" t="s">
        <v>739</v>
      </c>
      <c r="V10" s="585" t="s">
        <v>739</v>
      </c>
      <c r="W10" s="585" t="s">
        <v>739</v>
      </c>
      <c r="X10" s="585" t="s">
        <v>739</v>
      </c>
      <c r="Y10" s="585" t="s">
        <v>739</v>
      </c>
      <c r="Z10" s="585" t="s">
        <v>739</v>
      </c>
      <c r="AA10" s="585" t="s">
        <v>739</v>
      </c>
    </row>
    <row r="11" spans="1:28">
      <c r="A11" s="441">
        <v>1.3</v>
      </c>
      <c r="B11" s="461" t="s">
        <v>477</v>
      </c>
      <c r="C11" s="589" t="s">
        <v>739</v>
      </c>
      <c r="D11" s="585" t="s">
        <v>739</v>
      </c>
      <c r="E11" s="585" t="s">
        <v>739</v>
      </c>
      <c r="F11" s="585" t="s">
        <v>739</v>
      </c>
      <c r="G11" s="585" t="s">
        <v>739</v>
      </c>
      <c r="H11" s="585" t="s">
        <v>739</v>
      </c>
      <c r="I11" s="585" t="s">
        <v>739</v>
      </c>
      <c r="J11" s="585" t="s">
        <v>739</v>
      </c>
      <c r="K11" s="585" t="s">
        <v>739</v>
      </c>
      <c r="L11" s="585" t="s">
        <v>739</v>
      </c>
      <c r="M11" s="585" t="s">
        <v>739</v>
      </c>
      <c r="N11" s="585" t="s">
        <v>739</v>
      </c>
      <c r="O11" s="585" t="s">
        <v>739</v>
      </c>
      <c r="P11" s="585" t="s">
        <v>739</v>
      </c>
      <c r="Q11" s="585" t="s">
        <v>739</v>
      </c>
      <c r="R11" s="585" t="s">
        <v>739</v>
      </c>
      <c r="S11" s="585" t="s">
        <v>739</v>
      </c>
      <c r="T11" s="585" t="s">
        <v>739</v>
      </c>
      <c r="U11" s="585" t="s">
        <v>739</v>
      </c>
      <c r="V11" s="585" t="s">
        <v>739</v>
      </c>
      <c r="W11" s="585" t="s">
        <v>739</v>
      </c>
      <c r="X11" s="585" t="s">
        <v>739</v>
      </c>
      <c r="Y11" s="585" t="s">
        <v>739</v>
      </c>
      <c r="Z11" s="585" t="s">
        <v>739</v>
      </c>
      <c r="AA11" s="585" t="s">
        <v>739</v>
      </c>
    </row>
    <row r="12" spans="1:28">
      <c r="A12" s="441">
        <v>1.4</v>
      </c>
      <c r="B12" s="461" t="s">
        <v>478</v>
      </c>
      <c r="C12" s="589">
        <v>60114285.0348</v>
      </c>
      <c r="D12" s="585">
        <v>59960661.0348</v>
      </c>
      <c r="E12" s="585">
        <v>2996277.17</v>
      </c>
      <c r="F12" s="585">
        <v>0</v>
      </c>
      <c r="G12" s="585">
        <v>0</v>
      </c>
      <c r="H12" s="585">
        <v>0</v>
      </c>
      <c r="I12" s="585">
        <v>0</v>
      </c>
      <c r="J12" s="585">
        <v>0</v>
      </c>
      <c r="K12" s="585">
        <v>0</v>
      </c>
      <c r="L12" s="585">
        <v>153624</v>
      </c>
      <c r="M12" s="585">
        <v>0</v>
      </c>
      <c r="N12" s="585">
        <v>0</v>
      </c>
      <c r="O12" s="585">
        <v>0</v>
      </c>
      <c r="P12" s="585">
        <v>0</v>
      </c>
      <c r="Q12" s="585">
        <v>153624</v>
      </c>
      <c r="R12" s="585">
        <v>0</v>
      </c>
      <c r="S12" s="585">
        <v>0</v>
      </c>
      <c r="T12" s="585">
        <v>0</v>
      </c>
      <c r="U12" s="585">
        <v>0</v>
      </c>
      <c r="V12" s="585">
        <v>0</v>
      </c>
      <c r="W12" s="585">
        <v>0</v>
      </c>
      <c r="X12" s="585">
        <v>0</v>
      </c>
      <c r="Y12" s="585">
        <v>0</v>
      </c>
      <c r="Z12" s="585">
        <v>0</v>
      </c>
      <c r="AA12" s="585">
        <v>0</v>
      </c>
    </row>
    <row r="13" spans="1:28">
      <c r="A13" s="441">
        <v>1.5</v>
      </c>
      <c r="B13" s="461" t="s">
        <v>479</v>
      </c>
      <c r="C13" s="589">
        <v>212678229.16209999</v>
      </c>
      <c r="D13" s="585">
        <v>164978171.81290001</v>
      </c>
      <c r="E13" s="585">
        <v>951970.41819999996</v>
      </c>
      <c r="F13" s="585">
        <v>7242773.3624999998</v>
      </c>
      <c r="G13" s="585">
        <v>0</v>
      </c>
      <c r="H13" s="585">
        <v>23877469.4837</v>
      </c>
      <c r="I13" s="585">
        <v>0</v>
      </c>
      <c r="J13" s="585">
        <v>5737489.5225999998</v>
      </c>
      <c r="K13" s="585">
        <v>0</v>
      </c>
      <c r="L13" s="585">
        <v>21565953.870999999</v>
      </c>
      <c r="M13" s="585">
        <v>2282601.5183999999</v>
      </c>
      <c r="N13" s="585">
        <v>0</v>
      </c>
      <c r="O13" s="585">
        <v>255782.76139999999</v>
      </c>
      <c r="P13" s="585">
        <v>13115468.424000001</v>
      </c>
      <c r="Q13" s="585">
        <v>1584942.39</v>
      </c>
      <c r="R13" s="585">
        <v>4182894.4978</v>
      </c>
      <c r="S13" s="585">
        <v>0</v>
      </c>
      <c r="T13" s="585">
        <v>2256633.9945</v>
      </c>
      <c r="U13" s="585">
        <v>0</v>
      </c>
      <c r="V13" s="585">
        <v>0</v>
      </c>
      <c r="W13" s="585">
        <v>0</v>
      </c>
      <c r="X13" s="585">
        <v>0</v>
      </c>
      <c r="Y13" s="585">
        <v>0</v>
      </c>
      <c r="Z13" s="585">
        <v>0</v>
      </c>
      <c r="AA13" s="585">
        <v>0</v>
      </c>
    </row>
    <row r="14" spans="1:28">
      <c r="A14" s="441">
        <v>1.6</v>
      </c>
      <c r="B14" s="461" t="s">
        <v>480</v>
      </c>
      <c r="C14" s="589">
        <v>65381870.152099997</v>
      </c>
      <c r="D14" s="585">
        <v>55745249.145099998</v>
      </c>
      <c r="E14" s="585">
        <v>1455099.42</v>
      </c>
      <c r="F14" s="585">
        <v>0</v>
      </c>
      <c r="G14" s="585">
        <v>3055.3317999999999</v>
      </c>
      <c r="H14" s="585">
        <v>3421558.9520999999</v>
      </c>
      <c r="I14" s="585">
        <v>52161.55</v>
      </c>
      <c r="J14" s="585">
        <v>1623296.29</v>
      </c>
      <c r="K14" s="585">
        <v>0</v>
      </c>
      <c r="L14" s="585">
        <v>6215062.0548999999</v>
      </c>
      <c r="M14" s="585">
        <v>242768.7568</v>
      </c>
      <c r="N14" s="585">
        <v>37971</v>
      </c>
      <c r="O14" s="585">
        <v>1669650.49</v>
      </c>
      <c r="P14" s="585">
        <v>1522422.12</v>
      </c>
      <c r="Q14" s="585">
        <v>2422907.4002</v>
      </c>
      <c r="R14" s="585">
        <v>0</v>
      </c>
      <c r="S14" s="585">
        <v>0</v>
      </c>
      <c r="T14" s="585">
        <v>0</v>
      </c>
      <c r="U14" s="585">
        <v>0</v>
      </c>
      <c r="V14" s="585">
        <v>0</v>
      </c>
      <c r="W14" s="585">
        <v>0</v>
      </c>
      <c r="X14" s="585">
        <v>0</v>
      </c>
      <c r="Y14" s="585">
        <v>0</v>
      </c>
      <c r="Z14" s="585">
        <v>0</v>
      </c>
      <c r="AA14" s="585">
        <v>0</v>
      </c>
    </row>
    <row r="15" spans="1:28">
      <c r="A15" s="469">
        <v>2</v>
      </c>
      <c r="B15" s="445" t="s">
        <v>481</v>
      </c>
      <c r="C15" s="587">
        <v>58675395.000299998</v>
      </c>
      <c r="D15" s="585">
        <v>58675395.000299998</v>
      </c>
      <c r="E15" s="585">
        <v>0</v>
      </c>
      <c r="F15" s="585">
        <v>0</v>
      </c>
      <c r="G15" s="585">
        <v>0</v>
      </c>
      <c r="H15" s="585">
        <v>0</v>
      </c>
      <c r="I15" s="585">
        <v>0</v>
      </c>
      <c r="J15" s="585">
        <v>0</v>
      </c>
      <c r="K15" s="585">
        <v>0</v>
      </c>
      <c r="L15" s="585">
        <v>0</v>
      </c>
      <c r="M15" s="585">
        <v>0</v>
      </c>
      <c r="N15" s="585">
        <v>0</v>
      </c>
      <c r="O15" s="585">
        <v>0</v>
      </c>
      <c r="P15" s="585">
        <v>0</v>
      </c>
      <c r="Q15" s="585">
        <v>0</v>
      </c>
      <c r="R15" s="585">
        <v>0</v>
      </c>
      <c r="S15" s="585">
        <v>0</v>
      </c>
      <c r="T15" s="585">
        <v>0</v>
      </c>
      <c r="U15" s="585">
        <v>0</v>
      </c>
      <c r="V15" s="585">
        <v>0</v>
      </c>
      <c r="W15" s="585">
        <v>0</v>
      </c>
      <c r="X15" s="585">
        <v>0</v>
      </c>
      <c r="Y15" s="585">
        <v>0</v>
      </c>
      <c r="Z15" s="585">
        <v>0</v>
      </c>
      <c r="AA15" s="585">
        <v>0</v>
      </c>
    </row>
    <row r="16" spans="1:28">
      <c r="A16" s="441">
        <v>2.1</v>
      </c>
      <c r="B16" s="461" t="s">
        <v>475</v>
      </c>
      <c r="C16" s="589" t="s">
        <v>739</v>
      </c>
      <c r="D16" s="585" t="s">
        <v>739</v>
      </c>
      <c r="E16" s="585" t="s">
        <v>739</v>
      </c>
      <c r="F16" s="585" t="s">
        <v>739</v>
      </c>
      <c r="G16" s="585" t="s">
        <v>739</v>
      </c>
      <c r="H16" s="585" t="s">
        <v>739</v>
      </c>
      <c r="I16" s="585" t="s">
        <v>739</v>
      </c>
      <c r="J16" s="585" t="s">
        <v>739</v>
      </c>
      <c r="K16" s="585" t="s">
        <v>739</v>
      </c>
      <c r="L16" s="585" t="s">
        <v>739</v>
      </c>
      <c r="M16" s="585" t="s">
        <v>739</v>
      </c>
      <c r="N16" s="585" t="s">
        <v>739</v>
      </c>
      <c r="O16" s="585" t="s">
        <v>739</v>
      </c>
      <c r="P16" s="585" t="s">
        <v>739</v>
      </c>
      <c r="Q16" s="585" t="s">
        <v>739</v>
      </c>
      <c r="R16" s="585" t="s">
        <v>739</v>
      </c>
      <c r="S16" s="585" t="s">
        <v>739</v>
      </c>
      <c r="T16" s="585" t="s">
        <v>739</v>
      </c>
      <c r="U16" s="585" t="s">
        <v>739</v>
      </c>
      <c r="V16" s="585" t="s">
        <v>739</v>
      </c>
      <c r="W16" s="585" t="s">
        <v>739</v>
      </c>
      <c r="X16" s="585" t="s">
        <v>739</v>
      </c>
      <c r="Y16" s="585" t="s">
        <v>739</v>
      </c>
      <c r="Z16" s="585" t="s">
        <v>739</v>
      </c>
      <c r="AA16" s="585" t="s">
        <v>739</v>
      </c>
    </row>
    <row r="17" spans="1:27">
      <c r="A17" s="441">
        <v>2.2000000000000002</v>
      </c>
      <c r="B17" s="461" t="s">
        <v>476</v>
      </c>
      <c r="C17" s="589">
        <v>5248000</v>
      </c>
      <c r="D17" s="585">
        <v>5248000</v>
      </c>
      <c r="E17" s="585" t="s">
        <v>739</v>
      </c>
      <c r="F17" s="585" t="s">
        <v>739</v>
      </c>
      <c r="G17" s="585" t="s">
        <v>739</v>
      </c>
      <c r="H17" s="585" t="s">
        <v>739</v>
      </c>
      <c r="I17" s="585" t="s">
        <v>739</v>
      </c>
      <c r="J17" s="585" t="s">
        <v>739</v>
      </c>
      <c r="K17" s="585" t="s">
        <v>739</v>
      </c>
      <c r="L17" s="585" t="s">
        <v>739</v>
      </c>
      <c r="M17" s="585" t="s">
        <v>739</v>
      </c>
      <c r="N17" s="585" t="s">
        <v>739</v>
      </c>
      <c r="O17" s="585" t="s">
        <v>739</v>
      </c>
      <c r="P17" s="585" t="s">
        <v>739</v>
      </c>
      <c r="Q17" s="585" t="s">
        <v>739</v>
      </c>
      <c r="R17" s="585" t="s">
        <v>739</v>
      </c>
      <c r="S17" s="585" t="s">
        <v>739</v>
      </c>
      <c r="T17" s="585" t="s">
        <v>739</v>
      </c>
      <c r="U17" s="585" t="s">
        <v>739</v>
      </c>
      <c r="V17" s="585" t="s">
        <v>739</v>
      </c>
      <c r="W17" s="585" t="s">
        <v>739</v>
      </c>
      <c r="X17" s="585" t="s">
        <v>739</v>
      </c>
      <c r="Y17" s="585" t="s">
        <v>739</v>
      </c>
      <c r="Z17" s="585" t="s">
        <v>739</v>
      </c>
      <c r="AA17" s="585" t="s">
        <v>739</v>
      </c>
    </row>
    <row r="18" spans="1:27">
      <c r="A18" s="441">
        <v>2.2999999999999998</v>
      </c>
      <c r="B18" s="461" t="s">
        <v>477</v>
      </c>
      <c r="C18" s="589" t="s">
        <v>739</v>
      </c>
      <c r="D18" s="585" t="s">
        <v>739</v>
      </c>
      <c r="E18" s="585" t="s">
        <v>739</v>
      </c>
      <c r="F18" s="585" t="s">
        <v>739</v>
      </c>
      <c r="G18" s="585" t="s">
        <v>739</v>
      </c>
      <c r="H18" s="585" t="s">
        <v>739</v>
      </c>
      <c r="I18" s="585" t="s">
        <v>739</v>
      </c>
      <c r="J18" s="585" t="s">
        <v>739</v>
      </c>
      <c r="K18" s="585" t="s">
        <v>739</v>
      </c>
      <c r="L18" s="585" t="s">
        <v>739</v>
      </c>
      <c r="M18" s="585" t="s">
        <v>739</v>
      </c>
      <c r="N18" s="585" t="s">
        <v>739</v>
      </c>
      <c r="O18" s="585" t="s">
        <v>739</v>
      </c>
      <c r="P18" s="585" t="s">
        <v>739</v>
      </c>
      <c r="Q18" s="585" t="s">
        <v>739</v>
      </c>
      <c r="R18" s="585" t="s">
        <v>739</v>
      </c>
      <c r="S18" s="585" t="s">
        <v>739</v>
      </c>
      <c r="T18" s="585" t="s">
        <v>739</v>
      </c>
      <c r="U18" s="585" t="s">
        <v>739</v>
      </c>
      <c r="V18" s="585" t="s">
        <v>739</v>
      </c>
      <c r="W18" s="585" t="s">
        <v>739</v>
      </c>
      <c r="X18" s="585" t="s">
        <v>739</v>
      </c>
      <c r="Y18" s="585" t="s">
        <v>739</v>
      </c>
      <c r="Z18" s="585" t="s">
        <v>739</v>
      </c>
      <c r="AA18" s="585" t="s">
        <v>739</v>
      </c>
    </row>
    <row r="19" spans="1:27">
      <c r="A19" s="441">
        <v>2.4</v>
      </c>
      <c r="B19" s="461" t="s">
        <v>478</v>
      </c>
      <c r="C19" s="589">
        <v>34199081.716499999</v>
      </c>
      <c r="D19" s="585">
        <v>34199081.716499999</v>
      </c>
      <c r="E19" s="585">
        <v>0</v>
      </c>
      <c r="F19" s="585">
        <v>0</v>
      </c>
      <c r="G19" s="585">
        <v>0</v>
      </c>
      <c r="H19" s="585">
        <v>0</v>
      </c>
      <c r="I19" s="585">
        <v>0</v>
      </c>
      <c r="J19" s="585">
        <v>0</v>
      </c>
      <c r="K19" s="585">
        <v>0</v>
      </c>
      <c r="L19" s="585">
        <v>0</v>
      </c>
      <c r="M19" s="585">
        <v>0</v>
      </c>
      <c r="N19" s="585">
        <v>0</v>
      </c>
      <c r="O19" s="585">
        <v>0</v>
      </c>
      <c r="P19" s="585">
        <v>0</v>
      </c>
      <c r="Q19" s="585">
        <v>0</v>
      </c>
      <c r="R19" s="585">
        <v>0</v>
      </c>
      <c r="S19" s="585">
        <v>0</v>
      </c>
      <c r="T19" s="585">
        <v>0</v>
      </c>
      <c r="U19" s="585">
        <v>0</v>
      </c>
      <c r="V19" s="585">
        <v>0</v>
      </c>
      <c r="W19" s="585">
        <v>0</v>
      </c>
      <c r="X19" s="585">
        <v>0</v>
      </c>
      <c r="Y19" s="585">
        <v>0</v>
      </c>
      <c r="Z19" s="585">
        <v>0</v>
      </c>
      <c r="AA19" s="585">
        <v>0</v>
      </c>
    </row>
    <row r="20" spans="1:27">
      <c r="A20" s="441">
        <v>2.5</v>
      </c>
      <c r="B20" s="461" t="s">
        <v>479</v>
      </c>
      <c r="C20" s="589">
        <v>19228313.283799998</v>
      </c>
      <c r="D20" s="585">
        <v>19228313.283799998</v>
      </c>
      <c r="E20" s="585">
        <v>0</v>
      </c>
      <c r="F20" s="585">
        <v>0</v>
      </c>
      <c r="G20" s="585">
        <v>0</v>
      </c>
      <c r="H20" s="585">
        <v>0</v>
      </c>
      <c r="I20" s="585">
        <v>0</v>
      </c>
      <c r="J20" s="585">
        <v>0</v>
      </c>
      <c r="K20" s="585">
        <v>0</v>
      </c>
      <c r="L20" s="585">
        <v>0</v>
      </c>
      <c r="M20" s="585">
        <v>0</v>
      </c>
      <c r="N20" s="585">
        <v>0</v>
      </c>
      <c r="O20" s="585">
        <v>0</v>
      </c>
      <c r="P20" s="585">
        <v>0</v>
      </c>
      <c r="Q20" s="585">
        <v>0</v>
      </c>
      <c r="R20" s="585">
        <v>0</v>
      </c>
      <c r="S20" s="585">
        <v>0</v>
      </c>
      <c r="T20" s="585">
        <v>0</v>
      </c>
      <c r="U20" s="585">
        <v>0</v>
      </c>
      <c r="V20" s="585">
        <v>0</v>
      </c>
      <c r="W20" s="585">
        <v>0</v>
      </c>
      <c r="X20" s="585">
        <v>0</v>
      </c>
      <c r="Y20" s="585">
        <v>0</v>
      </c>
      <c r="Z20" s="585">
        <v>0</v>
      </c>
      <c r="AA20" s="585">
        <v>0</v>
      </c>
    </row>
    <row r="21" spans="1:27">
      <c r="A21" s="441">
        <v>2.6</v>
      </c>
      <c r="B21" s="461" t="s">
        <v>480</v>
      </c>
      <c r="C21" s="589" t="s">
        <v>739</v>
      </c>
      <c r="D21" s="585" t="s">
        <v>739</v>
      </c>
      <c r="E21" s="585" t="s">
        <v>739</v>
      </c>
      <c r="F21" s="585" t="s">
        <v>739</v>
      </c>
      <c r="G21" s="585" t="s">
        <v>739</v>
      </c>
      <c r="H21" s="585" t="s">
        <v>739</v>
      </c>
      <c r="I21" s="585" t="s">
        <v>739</v>
      </c>
      <c r="J21" s="585" t="s">
        <v>739</v>
      </c>
      <c r="K21" s="585" t="s">
        <v>739</v>
      </c>
      <c r="L21" s="585" t="s">
        <v>739</v>
      </c>
      <c r="M21" s="585" t="s">
        <v>739</v>
      </c>
      <c r="N21" s="585" t="s">
        <v>739</v>
      </c>
      <c r="O21" s="585" t="s">
        <v>739</v>
      </c>
      <c r="P21" s="585" t="s">
        <v>739</v>
      </c>
      <c r="Q21" s="585" t="s">
        <v>739</v>
      </c>
      <c r="R21" s="585" t="s">
        <v>739</v>
      </c>
      <c r="S21" s="585" t="s">
        <v>739</v>
      </c>
      <c r="T21" s="585" t="s">
        <v>739</v>
      </c>
      <c r="U21" s="585" t="s">
        <v>739</v>
      </c>
      <c r="V21" s="585" t="s">
        <v>739</v>
      </c>
      <c r="W21" s="585" t="s">
        <v>739</v>
      </c>
      <c r="X21" s="585" t="s">
        <v>739</v>
      </c>
      <c r="Y21" s="585" t="s">
        <v>739</v>
      </c>
      <c r="Z21" s="585" t="s">
        <v>739</v>
      </c>
      <c r="AA21" s="585" t="s">
        <v>739</v>
      </c>
    </row>
    <row r="22" spans="1:27">
      <c r="A22" s="469">
        <v>3</v>
      </c>
      <c r="B22" s="445" t="s">
        <v>521</v>
      </c>
      <c r="C22" s="587">
        <v>117663443.3495</v>
      </c>
      <c r="D22" s="587">
        <v>116296146.9595</v>
      </c>
      <c r="E22" s="590" t="s">
        <v>739</v>
      </c>
      <c r="F22" s="590" t="s">
        <v>739</v>
      </c>
      <c r="G22" s="590" t="s">
        <v>739</v>
      </c>
      <c r="H22" s="587">
        <v>288120.62</v>
      </c>
      <c r="I22" s="590" t="s">
        <v>739</v>
      </c>
      <c r="J22" s="590" t="s">
        <v>739</v>
      </c>
      <c r="K22" s="590" t="s">
        <v>739</v>
      </c>
      <c r="L22" s="587">
        <v>1079175.77</v>
      </c>
      <c r="M22" s="590" t="s">
        <v>739</v>
      </c>
      <c r="N22" s="590" t="s">
        <v>739</v>
      </c>
      <c r="O22" s="590" t="s">
        <v>739</v>
      </c>
      <c r="P22" s="590" t="s">
        <v>739</v>
      </c>
      <c r="Q22" s="590" t="s">
        <v>739</v>
      </c>
      <c r="R22" s="590" t="s">
        <v>739</v>
      </c>
      <c r="S22" s="590" t="s">
        <v>739</v>
      </c>
      <c r="T22" s="587">
        <v>0</v>
      </c>
      <c r="U22" s="590" t="s">
        <v>739</v>
      </c>
      <c r="V22" s="590" t="s">
        <v>739</v>
      </c>
      <c r="W22" s="590" t="s">
        <v>739</v>
      </c>
      <c r="X22" s="590" t="s">
        <v>739</v>
      </c>
      <c r="Y22" s="590" t="s">
        <v>739</v>
      </c>
      <c r="Z22" s="590" t="s">
        <v>739</v>
      </c>
      <c r="AA22" s="590" t="s">
        <v>739</v>
      </c>
    </row>
    <row r="23" spans="1:27">
      <c r="A23" s="441">
        <v>3.1</v>
      </c>
      <c r="B23" s="461" t="s">
        <v>475</v>
      </c>
      <c r="C23" s="589" t="s">
        <v>739</v>
      </c>
      <c r="D23" s="587" t="s">
        <v>739</v>
      </c>
      <c r="E23" s="590" t="s">
        <v>739</v>
      </c>
      <c r="F23" s="590" t="s">
        <v>739</v>
      </c>
      <c r="G23" s="590" t="s">
        <v>739</v>
      </c>
      <c r="H23" s="587" t="s">
        <v>739</v>
      </c>
      <c r="I23" s="590" t="s">
        <v>739</v>
      </c>
      <c r="J23" s="590" t="s">
        <v>739</v>
      </c>
      <c r="K23" s="590" t="s">
        <v>739</v>
      </c>
      <c r="L23" s="587" t="s">
        <v>739</v>
      </c>
      <c r="M23" s="590" t="s">
        <v>739</v>
      </c>
      <c r="N23" s="590" t="s">
        <v>739</v>
      </c>
      <c r="O23" s="590" t="s">
        <v>739</v>
      </c>
      <c r="P23" s="590" t="s">
        <v>739</v>
      </c>
      <c r="Q23" s="590" t="s">
        <v>739</v>
      </c>
      <c r="R23" s="590" t="s">
        <v>739</v>
      </c>
      <c r="S23" s="590" t="s">
        <v>739</v>
      </c>
      <c r="T23" s="587" t="s">
        <v>739</v>
      </c>
      <c r="U23" s="590" t="s">
        <v>739</v>
      </c>
      <c r="V23" s="590" t="s">
        <v>739</v>
      </c>
      <c r="W23" s="590" t="s">
        <v>739</v>
      </c>
      <c r="X23" s="590" t="s">
        <v>739</v>
      </c>
      <c r="Y23" s="590" t="s">
        <v>739</v>
      </c>
      <c r="Z23" s="590" t="s">
        <v>739</v>
      </c>
      <c r="AA23" s="590" t="s">
        <v>739</v>
      </c>
    </row>
    <row r="24" spans="1:27">
      <c r="A24" s="441">
        <v>3.2</v>
      </c>
      <c r="B24" s="461" t="s">
        <v>476</v>
      </c>
      <c r="C24" s="589" t="s">
        <v>739</v>
      </c>
      <c r="D24" s="587" t="s">
        <v>739</v>
      </c>
      <c r="E24" s="590" t="s">
        <v>739</v>
      </c>
      <c r="F24" s="590" t="s">
        <v>739</v>
      </c>
      <c r="G24" s="590" t="s">
        <v>739</v>
      </c>
      <c r="H24" s="587" t="s">
        <v>739</v>
      </c>
      <c r="I24" s="590" t="s">
        <v>739</v>
      </c>
      <c r="J24" s="590" t="s">
        <v>739</v>
      </c>
      <c r="K24" s="590" t="s">
        <v>739</v>
      </c>
      <c r="L24" s="587" t="s">
        <v>739</v>
      </c>
      <c r="M24" s="590" t="s">
        <v>739</v>
      </c>
      <c r="N24" s="590" t="s">
        <v>739</v>
      </c>
      <c r="O24" s="590" t="s">
        <v>739</v>
      </c>
      <c r="P24" s="590" t="s">
        <v>739</v>
      </c>
      <c r="Q24" s="590" t="s">
        <v>739</v>
      </c>
      <c r="R24" s="590" t="s">
        <v>739</v>
      </c>
      <c r="S24" s="590" t="s">
        <v>739</v>
      </c>
      <c r="T24" s="587" t="s">
        <v>739</v>
      </c>
      <c r="U24" s="590" t="s">
        <v>739</v>
      </c>
      <c r="V24" s="590" t="s">
        <v>739</v>
      </c>
      <c r="W24" s="590" t="s">
        <v>739</v>
      </c>
      <c r="X24" s="590" t="s">
        <v>739</v>
      </c>
      <c r="Y24" s="590" t="s">
        <v>739</v>
      </c>
      <c r="Z24" s="590" t="s">
        <v>739</v>
      </c>
      <c r="AA24" s="590" t="s">
        <v>739</v>
      </c>
    </row>
    <row r="25" spans="1:27">
      <c r="A25" s="441">
        <v>3.3</v>
      </c>
      <c r="B25" s="461" t="s">
        <v>477</v>
      </c>
      <c r="C25" s="589">
        <v>870000</v>
      </c>
      <c r="D25" s="587">
        <v>870000</v>
      </c>
      <c r="E25" s="590" t="s">
        <v>739</v>
      </c>
      <c r="F25" s="590" t="s">
        <v>739</v>
      </c>
      <c r="G25" s="590" t="s">
        <v>739</v>
      </c>
      <c r="H25" s="587">
        <v>0</v>
      </c>
      <c r="I25" s="590" t="s">
        <v>739</v>
      </c>
      <c r="J25" s="590" t="s">
        <v>739</v>
      </c>
      <c r="K25" s="590" t="s">
        <v>739</v>
      </c>
      <c r="L25" s="587">
        <v>0</v>
      </c>
      <c r="M25" s="590" t="s">
        <v>739</v>
      </c>
      <c r="N25" s="590" t="s">
        <v>739</v>
      </c>
      <c r="O25" s="590" t="s">
        <v>739</v>
      </c>
      <c r="P25" s="590" t="s">
        <v>739</v>
      </c>
      <c r="Q25" s="590" t="s">
        <v>739</v>
      </c>
      <c r="R25" s="590" t="s">
        <v>739</v>
      </c>
      <c r="S25" s="590" t="s">
        <v>739</v>
      </c>
      <c r="T25" s="587">
        <v>0</v>
      </c>
      <c r="U25" s="590" t="s">
        <v>739</v>
      </c>
      <c r="V25" s="590" t="s">
        <v>739</v>
      </c>
      <c r="W25" s="590" t="s">
        <v>739</v>
      </c>
      <c r="X25" s="590" t="s">
        <v>739</v>
      </c>
      <c r="Y25" s="590" t="s">
        <v>739</v>
      </c>
      <c r="Z25" s="590" t="s">
        <v>739</v>
      </c>
      <c r="AA25" s="590" t="s">
        <v>739</v>
      </c>
    </row>
    <row r="26" spans="1:27">
      <c r="A26" s="441">
        <v>3.4</v>
      </c>
      <c r="B26" s="461" t="s">
        <v>478</v>
      </c>
      <c r="C26" s="589">
        <v>6178579.7856000001</v>
      </c>
      <c r="D26" s="587">
        <v>6178579.7856000001</v>
      </c>
      <c r="E26" s="590" t="s">
        <v>739</v>
      </c>
      <c r="F26" s="590" t="s">
        <v>739</v>
      </c>
      <c r="G26" s="590" t="s">
        <v>739</v>
      </c>
      <c r="H26" s="587">
        <v>0</v>
      </c>
      <c r="I26" s="590" t="s">
        <v>739</v>
      </c>
      <c r="J26" s="590" t="s">
        <v>739</v>
      </c>
      <c r="K26" s="590" t="s">
        <v>739</v>
      </c>
      <c r="L26" s="587">
        <v>0</v>
      </c>
      <c r="M26" s="590" t="s">
        <v>739</v>
      </c>
      <c r="N26" s="590" t="s">
        <v>739</v>
      </c>
      <c r="O26" s="590" t="s">
        <v>739</v>
      </c>
      <c r="P26" s="590" t="s">
        <v>739</v>
      </c>
      <c r="Q26" s="590" t="s">
        <v>739</v>
      </c>
      <c r="R26" s="590" t="s">
        <v>739</v>
      </c>
      <c r="S26" s="590" t="s">
        <v>739</v>
      </c>
      <c r="T26" s="587">
        <v>0</v>
      </c>
      <c r="U26" s="590" t="s">
        <v>739</v>
      </c>
      <c r="V26" s="590" t="s">
        <v>739</v>
      </c>
      <c r="W26" s="590" t="s">
        <v>739</v>
      </c>
      <c r="X26" s="590" t="s">
        <v>739</v>
      </c>
      <c r="Y26" s="590" t="s">
        <v>739</v>
      </c>
      <c r="Z26" s="590" t="s">
        <v>739</v>
      </c>
      <c r="AA26" s="590" t="s">
        <v>739</v>
      </c>
    </row>
    <row r="27" spans="1:27">
      <c r="A27" s="441">
        <v>3.5</v>
      </c>
      <c r="B27" s="461" t="s">
        <v>479</v>
      </c>
      <c r="C27" s="589">
        <v>59257012.683899999</v>
      </c>
      <c r="D27" s="587">
        <v>57923588.553900003</v>
      </c>
      <c r="E27" s="590" t="s">
        <v>739</v>
      </c>
      <c r="F27" s="590" t="s">
        <v>739</v>
      </c>
      <c r="G27" s="590" t="s">
        <v>739</v>
      </c>
      <c r="H27" s="587">
        <v>269674.13</v>
      </c>
      <c r="I27" s="590" t="s">
        <v>739</v>
      </c>
      <c r="J27" s="590" t="s">
        <v>739</v>
      </c>
      <c r="K27" s="590" t="s">
        <v>739</v>
      </c>
      <c r="L27" s="587">
        <v>1063750</v>
      </c>
      <c r="M27" s="590" t="s">
        <v>739</v>
      </c>
      <c r="N27" s="590" t="s">
        <v>739</v>
      </c>
      <c r="O27" s="590" t="s">
        <v>739</v>
      </c>
      <c r="P27" s="590" t="s">
        <v>739</v>
      </c>
      <c r="Q27" s="590" t="s">
        <v>739</v>
      </c>
      <c r="R27" s="590" t="s">
        <v>739</v>
      </c>
      <c r="S27" s="590" t="s">
        <v>739</v>
      </c>
      <c r="T27" s="587">
        <v>0</v>
      </c>
      <c r="U27" s="590" t="s">
        <v>739</v>
      </c>
      <c r="V27" s="590" t="s">
        <v>739</v>
      </c>
      <c r="W27" s="590" t="s">
        <v>739</v>
      </c>
      <c r="X27" s="590" t="s">
        <v>739</v>
      </c>
      <c r="Y27" s="590" t="s">
        <v>739</v>
      </c>
      <c r="Z27" s="590" t="s">
        <v>739</v>
      </c>
      <c r="AA27" s="590" t="s">
        <v>739</v>
      </c>
    </row>
    <row r="28" spans="1:27">
      <c r="A28" s="441">
        <v>3.6</v>
      </c>
      <c r="B28" s="461" t="s">
        <v>480</v>
      </c>
      <c r="C28" s="589">
        <v>51357850.880000003</v>
      </c>
      <c r="D28" s="587">
        <v>51323978.619999997</v>
      </c>
      <c r="E28" s="590" t="s">
        <v>739</v>
      </c>
      <c r="F28" s="590" t="s">
        <v>739</v>
      </c>
      <c r="G28" s="590" t="s">
        <v>739</v>
      </c>
      <c r="H28" s="587">
        <v>18446.490000000002</v>
      </c>
      <c r="I28" s="590" t="s">
        <v>739</v>
      </c>
      <c r="J28" s="590" t="s">
        <v>739</v>
      </c>
      <c r="K28" s="590" t="s">
        <v>739</v>
      </c>
      <c r="L28" s="587">
        <v>15425.77</v>
      </c>
      <c r="M28" s="590" t="s">
        <v>739</v>
      </c>
      <c r="N28" s="590" t="s">
        <v>739</v>
      </c>
      <c r="O28" s="590" t="s">
        <v>739</v>
      </c>
      <c r="P28" s="590" t="s">
        <v>739</v>
      </c>
      <c r="Q28" s="590" t="s">
        <v>739</v>
      </c>
      <c r="R28" s="590" t="s">
        <v>739</v>
      </c>
      <c r="S28" s="590" t="s">
        <v>739</v>
      </c>
      <c r="T28" s="587">
        <v>0</v>
      </c>
      <c r="U28" s="590" t="s">
        <v>739</v>
      </c>
      <c r="V28" s="590" t="s">
        <v>739</v>
      </c>
      <c r="W28" s="590" t="s">
        <v>739</v>
      </c>
      <c r="X28" s="590" t="s">
        <v>739</v>
      </c>
      <c r="Y28" s="590" t="s">
        <v>739</v>
      </c>
      <c r="Z28" s="590" t="s">
        <v>739</v>
      </c>
      <c r="AA28" s="590" t="s">
        <v>739</v>
      </c>
    </row>
  </sheetData>
  <mergeCells count="7">
    <mergeCell ref="U6:AA6"/>
    <mergeCell ref="A5:B7"/>
    <mergeCell ref="C5:S5"/>
    <mergeCell ref="C6:C7"/>
    <mergeCell ref="D6:G6"/>
    <mergeCell ref="H6:K6"/>
    <mergeCell ref="M6:S6"/>
  </mergeCells>
  <pageMargins left="0.7" right="0.7" top="0.75" bottom="0.75" header="0.3" footer="0.3"/>
  <pageSetup scale="14" orientation="portrait" r:id="rId1"/>
  <headerFooter>
    <oddFooter>&amp;C_x000D_&amp;1#&amp;"Calibri"&amp;10&amp;K000000 C1 - FOR INTERNAL USE ONLY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AA22"/>
  <sheetViews>
    <sheetView showGridLines="0" zoomScaleNormal="100" workbookViewId="0"/>
  </sheetViews>
  <sheetFormatPr defaultColWidth="9.21875" defaultRowHeight="12"/>
  <cols>
    <col min="1" max="1" width="11.77734375" style="452" bestFit="1" customWidth="1"/>
    <col min="2" max="2" width="90.21875" style="452" bestFit="1" customWidth="1"/>
    <col min="3" max="3" width="20.21875" style="452" customWidth="1"/>
    <col min="4" max="4" width="22.21875" style="452" customWidth="1"/>
    <col min="5" max="7" width="17.109375" style="452" customWidth="1"/>
    <col min="8" max="8" width="22.21875" style="452" customWidth="1"/>
    <col min="9" max="10" width="17.109375" style="452" customWidth="1"/>
    <col min="11" max="27" width="22.21875" style="452" customWidth="1"/>
    <col min="28" max="16384" width="9.21875" style="452"/>
  </cols>
  <sheetData>
    <row r="1" spans="1:27" ht="13.8">
      <c r="A1" s="359" t="s">
        <v>31</v>
      </c>
      <c r="B1" s="439" t="str">
        <f>'Info '!C2</f>
        <v>JSC PASHA Bank Georgia</v>
      </c>
    </row>
    <row r="2" spans="1:27">
      <c r="A2" s="359" t="s">
        <v>32</v>
      </c>
      <c r="B2" s="438">
        <f>'1. key ratios '!B2</f>
        <v>45016</v>
      </c>
    </row>
    <row r="3" spans="1:27">
      <c r="A3" s="360" t="s">
        <v>483</v>
      </c>
      <c r="C3" s="454"/>
    </row>
    <row r="4" spans="1:27" ht="12.6" thickBot="1">
      <c r="A4" s="360"/>
      <c r="B4" s="454"/>
      <c r="C4" s="454"/>
    </row>
    <row r="5" spans="1:27" ht="13.5" customHeight="1">
      <c r="A5" s="760" t="s">
        <v>689</v>
      </c>
      <c r="B5" s="761"/>
      <c r="C5" s="769" t="s">
        <v>688</v>
      </c>
      <c r="D5" s="770"/>
      <c r="E5" s="770"/>
      <c r="F5" s="770"/>
      <c r="G5" s="770"/>
      <c r="H5" s="770"/>
      <c r="I5" s="770"/>
      <c r="J5" s="770"/>
      <c r="K5" s="770"/>
      <c r="L5" s="770"/>
      <c r="M5" s="770"/>
      <c r="N5" s="770"/>
      <c r="O5" s="770"/>
      <c r="P5" s="770"/>
      <c r="Q5" s="770"/>
      <c r="R5" s="770"/>
      <c r="S5" s="771"/>
      <c r="T5" s="476"/>
      <c r="U5" s="476"/>
      <c r="V5" s="476"/>
      <c r="W5" s="476"/>
      <c r="X5" s="476"/>
      <c r="Y5" s="476"/>
      <c r="Z5" s="476"/>
      <c r="AA5" s="475"/>
    </row>
    <row r="6" spans="1:27" ht="12" customHeight="1">
      <c r="A6" s="762"/>
      <c r="B6" s="763"/>
      <c r="C6" s="766" t="s">
        <v>65</v>
      </c>
      <c r="D6" s="758" t="s">
        <v>685</v>
      </c>
      <c r="E6" s="758"/>
      <c r="F6" s="758"/>
      <c r="G6" s="758"/>
      <c r="H6" s="758" t="s">
        <v>684</v>
      </c>
      <c r="I6" s="758"/>
      <c r="J6" s="758"/>
      <c r="K6" s="758"/>
      <c r="L6" s="473"/>
      <c r="M6" s="759" t="s">
        <v>683</v>
      </c>
      <c r="N6" s="759"/>
      <c r="O6" s="759"/>
      <c r="P6" s="759"/>
      <c r="Q6" s="759"/>
      <c r="R6" s="759"/>
      <c r="S6" s="768"/>
      <c r="T6" s="476"/>
      <c r="U6" s="747" t="s">
        <v>682</v>
      </c>
      <c r="V6" s="747"/>
      <c r="W6" s="747"/>
      <c r="X6" s="747"/>
      <c r="Y6" s="747"/>
      <c r="Z6" s="747"/>
      <c r="AA6" s="740"/>
    </row>
    <row r="7" spans="1:27" ht="24">
      <c r="A7" s="764"/>
      <c r="B7" s="765"/>
      <c r="C7" s="767"/>
      <c r="D7" s="472"/>
      <c r="E7" s="449" t="s">
        <v>473</v>
      </c>
      <c r="F7" s="449" t="s">
        <v>680</v>
      </c>
      <c r="G7" s="451" t="s">
        <v>681</v>
      </c>
      <c r="H7" s="453"/>
      <c r="I7" s="449" t="s">
        <v>473</v>
      </c>
      <c r="J7" s="449" t="s">
        <v>680</v>
      </c>
      <c r="K7" s="451" t="s">
        <v>681</v>
      </c>
      <c r="L7" s="471"/>
      <c r="M7" s="449" t="s">
        <v>473</v>
      </c>
      <c r="N7" s="449" t="s">
        <v>680</v>
      </c>
      <c r="O7" s="449" t="s">
        <v>679</v>
      </c>
      <c r="P7" s="449" t="s">
        <v>678</v>
      </c>
      <c r="Q7" s="449" t="s">
        <v>677</v>
      </c>
      <c r="R7" s="449" t="s">
        <v>676</v>
      </c>
      <c r="S7" s="497" t="s">
        <v>675</v>
      </c>
      <c r="T7" s="496"/>
      <c r="U7" s="449" t="s">
        <v>473</v>
      </c>
      <c r="V7" s="449" t="s">
        <v>680</v>
      </c>
      <c r="W7" s="449" t="s">
        <v>679</v>
      </c>
      <c r="X7" s="449" t="s">
        <v>678</v>
      </c>
      <c r="Y7" s="449" t="s">
        <v>677</v>
      </c>
      <c r="Z7" s="449" t="s">
        <v>676</v>
      </c>
      <c r="AA7" s="449" t="s">
        <v>675</v>
      </c>
    </row>
    <row r="8" spans="1:27">
      <c r="A8" s="495">
        <v>1</v>
      </c>
      <c r="B8" s="494" t="s">
        <v>474</v>
      </c>
      <c r="C8" s="591">
        <v>338174384.34899998</v>
      </c>
      <c r="D8" s="585">
        <v>280684081.9928</v>
      </c>
      <c r="E8" s="585">
        <v>5403347.0082</v>
      </c>
      <c r="F8" s="585">
        <v>7242773.3624999998</v>
      </c>
      <c r="G8" s="585">
        <v>3055.3317999999999</v>
      </c>
      <c r="H8" s="585">
        <v>27299028.435800001</v>
      </c>
      <c r="I8" s="585">
        <v>52161.55</v>
      </c>
      <c r="J8" s="585">
        <v>7360785.8125999998</v>
      </c>
      <c r="K8" s="585">
        <v>0</v>
      </c>
      <c r="L8" s="585">
        <v>27934639.925900001</v>
      </c>
      <c r="M8" s="585">
        <v>2525370.2752</v>
      </c>
      <c r="N8" s="585">
        <v>37971</v>
      </c>
      <c r="O8" s="585">
        <v>1925433.2514</v>
      </c>
      <c r="P8" s="585">
        <v>14637890.544</v>
      </c>
      <c r="Q8" s="585">
        <v>4161473.7902000002</v>
      </c>
      <c r="R8" s="585">
        <v>4182894.4978</v>
      </c>
      <c r="S8" s="592">
        <v>0</v>
      </c>
      <c r="T8" s="593">
        <v>2256633.9945</v>
      </c>
      <c r="U8" s="585">
        <v>0</v>
      </c>
      <c r="V8" s="585">
        <v>0</v>
      </c>
      <c r="W8" s="585">
        <v>0</v>
      </c>
      <c r="X8" s="585">
        <v>0</v>
      </c>
      <c r="Y8" s="585">
        <v>0</v>
      </c>
      <c r="Z8" s="585">
        <v>0</v>
      </c>
      <c r="AA8" s="592">
        <v>0</v>
      </c>
    </row>
    <row r="9" spans="1:27">
      <c r="A9" s="487">
        <v>1.1000000000000001</v>
      </c>
      <c r="B9" s="493" t="s">
        <v>484</v>
      </c>
      <c r="C9" s="594">
        <v>265601924.04719999</v>
      </c>
      <c r="D9" s="585">
        <v>213588429.34099999</v>
      </c>
      <c r="E9" s="585">
        <v>3948247.5882000001</v>
      </c>
      <c r="F9" s="585">
        <v>7242773.3624999998</v>
      </c>
      <c r="G9" s="585">
        <v>0</v>
      </c>
      <c r="H9" s="585">
        <v>25363769.265799999</v>
      </c>
      <c r="I9" s="585">
        <v>0</v>
      </c>
      <c r="J9" s="585">
        <v>5737489.5225999998</v>
      </c>
      <c r="K9" s="585">
        <v>0</v>
      </c>
      <c r="L9" s="585">
        <v>24393091.445900001</v>
      </c>
      <c r="M9" s="585">
        <v>2444376.5052</v>
      </c>
      <c r="N9" s="585">
        <v>0</v>
      </c>
      <c r="O9" s="585">
        <v>255782.76139999999</v>
      </c>
      <c r="P9" s="585">
        <v>13115468.424000001</v>
      </c>
      <c r="Q9" s="585">
        <v>4110238.9501999998</v>
      </c>
      <c r="R9" s="585">
        <v>4182894.4978</v>
      </c>
      <c r="S9" s="592">
        <v>0</v>
      </c>
      <c r="T9" s="593">
        <v>2256633.9945</v>
      </c>
      <c r="U9" s="585">
        <v>0</v>
      </c>
      <c r="V9" s="585">
        <v>0</v>
      </c>
      <c r="W9" s="585">
        <v>0</v>
      </c>
      <c r="X9" s="585">
        <v>0</v>
      </c>
      <c r="Y9" s="585">
        <v>0</v>
      </c>
      <c r="Z9" s="585">
        <v>0</v>
      </c>
      <c r="AA9" s="592">
        <v>0</v>
      </c>
    </row>
    <row r="10" spans="1:27">
      <c r="A10" s="491" t="s">
        <v>15</v>
      </c>
      <c r="B10" s="492" t="s">
        <v>485</v>
      </c>
      <c r="C10" s="595">
        <v>206392134.87799999</v>
      </c>
      <c r="D10" s="585">
        <v>155330227.14179999</v>
      </c>
      <c r="E10" s="585">
        <v>219795.5153</v>
      </c>
      <c r="F10" s="585">
        <v>7242773.3624999998</v>
      </c>
      <c r="G10" s="585">
        <v>0</v>
      </c>
      <c r="H10" s="585">
        <v>24565806.2958</v>
      </c>
      <c r="I10" s="585">
        <v>0</v>
      </c>
      <c r="J10" s="585">
        <v>4939526.5526000001</v>
      </c>
      <c r="K10" s="585">
        <v>0</v>
      </c>
      <c r="L10" s="585">
        <v>24239467.445900001</v>
      </c>
      <c r="M10" s="585">
        <v>2444376.5052</v>
      </c>
      <c r="N10" s="585">
        <v>0</v>
      </c>
      <c r="O10" s="585">
        <v>255782.76139999999</v>
      </c>
      <c r="P10" s="585">
        <v>13115468.424000001</v>
      </c>
      <c r="Q10" s="585">
        <v>3956614.9501999998</v>
      </c>
      <c r="R10" s="585">
        <v>4182894.4978</v>
      </c>
      <c r="S10" s="592">
        <v>0</v>
      </c>
      <c r="T10" s="593">
        <v>2256633.9945</v>
      </c>
      <c r="U10" s="585">
        <v>0</v>
      </c>
      <c r="V10" s="585">
        <v>0</v>
      </c>
      <c r="W10" s="585">
        <v>0</v>
      </c>
      <c r="X10" s="585">
        <v>0</v>
      </c>
      <c r="Y10" s="585">
        <v>0</v>
      </c>
      <c r="Z10" s="585">
        <v>0</v>
      </c>
      <c r="AA10" s="592">
        <v>0</v>
      </c>
    </row>
    <row r="11" spans="1:27">
      <c r="A11" s="489" t="s">
        <v>486</v>
      </c>
      <c r="B11" s="490" t="s">
        <v>487</v>
      </c>
      <c r="C11" s="596">
        <v>108127828.5106</v>
      </c>
      <c r="D11" s="585">
        <v>81337961.331400007</v>
      </c>
      <c r="E11" s="585">
        <v>0</v>
      </c>
      <c r="F11" s="585">
        <v>0</v>
      </c>
      <c r="G11" s="585">
        <v>0</v>
      </c>
      <c r="H11" s="585">
        <v>20783943.881099999</v>
      </c>
      <c r="I11" s="585">
        <v>0</v>
      </c>
      <c r="J11" s="585">
        <v>4408632.1309000002</v>
      </c>
      <c r="K11" s="585">
        <v>0</v>
      </c>
      <c r="L11" s="585">
        <v>6005923.2981000002</v>
      </c>
      <c r="M11" s="585">
        <v>2287312.5484000002</v>
      </c>
      <c r="N11" s="585">
        <v>0</v>
      </c>
      <c r="O11" s="585">
        <v>0</v>
      </c>
      <c r="P11" s="585">
        <v>0</v>
      </c>
      <c r="Q11" s="585">
        <v>3528071.2768000001</v>
      </c>
      <c r="R11" s="585">
        <v>0</v>
      </c>
      <c r="S11" s="592">
        <v>0</v>
      </c>
      <c r="T11" s="593">
        <v>0</v>
      </c>
      <c r="U11" s="585">
        <v>0</v>
      </c>
      <c r="V11" s="585">
        <v>0</v>
      </c>
      <c r="W11" s="585">
        <v>0</v>
      </c>
      <c r="X11" s="585">
        <v>0</v>
      </c>
      <c r="Y11" s="585">
        <v>0</v>
      </c>
      <c r="Z11" s="585">
        <v>0</v>
      </c>
      <c r="AA11" s="592">
        <v>0</v>
      </c>
    </row>
    <row r="12" spans="1:27">
      <c r="A12" s="489" t="s">
        <v>488</v>
      </c>
      <c r="B12" s="490" t="s">
        <v>489</v>
      </c>
      <c r="C12" s="596">
        <v>13688617.692199999</v>
      </c>
      <c r="D12" s="585">
        <v>12712230.578199999</v>
      </c>
      <c r="E12" s="585">
        <v>220327.95050000001</v>
      </c>
      <c r="F12" s="585">
        <v>0</v>
      </c>
      <c r="G12" s="585">
        <v>0</v>
      </c>
      <c r="H12" s="585">
        <v>814612.12719999999</v>
      </c>
      <c r="I12" s="585">
        <v>0</v>
      </c>
      <c r="J12" s="585">
        <v>0</v>
      </c>
      <c r="K12" s="585">
        <v>0</v>
      </c>
      <c r="L12" s="585">
        <v>161774.98680000001</v>
      </c>
      <c r="M12" s="585">
        <v>161774.98680000001</v>
      </c>
      <c r="N12" s="585">
        <v>0</v>
      </c>
      <c r="O12" s="585">
        <v>0</v>
      </c>
      <c r="P12" s="585">
        <v>0</v>
      </c>
      <c r="Q12" s="585">
        <v>0</v>
      </c>
      <c r="R12" s="585">
        <v>0</v>
      </c>
      <c r="S12" s="592">
        <v>0</v>
      </c>
      <c r="T12" s="593">
        <v>0</v>
      </c>
      <c r="U12" s="585">
        <v>0</v>
      </c>
      <c r="V12" s="585">
        <v>0</v>
      </c>
      <c r="W12" s="585">
        <v>0</v>
      </c>
      <c r="X12" s="585">
        <v>0</v>
      </c>
      <c r="Y12" s="585">
        <v>0</v>
      </c>
      <c r="Z12" s="585">
        <v>0</v>
      </c>
      <c r="AA12" s="592">
        <v>0</v>
      </c>
    </row>
    <row r="13" spans="1:27">
      <c r="A13" s="489" t="s">
        <v>490</v>
      </c>
      <c r="B13" s="490" t="s">
        <v>491</v>
      </c>
      <c r="C13" s="596">
        <v>31312728.774900001</v>
      </c>
      <c r="D13" s="585">
        <v>13313182.4189</v>
      </c>
      <c r="E13" s="585">
        <v>0</v>
      </c>
      <c r="F13" s="585">
        <v>7242773.3624999998</v>
      </c>
      <c r="G13" s="585">
        <v>0</v>
      </c>
      <c r="H13" s="585">
        <v>0</v>
      </c>
      <c r="I13" s="585">
        <v>0</v>
      </c>
      <c r="J13" s="585">
        <v>0</v>
      </c>
      <c r="K13" s="585">
        <v>0</v>
      </c>
      <c r="L13" s="585">
        <v>17999546.355999999</v>
      </c>
      <c r="M13" s="585">
        <v>0</v>
      </c>
      <c r="N13" s="585">
        <v>0</v>
      </c>
      <c r="O13" s="585">
        <v>261535.66390000001</v>
      </c>
      <c r="P13" s="585">
        <v>13118739.844000001</v>
      </c>
      <c r="Q13" s="585">
        <v>433376.50449999998</v>
      </c>
      <c r="R13" s="585">
        <v>4185894.3435999998</v>
      </c>
      <c r="S13" s="592">
        <v>0</v>
      </c>
      <c r="T13" s="593">
        <v>0</v>
      </c>
      <c r="U13" s="585">
        <v>0</v>
      </c>
      <c r="V13" s="585">
        <v>0</v>
      </c>
      <c r="W13" s="585">
        <v>0</v>
      </c>
      <c r="X13" s="585">
        <v>0</v>
      </c>
      <c r="Y13" s="585">
        <v>0</v>
      </c>
      <c r="Z13" s="585">
        <v>0</v>
      </c>
      <c r="AA13" s="592">
        <v>0</v>
      </c>
    </row>
    <row r="14" spans="1:27">
      <c r="A14" s="489" t="s">
        <v>492</v>
      </c>
      <c r="B14" s="490" t="s">
        <v>493</v>
      </c>
      <c r="C14" s="596">
        <v>53535239.103</v>
      </c>
      <c r="D14" s="585">
        <v>48199509.319399998</v>
      </c>
      <c r="E14" s="585">
        <v>0</v>
      </c>
      <c r="F14" s="585">
        <v>0</v>
      </c>
      <c r="G14" s="585">
        <v>0</v>
      </c>
      <c r="H14" s="585">
        <v>2985135.0210000002</v>
      </c>
      <c r="I14" s="585">
        <v>0</v>
      </c>
      <c r="J14" s="585">
        <v>537597.76029999997</v>
      </c>
      <c r="K14" s="585">
        <v>0</v>
      </c>
      <c r="L14" s="585">
        <v>93960.768099999987</v>
      </c>
      <c r="M14" s="585">
        <v>0</v>
      </c>
      <c r="N14" s="585">
        <v>0</v>
      </c>
      <c r="O14" s="585">
        <v>0</v>
      </c>
      <c r="P14" s="585">
        <v>0</v>
      </c>
      <c r="Q14" s="585">
        <v>0</v>
      </c>
      <c r="R14" s="585">
        <v>0</v>
      </c>
      <c r="S14" s="592">
        <v>0</v>
      </c>
      <c r="T14" s="593">
        <v>2256633.9945</v>
      </c>
      <c r="U14" s="585">
        <v>0</v>
      </c>
      <c r="V14" s="585">
        <v>0</v>
      </c>
      <c r="W14" s="585">
        <v>0</v>
      </c>
      <c r="X14" s="585">
        <v>0</v>
      </c>
      <c r="Y14" s="585">
        <v>0</v>
      </c>
      <c r="Z14" s="585">
        <v>0</v>
      </c>
      <c r="AA14" s="592">
        <v>0</v>
      </c>
    </row>
    <row r="15" spans="1:27">
      <c r="A15" s="488">
        <v>1.2</v>
      </c>
      <c r="B15" s="486" t="s">
        <v>687</v>
      </c>
      <c r="C15" s="594">
        <v>10272328.3616</v>
      </c>
      <c r="D15" s="585">
        <v>1650353.0205999999</v>
      </c>
      <c r="E15" s="585">
        <v>8488.3161</v>
      </c>
      <c r="F15" s="585">
        <v>39850.296699999999</v>
      </c>
      <c r="G15" s="585">
        <v>0</v>
      </c>
      <c r="H15" s="585">
        <v>543925.76470000006</v>
      </c>
      <c r="I15" s="585">
        <v>0</v>
      </c>
      <c r="J15" s="585">
        <v>92535.555500000002</v>
      </c>
      <c r="K15" s="585">
        <v>0</v>
      </c>
      <c r="L15" s="585">
        <v>6702155.6439999994</v>
      </c>
      <c r="M15" s="585">
        <v>781997.86849999998</v>
      </c>
      <c r="N15" s="585">
        <v>0</v>
      </c>
      <c r="O15" s="585">
        <v>91624.516199999998</v>
      </c>
      <c r="P15" s="585">
        <v>4539881.8513000002</v>
      </c>
      <c r="Q15" s="585">
        <v>585359.08779999998</v>
      </c>
      <c r="R15" s="585">
        <v>611064.17579999997</v>
      </c>
      <c r="S15" s="592">
        <v>0</v>
      </c>
      <c r="T15" s="593">
        <v>1375893.9323</v>
      </c>
      <c r="U15" s="585">
        <v>0</v>
      </c>
      <c r="V15" s="585">
        <v>0</v>
      </c>
      <c r="W15" s="585">
        <v>0</v>
      </c>
      <c r="X15" s="585">
        <v>0</v>
      </c>
      <c r="Y15" s="585">
        <v>0</v>
      </c>
      <c r="Z15" s="585">
        <v>0</v>
      </c>
      <c r="AA15" s="592">
        <v>0</v>
      </c>
    </row>
    <row r="16" spans="1:27">
      <c r="A16" s="487">
        <v>1.3</v>
      </c>
      <c r="B16" s="486" t="s">
        <v>532</v>
      </c>
      <c r="C16" s="597" t="s">
        <v>739</v>
      </c>
      <c r="D16" s="598" t="s">
        <v>739</v>
      </c>
      <c r="E16" s="598" t="s">
        <v>739</v>
      </c>
      <c r="F16" s="598" t="s">
        <v>739</v>
      </c>
      <c r="G16" s="598" t="s">
        <v>739</v>
      </c>
      <c r="H16" s="598" t="s">
        <v>739</v>
      </c>
      <c r="I16" s="598" t="s">
        <v>739</v>
      </c>
      <c r="J16" s="598" t="s">
        <v>739</v>
      </c>
      <c r="K16" s="598" t="s">
        <v>739</v>
      </c>
      <c r="L16" s="598" t="s">
        <v>739</v>
      </c>
      <c r="M16" s="598" t="s">
        <v>739</v>
      </c>
      <c r="N16" s="598" t="s">
        <v>739</v>
      </c>
      <c r="O16" s="598" t="s">
        <v>739</v>
      </c>
      <c r="P16" s="598" t="s">
        <v>739</v>
      </c>
      <c r="Q16" s="598" t="s">
        <v>739</v>
      </c>
      <c r="R16" s="598" t="s">
        <v>739</v>
      </c>
      <c r="S16" s="599" t="s">
        <v>739</v>
      </c>
      <c r="T16" s="600"/>
      <c r="U16" s="598"/>
      <c r="V16" s="598"/>
      <c r="W16" s="598"/>
      <c r="X16" s="598"/>
      <c r="Y16" s="598"/>
      <c r="Z16" s="598"/>
      <c r="AA16" s="599"/>
    </row>
    <row r="17" spans="1:27">
      <c r="A17" s="483" t="s">
        <v>494</v>
      </c>
      <c r="B17" s="485" t="s">
        <v>495</v>
      </c>
      <c r="C17" s="601">
        <v>192539180.8626</v>
      </c>
      <c r="D17" s="585">
        <v>145568396.17230001</v>
      </c>
      <c r="E17" s="585">
        <v>951970.41819999996</v>
      </c>
      <c r="F17" s="585">
        <v>7242773.3624999998</v>
      </c>
      <c r="G17" s="585">
        <v>0</v>
      </c>
      <c r="H17" s="585">
        <v>22601947.345600002</v>
      </c>
      <c r="I17" s="585">
        <v>0</v>
      </c>
      <c r="J17" s="585">
        <v>4823575.7774999999</v>
      </c>
      <c r="K17" s="585">
        <v>0</v>
      </c>
      <c r="L17" s="585">
        <v>22293591.875099998</v>
      </c>
      <c r="M17" s="585">
        <v>2430867.3009000001</v>
      </c>
      <c r="N17" s="585">
        <v>0</v>
      </c>
      <c r="O17" s="585">
        <v>253036.49859999999</v>
      </c>
      <c r="P17" s="585">
        <v>12302134.287900001</v>
      </c>
      <c r="Q17" s="585">
        <v>3525138.6269999999</v>
      </c>
      <c r="R17" s="585">
        <v>3520157.6326000001</v>
      </c>
      <c r="S17" s="592">
        <v>0</v>
      </c>
      <c r="T17" s="593">
        <v>2.5604</v>
      </c>
      <c r="U17" s="585">
        <v>0</v>
      </c>
      <c r="V17" s="585">
        <v>0</v>
      </c>
      <c r="W17" s="585">
        <v>0</v>
      </c>
      <c r="X17" s="585">
        <v>0</v>
      </c>
      <c r="Y17" s="585">
        <v>0</v>
      </c>
      <c r="Z17" s="585">
        <v>0</v>
      </c>
      <c r="AA17" s="592">
        <v>0</v>
      </c>
    </row>
    <row r="18" spans="1:27">
      <c r="A18" s="481" t="s">
        <v>496</v>
      </c>
      <c r="B18" s="482" t="s">
        <v>497</v>
      </c>
      <c r="C18" s="602">
        <v>191807005.95969999</v>
      </c>
      <c r="D18" s="585">
        <v>144836221.2694</v>
      </c>
      <c r="E18" s="585">
        <v>219795.5153</v>
      </c>
      <c r="F18" s="585">
        <v>7242773.3624999998</v>
      </c>
      <c r="G18" s="585">
        <v>0</v>
      </c>
      <c r="H18" s="585">
        <v>22601947.345600002</v>
      </c>
      <c r="I18" s="585">
        <v>0</v>
      </c>
      <c r="J18" s="585">
        <v>4823575.7774999999</v>
      </c>
      <c r="K18" s="585">
        <v>0</v>
      </c>
      <c r="L18" s="585">
        <v>22293591.875099998</v>
      </c>
      <c r="M18" s="585">
        <v>2430867.3009000001</v>
      </c>
      <c r="N18" s="585">
        <v>0</v>
      </c>
      <c r="O18" s="585">
        <v>253036.49859999999</v>
      </c>
      <c r="P18" s="585">
        <v>12302134.287900001</v>
      </c>
      <c r="Q18" s="585">
        <v>3525138.6269999999</v>
      </c>
      <c r="R18" s="585">
        <v>3520157.6326000001</v>
      </c>
      <c r="S18" s="592">
        <v>0</v>
      </c>
      <c r="T18" s="593">
        <v>2.5604</v>
      </c>
      <c r="U18" s="585">
        <v>0</v>
      </c>
      <c r="V18" s="585">
        <v>0</v>
      </c>
      <c r="W18" s="585">
        <v>0</v>
      </c>
      <c r="X18" s="585">
        <v>0</v>
      </c>
      <c r="Y18" s="585">
        <v>0</v>
      </c>
      <c r="Z18" s="585">
        <v>0</v>
      </c>
      <c r="AA18" s="592">
        <v>0</v>
      </c>
    </row>
    <row r="19" spans="1:27">
      <c r="A19" s="483" t="s">
        <v>498</v>
      </c>
      <c r="B19" s="484" t="s">
        <v>499</v>
      </c>
      <c r="C19" s="603">
        <v>206514715.58629999</v>
      </c>
      <c r="D19" s="585">
        <v>159555405.52919999</v>
      </c>
      <c r="E19" s="585">
        <v>1744379.2612000001</v>
      </c>
      <c r="F19" s="585">
        <v>1108467.9550999999</v>
      </c>
      <c r="G19" s="585">
        <v>0</v>
      </c>
      <c r="H19" s="585">
        <v>38440549.5559</v>
      </c>
      <c r="I19" s="585">
        <v>0</v>
      </c>
      <c r="J19" s="585">
        <v>9123624.5702999998</v>
      </c>
      <c r="K19" s="585">
        <v>0</v>
      </c>
      <c r="L19" s="585">
        <v>8518760.5011999998</v>
      </c>
      <c r="M19" s="585">
        <v>1482498.4502999999</v>
      </c>
      <c r="N19" s="585">
        <v>0</v>
      </c>
      <c r="O19" s="585">
        <v>22684.813600000001</v>
      </c>
      <c r="P19" s="585">
        <v>754165.01430000004</v>
      </c>
      <c r="Q19" s="585">
        <v>5771865.7435999997</v>
      </c>
      <c r="R19" s="585">
        <v>247938.75229999999</v>
      </c>
      <c r="S19" s="592">
        <v>0</v>
      </c>
      <c r="T19" s="593">
        <v>0</v>
      </c>
      <c r="U19" s="585">
        <v>0</v>
      </c>
      <c r="V19" s="585">
        <v>0</v>
      </c>
      <c r="W19" s="585">
        <v>0</v>
      </c>
      <c r="X19" s="585">
        <v>0</v>
      </c>
      <c r="Y19" s="585">
        <v>0</v>
      </c>
      <c r="Z19" s="585">
        <v>0</v>
      </c>
      <c r="AA19" s="592">
        <v>0</v>
      </c>
    </row>
    <row r="20" spans="1:27">
      <c r="A20" s="481" t="s">
        <v>500</v>
      </c>
      <c r="B20" s="482" t="s">
        <v>497</v>
      </c>
      <c r="C20" s="602">
        <v>186219096.03209999</v>
      </c>
      <c r="D20" s="585">
        <v>139820115.2911</v>
      </c>
      <c r="E20" s="585">
        <v>44174.164100000002</v>
      </c>
      <c r="F20" s="585">
        <v>1108465.3947000001</v>
      </c>
      <c r="G20" s="585">
        <v>0</v>
      </c>
      <c r="H20" s="585">
        <v>37880220.239799999</v>
      </c>
      <c r="I20" s="585">
        <v>0</v>
      </c>
      <c r="J20" s="585">
        <v>8737488.4170999993</v>
      </c>
      <c r="K20" s="585">
        <v>0</v>
      </c>
      <c r="L20" s="585">
        <v>8518760.5011999998</v>
      </c>
      <c r="M20" s="585">
        <v>1482498.4502999999</v>
      </c>
      <c r="N20" s="585">
        <v>0</v>
      </c>
      <c r="O20" s="585">
        <v>22684.813600000001</v>
      </c>
      <c r="P20" s="585">
        <v>754165.01430000004</v>
      </c>
      <c r="Q20" s="585">
        <v>5771865.7435999997</v>
      </c>
      <c r="R20" s="585">
        <v>247938.75229999999</v>
      </c>
      <c r="S20" s="592">
        <v>0</v>
      </c>
      <c r="T20" s="593">
        <v>0</v>
      </c>
      <c r="U20" s="585">
        <v>0</v>
      </c>
      <c r="V20" s="585">
        <v>0</v>
      </c>
      <c r="W20" s="585">
        <v>0</v>
      </c>
      <c r="X20" s="585">
        <v>0</v>
      </c>
      <c r="Y20" s="585">
        <v>0</v>
      </c>
      <c r="Z20" s="585">
        <v>0</v>
      </c>
      <c r="AA20" s="592">
        <v>0</v>
      </c>
    </row>
    <row r="21" spans="1:27">
      <c r="A21" s="480">
        <v>1.4</v>
      </c>
      <c r="B21" s="479" t="s">
        <v>501</v>
      </c>
      <c r="C21" s="604" t="s">
        <v>739</v>
      </c>
      <c r="D21" s="585" t="s">
        <v>739</v>
      </c>
      <c r="E21" s="585" t="s">
        <v>739</v>
      </c>
      <c r="F21" s="585" t="s">
        <v>739</v>
      </c>
      <c r="G21" s="585" t="s">
        <v>739</v>
      </c>
      <c r="H21" s="585" t="s">
        <v>739</v>
      </c>
      <c r="I21" s="585" t="s">
        <v>739</v>
      </c>
      <c r="J21" s="585" t="s">
        <v>739</v>
      </c>
      <c r="K21" s="585" t="s">
        <v>739</v>
      </c>
      <c r="L21" s="585" t="s">
        <v>739</v>
      </c>
      <c r="M21" s="585" t="s">
        <v>739</v>
      </c>
      <c r="N21" s="585" t="s">
        <v>739</v>
      </c>
      <c r="O21" s="585" t="s">
        <v>739</v>
      </c>
      <c r="P21" s="585" t="s">
        <v>739</v>
      </c>
      <c r="Q21" s="585" t="s">
        <v>739</v>
      </c>
      <c r="R21" s="585" t="s">
        <v>739</v>
      </c>
      <c r="S21" s="592" t="s">
        <v>739</v>
      </c>
      <c r="T21" s="593" t="s">
        <v>739</v>
      </c>
      <c r="U21" s="585" t="s">
        <v>739</v>
      </c>
      <c r="V21" s="585" t="s">
        <v>739</v>
      </c>
      <c r="W21" s="585" t="s">
        <v>739</v>
      </c>
      <c r="X21" s="585" t="s">
        <v>739</v>
      </c>
      <c r="Y21" s="585" t="s">
        <v>739</v>
      </c>
      <c r="Z21" s="585" t="s">
        <v>739</v>
      </c>
      <c r="AA21" s="592" t="s">
        <v>739</v>
      </c>
    </row>
    <row r="22" spans="1:27" ht="12.6" thickBot="1">
      <c r="A22" s="478">
        <v>1.5</v>
      </c>
      <c r="B22" s="477" t="s">
        <v>502</v>
      </c>
      <c r="C22" s="605">
        <v>0</v>
      </c>
      <c r="D22" s="606">
        <v>0</v>
      </c>
      <c r="E22" s="606">
        <v>0</v>
      </c>
      <c r="F22" s="606">
        <v>0</v>
      </c>
      <c r="G22" s="606">
        <v>0</v>
      </c>
      <c r="H22" s="606">
        <v>0</v>
      </c>
      <c r="I22" s="606">
        <v>0</v>
      </c>
      <c r="J22" s="606">
        <v>0</v>
      </c>
      <c r="K22" s="606">
        <v>0</v>
      </c>
      <c r="L22" s="606">
        <v>0</v>
      </c>
      <c r="M22" s="606">
        <v>0</v>
      </c>
      <c r="N22" s="606">
        <v>0</v>
      </c>
      <c r="O22" s="606">
        <v>0</v>
      </c>
      <c r="P22" s="606">
        <v>0</v>
      </c>
      <c r="Q22" s="606">
        <v>0</v>
      </c>
      <c r="R22" s="606">
        <v>0</v>
      </c>
      <c r="S22" s="607">
        <v>0</v>
      </c>
      <c r="T22" s="608">
        <v>0</v>
      </c>
      <c r="U22" s="606">
        <v>0</v>
      </c>
      <c r="V22" s="606">
        <v>0</v>
      </c>
      <c r="W22" s="606">
        <v>0</v>
      </c>
      <c r="X22" s="606">
        <v>0</v>
      </c>
      <c r="Y22" s="606">
        <v>0</v>
      </c>
      <c r="Z22" s="606">
        <v>0</v>
      </c>
      <c r="AA22" s="607">
        <v>0</v>
      </c>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scale="14" orientation="portrait" r:id="rId1"/>
  <headerFooter>
    <oddFooter>&amp;C_x000D_&amp;1#&amp;"Calibri"&amp;10&amp;K000000 C1 - FOR INTERNAL USE ONLY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L35"/>
  <sheetViews>
    <sheetView showGridLines="0" zoomScaleNormal="100" workbookViewId="0"/>
  </sheetViews>
  <sheetFormatPr defaultColWidth="9.21875" defaultRowHeight="12"/>
  <cols>
    <col min="1" max="1" width="11.77734375" style="452" bestFit="1" customWidth="1"/>
    <col min="2" max="2" width="93.44140625" style="452" customWidth="1"/>
    <col min="3" max="3" width="14.6640625" style="452" customWidth="1"/>
    <col min="4" max="5" width="16.109375" style="452" customWidth="1"/>
    <col min="6" max="6" width="16.109375" style="470" customWidth="1"/>
    <col min="7" max="7" width="25.21875" style="470" customWidth="1"/>
    <col min="8" max="8" width="16.109375" style="452" customWidth="1"/>
    <col min="9" max="11" width="16.109375" style="470" customWidth="1"/>
    <col min="12" max="12" width="26.21875" style="470" customWidth="1"/>
    <col min="13" max="16384" width="9.21875" style="452"/>
  </cols>
  <sheetData>
    <row r="1" spans="1:12" ht="13.8">
      <c r="A1" s="359" t="s">
        <v>31</v>
      </c>
      <c r="B1" s="439" t="str">
        <f>'Info '!C2</f>
        <v>JSC PASHA Bank Georgia</v>
      </c>
      <c r="F1" s="452"/>
      <c r="G1" s="452"/>
      <c r="I1" s="452"/>
      <c r="J1" s="452"/>
      <c r="K1" s="452"/>
      <c r="L1" s="452"/>
    </row>
    <row r="2" spans="1:12">
      <c r="A2" s="359" t="s">
        <v>32</v>
      </c>
      <c r="B2" s="438">
        <f>'1. key ratios '!B2</f>
        <v>45016</v>
      </c>
      <c r="F2" s="452"/>
      <c r="G2" s="452"/>
      <c r="I2" s="452"/>
      <c r="J2" s="452"/>
      <c r="K2" s="452"/>
      <c r="L2" s="452"/>
    </row>
    <row r="3" spans="1:12">
      <c r="A3" s="360" t="s">
        <v>503</v>
      </c>
      <c r="F3" s="452"/>
      <c r="G3" s="452"/>
      <c r="I3" s="452"/>
      <c r="J3" s="452"/>
      <c r="K3" s="452"/>
      <c r="L3" s="452"/>
    </row>
    <row r="4" spans="1:12">
      <c r="F4" s="452"/>
      <c r="G4" s="452"/>
      <c r="I4" s="452"/>
      <c r="J4" s="452"/>
      <c r="K4" s="452"/>
      <c r="L4" s="452"/>
    </row>
    <row r="5" spans="1:12" ht="37.5" customHeight="1">
      <c r="A5" s="726" t="s">
        <v>520</v>
      </c>
      <c r="B5" s="727"/>
      <c r="C5" s="772" t="s">
        <v>504</v>
      </c>
      <c r="D5" s="773"/>
      <c r="E5" s="773"/>
      <c r="F5" s="773"/>
      <c r="G5" s="773"/>
      <c r="H5" s="772" t="s">
        <v>664</v>
      </c>
      <c r="I5" s="774"/>
      <c r="J5" s="774"/>
      <c r="K5" s="774"/>
      <c r="L5" s="775"/>
    </row>
    <row r="6" spans="1:12" ht="39.450000000000003" customHeight="1">
      <c r="A6" s="730"/>
      <c r="B6" s="731"/>
      <c r="C6" s="362"/>
      <c r="D6" s="450" t="s">
        <v>685</v>
      </c>
      <c r="E6" s="450" t="s">
        <v>684</v>
      </c>
      <c r="F6" s="450" t="s">
        <v>683</v>
      </c>
      <c r="G6" s="450" t="s">
        <v>682</v>
      </c>
      <c r="H6" s="471"/>
      <c r="I6" s="450" t="s">
        <v>685</v>
      </c>
      <c r="J6" s="450" t="s">
        <v>684</v>
      </c>
      <c r="K6" s="450" t="s">
        <v>683</v>
      </c>
      <c r="L6" s="450" t="s">
        <v>682</v>
      </c>
    </row>
    <row r="7" spans="1:12" ht="40.200000000000003">
      <c r="A7" s="441">
        <v>1</v>
      </c>
      <c r="B7" s="456" t="s">
        <v>523</v>
      </c>
      <c r="C7" s="609">
        <v>8593206.8399999999</v>
      </c>
      <c r="D7" s="585">
        <v>7889953.04</v>
      </c>
      <c r="E7" s="585">
        <v>200115.52</v>
      </c>
      <c r="F7" s="610">
        <v>503138.28</v>
      </c>
      <c r="G7" s="610"/>
      <c r="H7" s="585">
        <v>815911.75730000006</v>
      </c>
      <c r="I7" s="610">
        <v>291749.45799999998</v>
      </c>
      <c r="J7" s="610">
        <v>18498.809300000001</v>
      </c>
      <c r="K7" s="610">
        <v>505663.49</v>
      </c>
      <c r="L7" s="610"/>
    </row>
    <row r="8" spans="1:12">
      <c r="A8" s="441">
        <v>2</v>
      </c>
      <c r="B8" s="456" t="s">
        <v>436</v>
      </c>
      <c r="C8" s="609">
        <v>63330729.804799996</v>
      </c>
      <c r="D8" s="585">
        <v>62743542.744800001</v>
      </c>
      <c r="E8" s="585">
        <v>84302.54</v>
      </c>
      <c r="F8" s="611">
        <v>502884.52</v>
      </c>
      <c r="G8" s="611"/>
      <c r="H8" s="585">
        <v>1448685.9783999999</v>
      </c>
      <c r="I8" s="611">
        <v>934259.05960000004</v>
      </c>
      <c r="J8" s="611">
        <v>8891.2487999999994</v>
      </c>
      <c r="K8" s="611">
        <v>505535.67</v>
      </c>
      <c r="L8" s="611"/>
    </row>
    <row r="9" spans="1:12">
      <c r="A9" s="441">
        <v>3</v>
      </c>
      <c r="B9" s="456" t="s">
        <v>437</v>
      </c>
      <c r="C9" s="609">
        <v>17087.740000000002</v>
      </c>
      <c r="D9" s="585">
        <v>17087.740000000002</v>
      </c>
      <c r="E9" s="585"/>
      <c r="F9" s="612">
        <v>0</v>
      </c>
      <c r="G9" s="612"/>
      <c r="H9" s="585">
        <v>818.96609999999998</v>
      </c>
      <c r="I9" s="612">
        <v>818.96609999999998</v>
      </c>
      <c r="J9" s="612"/>
      <c r="K9" s="612">
        <v>0</v>
      </c>
      <c r="L9" s="612"/>
    </row>
    <row r="10" spans="1:12">
      <c r="A10" s="441">
        <v>4</v>
      </c>
      <c r="B10" s="456" t="s">
        <v>524</v>
      </c>
      <c r="C10" s="609">
        <v>20220218.3226</v>
      </c>
      <c r="D10" s="585">
        <v>7976036.3635</v>
      </c>
      <c r="E10" s="585">
        <v>11092616.0736</v>
      </c>
      <c r="F10" s="612">
        <v>1151565.8855000001</v>
      </c>
      <c r="G10" s="612"/>
      <c r="H10" s="585">
        <v>169419.56359999999</v>
      </c>
      <c r="I10" s="612">
        <v>19514.735000000001</v>
      </c>
      <c r="J10" s="612">
        <v>35181.047200000001</v>
      </c>
      <c r="K10" s="612">
        <v>114723.78140000001</v>
      </c>
      <c r="L10" s="612"/>
    </row>
    <row r="11" spans="1:12">
      <c r="A11" s="441">
        <v>5</v>
      </c>
      <c r="B11" s="456" t="s">
        <v>438</v>
      </c>
      <c r="C11" s="609">
        <v>44717075.428300001</v>
      </c>
      <c r="D11" s="585">
        <v>43778677.754199997</v>
      </c>
      <c r="E11" s="585">
        <v>929673.99410000001</v>
      </c>
      <c r="F11" s="612">
        <v>8723.68</v>
      </c>
      <c r="G11" s="612"/>
      <c r="H11" s="585">
        <v>112609.0248</v>
      </c>
      <c r="I11" s="612">
        <v>93524.957299999995</v>
      </c>
      <c r="J11" s="612">
        <v>10360.387500000001</v>
      </c>
      <c r="K11" s="612">
        <v>8723.68</v>
      </c>
      <c r="L11" s="612"/>
    </row>
    <row r="12" spans="1:12">
      <c r="A12" s="441">
        <v>6</v>
      </c>
      <c r="B12" s="456" t="s">
        <v>439</v>
      </c>
      <c r="C12" s="609">
        <v>3097703.6557</v>
      </c>
      <c r="D12" s="585">
        <v>2118649.1957</v>
      </c>
      <c r="E12" s="585">
        <v>832944.25</v>
      </c>
      <c r="F12" s="612">
        <v>146110.21</v>
      </c>
      <c r="G12" s="612"/>
      <c r="H12" s="585">
        <v>202621.95060000001</v>
      </c>
      <c r="I12" s="612">
        <v>44208.2284</v>
      </c>
      <c r="J12" s="612">
        <v>12009.4822</v>
      </c>
      <c r="K12" s="612">
        <v>146404.24</v>
      </c>
      <c r="L12" s="612"/>
    </row>
    <row r="13" spans="1:12">
      <c r="A13" s="441">
        <v>7</v>
      </c>
      <c r="B13" s="456" t="s">
        <v>440</v>
      </c>
      <c r="C13" s="609">
        <v>666391.28700000001</v>
      </c>
      <c r="D13" s="585">
        <v>644906.68999999994</v>
      </c>
      <c r="E13" s="585">
        <v>4681.76</v>
      </c>
      <c r="F13" s="612">
        <v>16802.837</v>
      </c>
      <c r="G13" s="612"/>
      <c r="H13" s="585">
        <v>46324.203600000001</v>
      </c>
      <c r="I13" s="612">
        <v>25721.267899999999</v>
      </c>
      <c r="J13" s="612">
        <v>570.85569999999996</v>
      </c>
      <c r="K13" s="612">
        <v>20032.080000000002</v>
      </c>
      <c r="L13" s="612"/>
    </row>
    <row r="14" spans="1:12">
      <c r="A14" s="441">
        <v>8</v>
      </c>
      <c r="B14" s="456" t="s">
        <v>441</v>
      </c>
      <c r="C14" s="609">
        <v>4704720.4868999999</v>
      </c>
      <c r="D14" s="585">
        <v>3053736.0355000002</v>
      </c>
      <c r="E14" s="585">
        <v>1058712.2766</v>
      </c>
      <c r="F14" s="612">
        <v>592272.17480000004</v>
      </c>
      <c r="G14" s="612"/>
      <c r="H14" s="585">
        <v>206542.9627</v>
      </c>
      <c r="I14" s="612">
        <v>33967.606</v>
      </c>
      <c r="J14" s="612">
        <v>10547.6772</v>
      </c>
      <c r="K14" s="612">
        <v>162027.6795</v>
      </c>
      <c r="L14" s="612"/>
    </row>
    <row r="15" spans="1:12">
      <c r="A15" s="441">
        <v>9</v>
      </c>
      <c r="B15" s="456" t="s">
        <v>442</v>
      </c>
      <c r="C15" s="609">
        <v>1737403.5027000001</v>
      </c>
      <c r="D15" s="585">
        <v>556827.07609999995</v>
      </c>
      <c r="E15" s="585">
        <v>1036215.0388</v>
      </c>
      <c r="F15" s="612">
        <v>144361.3879</v>
      </c>
      <c r="G15" s="612"/>
      <c r="H15" s="585">
        <v>66052.180300000007</v>
      </c>
      <c r="I15" s="612">
        <v>9375.1522999999997</v>
      </c>
      <c r="J15" s="612">
        <v>16125.971799999999</v>
      </c>
      <c r="K15" s="612">
        <v>40551.056199999999</v>
      </c>
      <c r="L15" s="612"/>
    </row>
    <row r="16" spans="1:12">
      <c r="A16" s="441">
        <v>10</v>
      </c>
      <c r="B16" s="456" t="s">
        <v>443</v>
      </c>
      <c r="C16" s="609">
        <v>342282.17839999998</v>
      </c>
      <c r="D16" s="585">
        <v>342282.17839999998</v>
      </c>
      <c r="E16" s="585"/>
      <c r="F16" s="612"/>
      <c r="G16" s="612"/>
      <c r="H16" s="585">
        <v>897.29600000000005</v>
      </c>
      <c r="I16" s="612">
        <v>897.29600000000005</v>
      </c>
      <c r="J16" s="612"/>
      <c r="K16" s="612"/>
      <c r="L16" s="612"/>
    </row>
    <row r="17" spans="1:12">
      <c r="A17" s="441">
        <v>11</v>
      </c>
      <c r="B17" s="456" t="s">
        <v>444</v>
      </c>
      <c r="C17" s="609">
        <v>3377573.0274999999</v>
      </c>
      <c r="D17" s="585">
        <v>3377171.8374999999</v>
      </c>
      <c r="E17" s="585">
        <v>401.19</v>
      </c>
      <c r="F17" s="612"/>
      <c r="G17" s="612"/>
      <c r="H17" s="585">
        <v>6618.6696000000002</v>
      </c>
      <c r="I17" s="612">
        <v>6591.3751000000002</v>
      </c>
      <c r="J17" s="612">
        <v>27.294499999999999</v>
      </c>
      <c r="K17" s="612"/>
      <c r="L17" s="612"/>
    </row>
    <row r="18" spans="1:12">
      <c r="A18" s="441">
        <v>12</v>
      </c>
      <c r="B18" s="456" t="s">
        <v>445</v>
      </c>
      <c r="C18" s="609">
        <v>8268290.0214</v>
      </c>
      <c r="D18" s="585">
        <v>7743843.9614000004</v>
      </c>
      <c r="E18" s="585">
        <v>166146.85999999999</v>
      </c>
      <c r="F18" s="612">
        <v>358299.2</v>
      </c>
      <c r="G18" s="612"/>
      <c r="H18" s="585">
        <v>674410.35569999996</v>
      </c>
      <c r="I18" s="612">
        <v>290469.8149</v>
      </c>
      <c r="J18" s="612">
        <v>24064.430799999998</v>
      </c>
      <c r="K18" s="612">
        <v>359876.11</v>
      </c>
      <c r="L18" s="612"/>
    </row>
    <row r="19" spans="1:12">
      <c r="A19" s="441">
        <v>13</v>
      </c>
      <c r="B19" s="456" t="s">
        <v>446</v>
      </c>
      <c r="C19" s="609">
        <v>5372352.1440000003</v>
      </c>
      <c r="D19" s="585">
        <v>4779693.9737</v>
      </c>
      <c r="E19" s="585">
        <v>559815.12029999995</v>
      </c>
      <c r="F19" s="612">
        <v>32843.050000000003</v>
      </c>
      <c r="G19" s="612"/>
      <c r="H19" s="585">
        <v>149052.8008</v>
      </c>
      <c r="I19" s="612">
        <v>86304.356</v>
      </c>
      <c r="J19" s="612">
        <v>29772.074799999999</v>
      </c>
      <c r="K19" s="612">
        <v>32976.370000000003</v>
      </c>
      <c r="L19" s="612"/>
    </row>
    <row r="20" spans="1:12">
      <c r="A20" s="441">
        <v>14</v>
      </c>
      <c r="B20" s="456" t="s">
        <v>447</v>
      </c>
      <c r="C20" s="609">
        <v>36020408.932700001</v>
      </c>
      <c r="D20" s="585">
        <v>15215774.139799999</v>
      </c>
      <c r="E20" s="585">
        <v>9143579.0307999998</v>
      </c>
      <c r="F20" s="612">
        <v>11661055.7622</v>
      </c>
      <c r="G20" s="612"/>
      <c r="H20" s="585">
        <v>4384427.8096000003</v>
      </c>
      <c r="I20" s="612">
        <v>100729.07279999999</v>
      </c>
      <c r="J20" s="612">
        <v>437259.6496</v>
      </c>
      <c r="K20" s="612">
        <v>3846439.0872</v>
      </c>
      <c r="L20" s="612"/>
    </row>
    <row r="21" spans="1:12">
      <c r="A21" s="441">
        <v>15</v>
      </c>
      <c r="B21" s="456" t="s">
        <v>448</v>
      </c>
      <c r="C21" s="609">
        <v>11759664.7096</v>
      </c>
      <c r="D21" s="585">
        <v>3375294.6461</v>
      </c>
      <c r="E21" s="585">
        <v>16116.55</v>
      </c>
      <c r="F21" s="612">
        <v>8368253.5135000004</v>
      </c>
      <c r="G21" s="612"/>
      <c r="H21" s="585">
        <v>2316158.1543000001</v>
      </c>
      <c r="I21" s="612">
        <v>30678.561699999998</v>
      </c>
      <c r="J21" s="612">
        <v>4442.5688</v>
      </c>
      <c r="K21" s="612">
        <v>2281037.0238000001</v>
      </c>
      <c r="L21" s="612"/>
    </row>
    <row r="22" spans="1:12">
      <c r="A22" s="441">
        <v>16</v>
      </c>
      <c r="B22" s="456" t="s">
        <v>449</v>
      </c>
      <c r="C22" s="609">
        <v>92169.68</v>
      </c>
      <c r="D22" s="585">
        <v>79261.919999999998</v>
      </c>
      <c r="E22" s="585">
        <v>5846.42</v>
      </c>
      <c r="F22" s="612">
        <v>7061.34</v>
      </c>
      <c r="G22" s="612"/>
      <c r="H22" s="585">
        <v>10451.7873</v>
      </c>
      <c r="I22" s="612">
        <v>2842.2071000000001</v>
      </c>
      <c r="J22" s="612">
        <v>541.53020000000004</v>
      </c>
      <c r="K22" s="612">
        <v>7068.05</v>
      </c>
      <c r="L22" s="612"/>
    </row>
    <row r="23" spans="1:12">
      <c r="A23" s="441">
        <v>17</v>
      </c>
      <c r="B23" s="456" t="s">
        <v>527</v>
      </c>
      <c r="C23" s="609">
        <v>20004893.261799999</v>
      </c>
      <c r="D23" s="585">
        <v>19190395.456300002</v>
      </c>
      <c r="E23" s="585">
        <v>814497.80550000002</v>
      </c>
      <c r="F23" s="612"/>
      <c r="G23" s="612"/>
      <c r="H23" s="585">
        <v>73584.081999999995</v>
      </c>
      <c r="I23" s="612">
        <v>61669.955499999996</v>
      </c>
      <c r="J23" s="612">
        <v>11914.1265</v>
      </c>
      <c r="K23" s="612"/>
      <c r="L23" s="612"/>
    </row>
    <row r="24" spans="1:12">
      <c r="A24" s="441">
        <v>18</v>
      </c>
      <c r="B24" s="456" t="s">
        <v>450</v>
      </c>
      <c r="C24" s="609">
        <v>53850465.897</v>
      </c>
      <c r="D24" s="585">
        <v>53791232.806999996</v>
      </c>
      <c r="E24" s="585">
        <v>5176.84</v>
      </c>
      <c r="F24" s="612">
        <v>54056.25</v>
      </c>
      <c r="G24" s="612"/>
      <c r="H24" s="585">
        <v>735860.49399999995</v>
      </c>
      <c r="I24" s="612">
        <v>680593.09680000006</v>
      </c>
      <c r="J24" s="612">
        <v>1201.7172</v>
      </c>
      <c r="K24" s="612">
        <v>54065.68</v>
      </c>
      <c r="L24" s="612"/>
    </row>
    <row r="25" spans="1:12">
      <c r="A25" s="441">
        <v>19</v>
      </c>
      <c r="B25" s="456" t="s">
        <v>451</v>
      </c>
      <c r="C25" s="609">
        <v>323476.68280000001</v>
      </c>
      <c r="D25" s="585">
        <v>319663.3028</v>
      </c>
      <c r="E25" s="585">
        <v>1815.71</v>
      </c>
      <c r="F25" s="612">
        <v>1997.67</v>
      </c>
      <c r="G25" s="612"/>
      <c r="H25" s="585">
        <v>11801.92</v>
      </c>
      <c r="I25" s="612">
        <v>9405.8017</v>
      </c>
      <c r="J25" s="612">
        <v>398.44830000000002</v>
      </c>
      <c r="K25" s="612">
        <v>1997.67</v>
      </c>
      <c r="L25" s="612"/>
    </row>
    <row r="26" spans="1:12">
      <c r="A26" s="441">
        <v>20</v>
      </c>
      <c r="B26" s="456" t="s">
        <v>526</v>
      </c>
      <c r="C26" s="609">
        <v>1790345.25</v>
      </c>
      <c r="D26" s="585">
        <v>1659074.54</v>
      </c>
      <c r="E26" s="585">
        <v>63270.92</v>
      </c>
      <c r="F26" s="612">
        <v>67999.789999999994</v>
      </c>
      <c r="G26" s="612"/>
      <c r="H26" s="585">
        <v>135792.8112</v>
      </c>
      <c r="I26" s="612">
        <v>61791.947200000002</v>
      </c>
      <c r="J26" s="612">
        <v>5973.2740000000003</v>
      </c>
      <c r="K26" s="612">
        <v>68027.59</v>
      </c>
      <c r="L26" s="612"/>
    </row>
    <row r="27" spans="1:12">
      <c r="A27" s="441">
        <v>21</v>
      </c>
      <c r="B27" s="456" t="s">
        <v>452</v>
      </c>
      <c r="C27" s="609">
        <v>402371.51</v>
      </c>
      <c r="D27" s="585">
        <v>387651.32</v>
      </c>
      <c r="E27" s="585">
        <v>7877.64</v>
      </c>
      <c r="F27" s="612">
        <v>6842.55</v>
      </c>
      <c r="G27" s="612"/>
      <c r="H27" s="585">
        <v>23366.517800000001</v>
      </c>
      <c r="I27" s="612">
        <v>15259.633900000001</v>
      </c>
      <c r="J27" s="612">
        <v>1253.6439</v>
      </c>
      <c r="K27" s="612">
        <v>6853.24</v>
      </c>
      <c r="L27" s="612"/>
    </row>
    <row r="28" spans="1:12">
      <c r="A28" s="441">
        <v>22</v>
      </c>
      <c r="B28" s="456" t="s">
        <v>453</v>
      </c>
      <c r="C28" s="609">
        <v>399825.45</v>
      </c>
      <c r="D28" s="585">
        <v>382366.35</v>
      </c>
      <c r="E28" s="585">
        <v>11820.48</v>
      </c>
      <c r="F28" s="612">
        <v>5638.62</v>
      </c>
      <c r="G28" s="612"/>
      <c r="H28" s="585">
        <v>22124.287400000001</v>
      </c>
      <c r="I28" s="612">
        <v>15749.2014</v>
      </c>
      <c r="J28" s="612">
        <v>726.68600000000004</v>
      </c>
      <c r="K28" s="612">
        <v>5648.4</v>
      </c>
      <c r="L28" s="612"/>
    </row>
    <row r="29" spans="1:12">
      <c r="A29" s="441">
        <v>23</v>
      </c>
      <c r="B29" s="456" t="s">
        <v>454</v>
      </c>
      <c r="C29" s="609">
        <v>11284821.805</v>
      </c>
      <c r="D29" s="585">
        <v>8385928.3986</v>
      </c>
      <c r="E29" s="585">
        <v>130095.6162</v>
      </c>
      <c r="F29" s="612">
        <v>2768797.7902000002</v>
      </c>
      <c r="G29" s="612"/>
      <c r="H29" s="585">
        <v>882959.98840000003</v>
      </c>
      <c r="I29" s="612">
        <v>270030.5024</v>
      </c>
      <c r="J29" s="612">
        <v>19356.575099999998</v>
      </c>
      <c r="K29" s="612">
        <v>593572.91090000002</v>
      </c>
      <c r="L29" s="612"/>
    </row>
    <row r="30" spans="1:12">
      <c r="A30" s="441">
        <v>24</v>
      </c>
      <c r="B30" s="456" t="s">
        <v>525</v>
      </c>
      <c r="C30" s="609">
        <v>9308131.9199999999</v>
      </c>
      <c r="D30" s="585">
        <v>7001211.6405999996</v>
      </c>
      <c r="E30" s="585"/>
      <c r="F30" s="612">
        <v>50286.284999999683</v>
      </c>
      <c r="G30" s="612">
        <v>2256633.9944000002</v>
      </c>
      <c r="H30" s="585">
        <v>1470762.0902</v>
      </c>
      <c r="I30" s="612">
        <v>88868.152900000001</v>
      </c>
      <c r="J30" s="612"/>
      <c r="K30" s="612">
        <v>6000.0050000001211</v>
      </c>
      <c r="L30" s="612">
        <v>1375893.9323</v>
      </c>
    </row>
    <row r="31" spans="1:12">
      <c r="A31" s="441">
        <v>25</v>
      </c>
      <c r="B31" s="456" t="s">
        <v>455</v>
      </c>
      <c r="C31" s="609">
        <v>8058518.1608999996</v>
      </c>
      <c r="D31" s="585">
        <v>6701238.4008999998</v>
      </c>
      <c r="E31" s="585">
        <v>335608.1</v>
      </c>
      <c r="F31" s="612">
        <v>1021671.66</v>
      </c>
      <c r="G31" s="612"/>
      <c r="H31" s="585">
        <v>1379655.4084999999</v>
      </c>
      <c r="I31" s="612">
        <v>313773.59049999999</v>
      </c>
      <c r="J31" s="612">
        <v>38323.468000000001</v>
      </c>
      <c r="K31" s="612">
        <v>1027558.35</v>
      </c>
      <c r="L31" s="612"/>
    </row>
    <row r="32" spans="1:12">
      <c r="A32" s="441">
        <v>26</v>
      </c>
      <c r="B32" s="456" t="s">
        <v>522</v>
      </c>
      <c r="C32" s="609">
        <v>20434256.6501</v>
      </c>
      <c r="D32" s="585">
        <v>19172580.480099998</v>
      </c>
      <c r="E32" s="585">
        <v>797698.7</v>
      </c>
      <c r="F32" s="612">
        <v>463977.47</v>
      </c>
      <c r="G32" s="612"/>
      <c r="H32" s="585">
        <v>1734690.6603000001</v>
      </c>
      <c r="I32" s="612">
        <v>1148163.3883</v>
      </c>
      <c r="J32" s="612">
        <v>119728.042</v>
      </c>
      <c r="K32" s="612">
        <v>466799.23</v>
      </c>
      <c r="L32" s="612"/>
    </row>
    <row r="33" spans="1:12">
      <c r="A33" s="441">
        <v>27</v>
      </c>
      <c r="B33" s="499" t="s">
        <v>65</v>
      </c>
      <c r="C33" s="613">
        <v>338174384.34930003</v>
      </c>
      <c r="D33" s="585">
        <v>280684081.99299997</v>
      </c>
      <c r="E33" s="585">
        <v>27299028.435899999</v>
      </c>
      <c r="F33" s="612">
        <v>27934639.925999999</v>
      </c>
      <c r="G33" s="612">
        <v>2256633.9944000002</v>
      </c>
      <c r="H33" s="585">
        <v>17081601.7205</v>
      </c>
      <c r="I33" s="612">
        <v>4636957.3848000001</v>
      </c>
      <c r="J33" s="612">
        <v>807169.00939999998</v>
      </c>
      <c r="K33" s="612">
        <v>10261581.394000001</v>
      </c>
      <c r="L33" s="612">
        <v>1375893.9323</v>
      </c>
    </row>
    <row r="35" spans="1:12">
      <c r="B35" s="498"/>
      <c r="C35" s="498"/>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scale="31" orientation="portrait" r:id="rId1"/>
  <headerFooter>
    <oddFooter>&amp;C_x000D_&amp;1#&amp;"Calibri"&amp;10&amp;K000000 C1 - FOR INTERNAL USE ONLY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K13"/>
  <sheetViews>
    <sheetView showGridLines="0" zoomScaleNormal="100" workbookViewId="0">
      <selection activeCell="B26" sqref="B26"/>
    </sheetView>
  </sheetViews>
  <sheetFormatPr defaultColWidth="8.77734375" defaultRowHeight="12"/>
  <cols>
    <col min="1" max="1" width="11.77734375" style="500" bestFit="1" customWidth="1"/>
    <col min="2" max="2" width="68.77734375" style="500" customWidth="1"/>
    <col min="3" max="11" width="28.21875" style="500" customWidth="1"/>
    <col min="12" max="16384" width="8.77734375" style="500"/>
  </cols>
  <sheetData>
    <row r="1" spans="1:11" s="452" customFormat="1" ht="13.8">
      <c r="A1" s="359" t="s">
        <v>31</v>
      </c>
      <c r="B1" s="439" t="str">
        <f>'Info '!C2</f>
        <v>JSC PASHA Bank Georgia</v>
      </c>
    </row>
    <row r="2" spans="1:11" s="452" customFormat="1">
      <c r="A2" s="359" t="s">
        <v>32</v>
      </c>
      <c r="B2" s="438">
        <f>'1. key ratios '!B2</f>
        <v>45016</v>
      </c>
    </row>
    <row r="3" spans="1:11" s="452" customFormat="1">
      <c r="A3" s="360" t="s">
        <v>505</v>
      </c>
    </row>
    <row r="4" spans="1:11">
      <c r="C4" s="503" t="s">
        <v>699</v>
      </c>
      <c r="D4" s="503" t="s">
        <v>698</v>
      </c>
      <c r="E4" s="503" t="s">
        <v>697</v>
      </c>
      <c r="F4" s="503" t="s">
        <v>696</v>
      </c>
      <c r="G4" s="503" t="s">
        <v>695</v>
      </c>
      <c r="H4" s="503" t="s">
        <v>694</v>
      </c>
      <c r="I4" s="503" t="s">
        <v>693</v>
      </c>
      <c r="J4" s="503" t="s">
        <v>692</v>
      </c>
      <c r="K4" s="503" t="s">
        <v>691</v>
      </c>
    </row>
    <row r="5" spans="1:11" ht="103.95" customHeight="1">
      <c r="A5" s="776" t="s">
        <v>690</v>
      </c>
      <c r="B5" s="777"/>
      <c r="C5" s="502" t="s">
        <v>506</v>
      </c>
      <c r="D5" s="502" t="s">
        <v>507</v>
      </c>
      <c r="E5" s="502" t="s">
        <v>508</v>
      </c>
      <c r="F5" s="502" t="s">
        <v>509</v>
      </c>
      <c r="G5" s="502" t="s">
        <v>510</v>
      </c>
      <c r="H5" s="502" t="s">
        <v>511</v>
      </c>
      <c r="I5" s="502" t="s">
        <v>512</v>
      </c>
      <c r="J5" s="502" t="s">
        <v>513</v>
      </c>
      <c r="K5" s="502" t="s">
        <v>514</v>
      </c>
    </row>
    <row r="6" spans="1:11">
      <c r="A6" s="441">
        <v>1</v>
      </c>
      <c r="B6" s="441" t="s">
        <v>474</v>
      </c>
      <c r="C6" s="585">
        <v>1520223.7478</v>
      </c>
      <c r="D6" s="585" t="s">
        <v>739</v>
      </c>
      <c r="E6" s="585">
        <v>0</v>
      </c>
      <c r="F6" s="585" t="s">
        <v>739</v>
      </c>
      <c r="G6" s="585">
        <v>173312971.61880001</v>
      </c>
      <c r="H6" s="585" t="s">
        <v>739</v>
      </c>
      <c r="I6" s="585">
        <v>56931816.621299997</v>
      </c>
      <c r="J6" s="585">
        <v>18735366.518300001</v>
      </c>
      <c r="K6" s="585">
        <v>87674005.842800006</v>
      </c>
    </row>
    <row r="7" spans="1:11">
      <c r="A7" s="441">
        <v>2</v>
      </c>
      <c r="B7" s="441" t="s">
        <v>515</v>
      </c>
      <c r="C7" s="585" t="s">
        <v>739</v>
      </c>
      <c r="D7" s="585" t="s">
        <v>739</v>
      </c>
      <c r="E7" s="585" t="s">
        <v>739</v>
      </c>
      <c r="F7" s="585" t="s">
        <v>739</v>
      </c>
      <c r="G7" s="585">
        <v>135.7012</v>
      </c>
      <c r="H7" s="585" t="s">
        <v>739</v>
      </c>
      <c r="I7" s="585">
        <v>14060540.344000001</v>
      </c>
      <c r="J7" s="585">
        <v>2643714.7247000001</v>
      </c>
      <c r="K7" s="585">
        <v>36723004.230400003</v>
      </c>
    </row>
    <row r="8" spans="1:11">
      <c r="A8" s="441">
        <v>3</v>
      </c>
      <c r="B8" s="441" t="s">
        <v>482</v>
      </c>
      <c r="C8" s="585">
        <v>27838.995200000001</v>
      </c>
      <c r="D8" s="585" t="s">
        <v>739</v>
      </c>
      <c r="E8" s="585">
        <v>29201.702300000001</v>
      </c>
      <c r="F8" s="585" t="s">
        <v>739</v>
      </c>
      <c r="G8" s="585">
        <v>8762993.2608000003</v>
      </c>
      <c r="H8" s="585" t="s">
        <v>739</v>
      </c>
      <c r="I8" s="585">
        <v>2397133.0071</v>
      </c>
      <c r="J8" s="585">
        <v>14229329.309800001</v>
      </c>
      <c r="K8" s="585">
        <v>92216947.074300006</v>
      </c>
    </row>
    <row r="9" spans="1:11">
      <c r="A9" s="441">
        <v>4</v>
      </c>
      <c r="B9" s="461" t="s">
        <v>516</v>
      </c>
      <c r="C9" s="614" t="s">
        <v>739</v>
      </c>
      <c r="D9" s="614" t="s">
        <v>739</v>
      </c>
      <c r="E9" s="614" t="s">
        <v>739</v>
      </c>
      <c r="F9" s="614" t="s">
        <v>739</v>
      </c>
      <c r="G9" s="614">
        <v>24219714.449999999</v>
      </c>
      <c r="H9" s="614" t="s">
        <v>739</v>
      </c>
      <c r="I9" s="614">
        <v>12.802</v>
      </c>
      <c r="J9" s="614">
        <v>2276386.9904</v>
      </c>
      <c r="K9" s="614">
        <v>3695159.6779999998</v>
      </c>
    </row>
    <row r="10" spans="1:11">
      <c r="A10" s="441">
        <v>5</v>
      </c>
      <c r="B10" s="461" t="s">
        <v>517</v>
      </c>
      <c r="C10" s="614" t="s">
        <v>739</v>
      </c>
      <c r="D10" s="614" t="s">
        <v>739</v>
      </c>
      <c r="E10" s="614" t="s">
        <v>739</v>
      </c>
      <c r="F10" s="614" t="s">
        <v>739</v>
      </c>
      <c r="G10" s="614" t="s">
        <v>739</v>
      </c>
      <c r="H10" s="614" t="s">
        <v>739</v>
      </c>
      <c r="I10" s="614" t="s">
        <v>739</v>
      </c>
      <c r="J10" s="614" t="s">
        <v>739</v>
      </c>
      <c r="K10" s="614" t="s">
        <v>739</v>
      </c>
    </row>
    <row r="11" spans="1:11">
      <c r="A11" s="441">
        <v>6</v>
      </c>
      <c r="B11" s="461" t="s">
        <v>518</v>
      </c>
      <c r="C11" s="614" t="s">
        <v>739</v>
      </c>
      <c r="D11" s="614" t="s">
        <v>739</v>
      </c>
      <c r="E11" s="614" t="s">
        <v>739</v>
      </c>
      <c r="F11" s="614" t="s">
        <v>739</v>
      </c>
      <c r="G11" s="614">
        <v>1063750</v>
      </c>
      <c r="H11" s="614" t="s">
        <v>739</v>
      </c>
      <c r="I11" s="614">
        <v>0</v>
      </c>
      <c r="J11" s="614">
        <v>0</v>
      </c>
      <c r="K11" s="614">
        <v>15425.77</v>
      </c>
    </row>
    <row r="13" spans="1:11" ht="13.8">
      <c r="B13" s="501"/>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scale="27" orientation="portrait" r:id="rId1"/>
  <headerFooter>
    <oddFooter>&amp;C_x000D_&amp;1#&amp;"Calibri"&amp;10&amp;K000000 C1 - FOR INTERNAL USE ONLY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V20"/>
  <sheetViews>
    <sheetView showGridLines="0" zoomScaleNormal="100" workbookViewId="0"/>
  </sheetViews>
  <sheetFormatPr defaultColWidth="8.77734375" defaultRowHeight="14.4"/>
  <cols>
    <col min="1" max="1" width="10" style="504" bestFit="1" customWidth="1"/>
    <col min="2" max="2" width="71.77734375" style="504" customWidth="1"/>
    <col min="3" max="3" width="11" style="504" bestFit="1" customWidth="1"/>
    <col min="4" max="7" width="15.5546875" style="504" customWidth="1"/>
    <col min="8" max="8" width="11" style="504" bestFit="1" customWidth="1"/>
    <col min="9" max="12" width="17.21875" style="504" customWidth="1"/>
    <col min="13" max="13" width="10.77734375" style="504" bestFit="1" customWidth="1"/>
    <col min="14" max="17" width="16.21875" style="504" customWidth="1"/>
    <col min="18" max="18" width="12.33203125" style="504" bestFit="1" customWidth="1"/>
    <col min="19" max="19" width="47" style="504" bestFit="1" customWidth="1"/>
    <col min="20" max="20" width="43.5546875" style="504" bestFit="1" customWidth="1"/>
    <col min="21" max="21" width="46" style="504" bestFit="1" customWidth="1"/>
    <col min="22" max="22" width="43.44140625" style="504" bestFit="1" customWidth="1"/>
    <col min="23" max="16384" width="8.77734375" style="504"/>
  </cols>
  <sheetData>
    <row r="1" spans="1:22">
      <c r="A1" s="359" t="s">
        <v>31</v>
      </c>
      <c r="B1" s="439" t="str">
        <f>'Info '!C2</f>
        <v>JSC PASHA Bank Georgia</v>
      </c>
    </row>
    <row r="2" spans="1:22">
      <c r="A2" s="359" t="s">
        <v>32</v>
      </c>
      <c r="B2" s="438">
        <f>'1. key ratios '!B2</f>
        <v>45016</v>
      </c>
    </row>
    <row r="3" spans="1:22">
      <c r="A3" s="360" t="s">
        <v>533</v>
      </c>
      <c r="B3" s="452"/>
    </row>
    <row r="4" spans="1:22">
      <c r="A4" s="360"/>
      <c r="B4" s="452"/>
    </row>
    <row r="5" spans="1:22" ht="24" customHeight="1">
      <c r="A5" s="778" t="s">
        <v>534</v>
      </c>
      <c r="B5" s="779"/>
      <c r="C5" s="783" t="s">
        <v>700</v>
      </c>
      <c r="D5" s="783"/>
      <c r="E5" s="783"/>
      <c r="F5" s="783"/>
      <c r="G5" s="783"/>
      <c r="H5" s="783" t="s">
        <v>552</v>
      </c>
      <c r="I5" s="783"/>
      <c r="J5" s="783"/>
      <c r="K5" s="783"/>
      <c r="L5" s="783"/>
      <c r="M5" s="783" t="s">
        <v>664</v>
      </c>
      <c r="N5" s="783"/>
      <c r="O5" s="783"/>
      <c r="P5" s="783"/>
      <c r="Q5" s="783"/>
      <c r="R5" s="782" t="s">
        <v>535</v>
      </c>
      <c r="S5" s="782" t="s">
        <v>549</v>
      </c>
      <c r="T5" s="782" t="s">
        <v>550</v>
      </c>
      <c r="U5" s="782" t="s">
        <v>711</v>
      </c>
      <c r="V5" s="782" t="s">
        <v>712</v>
      </c>
    </row>
    <row r="6" spans="1:22" ht="36" customHeight="1">
      <c r="A6" s="780"/>
      <c r="B6" s="781"/>
      <c r="C6" s="513"/>
      <c r="D6" s="450" t="s">
        <v>685</v>
      </c>
      <c r="E6" s="450" t="s">
        <v>684</v>
      </c>
      <c r="F6" s="450" t="s">
        <v>683</v>
      </c>
      <c r="G6" s="450" t="s">
        <v>682</v>
      </c>
      <c r="H6" s="513"/>
      <c r="I6" s="450" t="s">
        <v>685</v>
      </c>
      <c r="J6" s="450" t="s">
        <v>684</v>
      </c>
      <c r="K6" s="450" t="s">
        <v>683</v>
      </c>
      <c r="L6" s="450" t="s">
        <v>682</v>
      </c>
      <c r="M6" s="513"/>
      <c r="N6" s="450" t="s">
        <v>685</v>
      </c>
      <c r="O6" s="450" t="s">
        <v>684</v>
      </c>
      <c r="P6" s="450" t="s">
        <v>683</v>
      </c>
      <c r="Q6" s="450" t="s">
        <v>682</v>
      </c>
      <c r="R6" s="782"/>
      <c r="S6" s="782"/>
      <c r="T6" s="782"/>
      <c r="U6" s="782"/>
      <c r="V6" s="782"/>
    </row>
    <row r="7" spans="1:22">
      <c r="A7" s="508">
        <v>1</v>
      </c>
      <c r="B7" s="512" t="s">
        <v>543</v>
      </c>
      <c r="C7" s="614" t="s">
        <v>739</v>
      </c>
      <c r="D7" s="614" t="s">
        <v>739</v>
      </c>
      <c r="E7" s="614" t="s">
        <v>739</v>
      </c>
      <c r="F7" s="614" t="s">
        <v>739</v>
      </c>
      <c r="G7" s="614"/>
      <c r="H7" s="614" t="s">
        <v>739</v>
      </c>
      <c r="I7" s="614" t="s">
        <v>739</v>
      </c>
      <c r="J7" s="614" t="s">
        <v>739</v>
      </c>
      <c r="K7" s="614" t="s">
        <v>739</v>
      </c>
      <c r="L7" s="614"/>
      <c r="M7" s="614" t="s">
        <v>739</v>
      </c>
      <c r="N7" s="614" t="s">
        <v>739</v>
      </c>
      <c r="O7" s="614" t="s">
        <v>739</v>
      </c>
      <c r="P7" s="614" t="s">
        <v>739</v>
      </c>
      <c r="Q7" s="614"/>
      <c r="R7" s="614">
        <v>0</v>
      </c>
      <c r="S7" s="614" t="s">
        <v>739</v>
      </c>
      <c r="T7" s="614" t="s">
        <v>739</v>
      </c>
      <c r="U7" s="614" t="s">
        <v>739</v>
      </c>
      <c r="V7" s="614" t="s">
        <v>739</v>
      </c>
    </row>
    <row r="8" spans="1:22">
      <c r="A8" s="508">
        <v>2</v>
      </c>
      <c r="B8" s="511" t="s">
        <v>542</v>
      </c>
      <c r="C8" s="614">
        <v>25262281.556000002</v>
      </c>
      <c r="D8" s="614">
        <v>21924100.456</v>
      </c>
      <c r="E8" s="614">
        <v>1045212.73</v>
      </c>
      <c r="F8" s="614">
        <v>2292968.37</v>
      </c>
      <c r="G8" s="614"/>
      <c r="H8" s="614">
        <v>25249902.395</v>
      </c>
      <c r="I8" s="614">
        <v>21902620.385000002</v>
      </c>
      <c r="J8" s="614">
        <v>1071454.74</v>
      </c>
      <c r="K8" s="614">
        <v>2275827.27</v>
      </c>
      <c r="L8" s="614"/>
      <c r="M8" s="614">
        <v>3193948.8204999999</v>
      </c>
      <c r="N8" s="614">
        <v>817088.5246</v>
      </c>
      <c r="O8" s="614">
        <v>83891.925900000002</v>
      </c>
      <c r="P8" s="614">
        <v>2292968.37</v>
      </c>
      <c r="Q8" s="614"/>
      <c r="R8" s="614">
        <v>5413</v>
      </c>
      <c r="S8" s="614">
        <v>0.2059</v>
      </c>
      <c r="T8" s="614">
        <v>0.2477</v>
      </c>
      <c r="U8" s="614">
        <v>0.17599999999999999</v>
      </c>
      <c r="V8" s="614">
        <v>30.501000000000001</v>
      </c>
    </row>
    <row r="9" spans="1:22">
      <c r="A9" s="508">
        <v>3</v>
      </c>
      <c r="B9" s="511" t="s">
        <v>541</v>
      </c>
      <c r="C9" s="614" t="s">
        <v>739</v>
      </c>
      <c r="D9" s="614" t="s">
        <v>739</v>
      </c>
      <c r="E9" s="614" t="s">
        <v>739</v>
      </c>
      <c r="F9" s="614" t="s">
        <v>739</v>
      </c>
      <c r="G9" s="614"/>
      <c r="H9" s="614" t="s">
        <v>739</v>
      </c>
      <c r="I9" s="614" t="s">
        <v>739</v>
      </c>
      <c r="J9" s="614" t="s">
        <v>739</v>
      </c>
      <c r="K9" s="614" t="s">
        <v>739</v>
      </c>
      <c r="L9" s="614"/>
      <c r="M9" s="614" t="s">
        <v>739</v>
      </c>
      <c r="N9" s="614" t="s">
        <v>739</v>
      </c>
      <c r="O9" s="614" t="s">
        <v>739</v>
      </c>
      <c r="P9" s="614" t="s">
        <v>739</v>
      </c>
      <c r="Q9" s="614"/>
      <c r="R9" s="614">
        <v>0</v>
      </c>
      <c r="S9" s="614" t="s">
        <v>739</v>
      </c>
      <c r="T9" s="614" t="s">
        <v>739</v>
      </c>
      <c r="U9" s="614" t="s">
        <v>739</v>
      </c>
      <c r="V9" s="614" t="s">
        <v>739</v>
      </c>
    </row>
    <row r="10" spans="1:22">
      <c r="A10" s="508">
        <v>4</v>
      </c>
      <c r="B10" s="511" t="s">
        <v>540</v>
      </c>
      <c r="C10" s="614" t="s">
        <v>739</v>
      </c>
      <c r="D10" s="614" t="s">
        <v>739</v>
      </c>
      <c r="E10" s="614" t="s">
        <v>739</v>
      </c>
      <c r="F10" s="614" t="s">
        <v>739</v>
      </c>
      <c r="G10" s="614"/>
      <c r="H10" s="614" t="s">
        <v>739</v>
      </c>
      <c r="I10" s="614" t="s">
        <v>739</v>
      </c>
      <c r="J10" s="614" t="s">
        <v>739</v>
      </c>
      <c r="K10" s="614" t="s">
        <v>739</v>
      </c>
      <c r="L10" s="614"/>
      <c r="M10" s="614" t="s">
        <v>739</v>
      </c>
      <c r="N10" s="614" t="s">
        <v>739</v>
      </c>
      <c r="O10" s="614" t="s">
        <v>739</v>
      </c>
      <c r="P10" s="614" t="s">
        <v>739</v>
      </c>
      <c r="Q10" s="614"/>
      <c r="R10" s="614">
        <v>0</v>
      </c>
      <c r="S10" s="614" t="s">
        <v>739</v>
      </c>
      <c r="T10" s="614" t="s">
        <v>739</v>
      </c>
      <c r="U10" s="614" t="s">
        <v>739</v>
      </c>
      <c r="V10" s="614" t="s">
        <v>739</v>
      </c>
    </row>
    <row r="11" spans="1:22">
      <c r="A11" s="508">
        <v>5</v>
      </c>
      <c r="B11" s="511" t="s">
        <v>539</v>
      </c>
      <c r="C11" s="614">
        <v>12879.721799999999</v>
      </c>
      <c r="D11" s="614">
        <v>12879.721799999999</v>
      </c>
      <c r="E11" s="614">
        <v>0</v>
      </c>
      <c r="F11" s="614">
        <v>0</v>
      </c>
      <c r="G11" s="614"/>
      <c r="H11" s="614">
        <v>12894.3318</v>
      </c>
      <c r="I11" s="614">
        <v>12894.3318</v>
      </c>
      <c r="J11" s="614">
        <v>0</v>
      </c>
      <c r="K11" s="614">
        <v>0</v>
      </c>
      <c r="L11" s="614"/>
      <c r="M11" s="614">
        <v>0</v>
      </c>
      <c r="N11" s="614">
        <v>0</v>
      </c>
      <c r="O11" s="614">
        <v>0</v>
      </c>
      <c r="P11" s="614">
        <v>0</v>
      </c>
      <c r="Q11" s="614"/>
      <c r="R11" s="614">
        <v>38</v>
      </c>
      <c r="S11" s="614">
        <v>0.13869999999999999</v>
      </c>
      <c r="T11" s="614">
        <v>0.1487</v>
      </c>
      <c r="U11" s="614">
        <v>0.1144</v>
      </c>
      <c r="V11" s="614">
        <v>4.4649999999999999</v>
      </c>
    </row>
    <row r="12" spans="1:22">
      <c r="A12" s="508">
        <v>6</v>
      </c>
      <c r="B12" s="511" t="s">
        <v>538</v>
      </c>
      <c r="C12" s="614">
        <v>32777882.940000001</v>
      </c>
      <c r="D12" s="614">
        <v>30741968.73</v>
      </c>
      <c r="E12" s="614">
        <v>810646.4</v>
      </c>
      <c r="F12" s="614">
        <v>1225267.81</v>
      </c>
      <c r="G12" s="614"/>
      <c r="H12" s="614">
        <v>32623121.280000001</v>
      </c>
      <c r="I12" s="614">
        <v>30534486.949999999</v>
      </c>
      <c r="J12" s="614">
        <v>863804.43</v>
      </c>
      <c r="K12" s="614">
        <v>1224829.8999999999</v>
      </c>
      <c r="L12" s="614"/>
      <c r="M12" s="614">
        <v>3232969.3095</v>
      </c>
      <c r="N12" s="614">
        <v>1828350.1806999999</v>
      </c>
      <c r="O12" s="614">
        <v>179351.31880000001</v>
      </c>
      <c r="P12" s="614">
        <v>1225267.81</v>
      </c>
      <c r="Q12" s="614"/>
      <c r="R12" s="614">
        <v>23638</v>
      </c>
      <c r="S12" s="614">
        <v>0.36</v>
      </c>
      <c r="T12" s="614">
        <v>0.39179999999999998</v>
      </c>
      <c r="U12" s="614">
        <v>0.36</v>
      </c>
      <c r="V12" s="614">
        <v>31.755800000000001</v>
      </c>
    </row>
    <row r="13" spans="1:22">
      <c r="A13" s="508">
        <v>7</v>
      </c>
      <c r="B13" s="511" t="s">
        <v>537</v>
      </c>
      <c r="C13" s="614">
        <v>114763.83620000001</v>
      </c>
      <c r="D13" s="614">
        <v>0</v>
      </c>
      <c r="E13" s="614">
        <v>114763.83620000001</v>
      </c>
      <c r="F13" s="614">
        <v>0</v>
      </c>
      <c r="G13" s="614"/>
      <c r="H13" s="614">
        <v>114947.4425</v>
      </c>
      <c r="I13" s="614">
        <v>0</v>
      </c>
      <c r="J13" s="614">
        <v>114947.4425</v>
      </c>
      <c r="K13" s="614">
        <v>0</v>
      </c>
      <c r="L13" s="614"/>
      <c r="M13" s="614">
        <v>13302.974700000001</v>
      </c>
      <c r="N13" s="614">
        <v>0</v>
      </c>
      <c r="O13" s="614">
        <v>13302.974700000001</v>
      </c>
      <c r="P13" s="614">
        <v>0</v>
      </c>
      <c r="Q13" s="614"/>
      <c r="R13" s="614">
        <v>1</v>
      </c>
      <c r="S13" s="614" t="s">
        <v>739</v>
      </c>
      <c r="T13" s="614" t="s">
        <v>739</v>
      </c>
      <c r="U13" s="614">
        <v>0.10100000000000001</v>
      </c>
      <c r="V13" s="614">
        <v>33</v>
      </c>
    </row>
    <row r="14" spans="1:22">
      <c r="A14" s="506">
        <v>7.1</v>
      </c>
      <c r="B14" s="505" t="s">
        <v>546</v>
      </c>
      <c r="C14" s="614">
        <v>114763.83620000001</v>
      </c>
      <c r="D14" s="614">
        <v>0</v>
      </c>
      <c r="E14" s="614">
        <v>114763.83620000001</v>
      </c>
      <c r="F14" s="614">
        <v>0</v>
      </c>
      <c r="G14" s="614"/>
      <c r="H14" s="614">
        <v>114947.4425</v>
      </c>
      <c r="I14" s="614">
        <v>0</v>
      </c>
      <c r="J14" s="614">
        <v>114947.4425</v>
      </c>
      <c r="K14" s="614">
        <v>0</v>
      </c>
      <c r="L14" s="614"/>
      <c r="M14" s="614">
        <v>13302.974700000001</v>
      </c>
      <c r="N14" s="614">
        <v>0</v>
      </c>
      <c r="O14" s="614">
        <v>13302.974700000001</v>
      </c>
      <c r="P14" s="614">
        <v>0</v>
      </c>
      <c r="Q14" s="614"/>
      <c r="R14" s="614">
        <v>1</v>
      </c>
      <c r="S14" s="614" t="s">
        <v>739</v>
      </c>
      <c r="T14" s="614" t="s">
        <v>739</v>
      </c>
      <c r="U14" s="614">
        <v>0.10100000000000001</v>
      </c>
      <c r="V14" s="614">
        <v>33</v>
      </c>
    </row>
    <row r="15" spans="1:22">
      <c r="A15" s="506">
        <v>7.2</v>
      </c>
      <c r="B15" s="505" t="s">
        <v>548</v>
      </c>
      <c r="C15" s="614" t="s">
        <v>739</v>
      </c>
      <c r="D15" s="614" t="s">
        <v>739</v>
      </c>
      <c r="E15" s="614" t="s">
        <v>739</v>
      </c>
      <c r="F15" s="614" t="s">
        <v>739</v>
      </c>
      <c r="G15" s="614"/>
      <c r="H15" s="614" t="s">
        <v>739</v>
      </c>
      <c r="I15" s="614" t="s">
        <v>739</v>
      </c>
      <c r="J15" s="614" t="s">
        <v>739</v>
      </c>
      <c r="K15" s="614" t="s">
        <v>739</v>
      </c>
      <c r="L15" s="614"/>
      <c r="M15" s="614" t="s">
        <v>739</v>
      </c>
      <c r="N15" s="614" t="s">
        <v>739</v>
      </c>
      <c r="O15" s="614" t="s">
        <v>739</v>
      </c>
      <c r="P15" s="614" t="s">
        <v>739</v>
      </c>
      <c r="Q15" s="614"/>
      <c r="R15" s="614">
        <v>0</v>
      </c>
      <c r="S15" s="614" t="s">
        <v>739</v>
      </c>
      <c r="T15" s="614" t="s">
        <v>739</v>
      </c>
      <c r="U15" s="614" t="s">
        <v>739</v>
      </c>
      <c r="V15" s="614" t="s">
        <v>739</v>
      </c>
    </row>
    <row r="16" spans="1:22">
      <c r="A16" s="506">
        <v>7.3</v>
      </c>
      <c r="B16" s="505" t="s">
        <v>545</v>
      </c>
      <c r="C16" s="614" t="s">
        <v>739</v>
      </c>
      <c r="D16" s="614" t="s">
        <v>739</v>
      </c>
      <c r="E16" s="614" t="s">
        <v>739</v>
      </c>
      <c r="F16" s="614" t="s">
        <v>739</v>
      </c>
      <c r="G16" s="614"/>
      <c r="H16" s="614" t="s">
        <v>739</v>
      </c>
      <c r="I16" s="614" t="s">
        <v>739</v>
      </c>
      <c r="J16" s="614" t="s">
        <v>739</v>
      </c>
      <c r="K16" s="614" t="s">
        <v>739</v>
      </c>
      <c r="L16" s="614"/>
      <c r="M16" s="614" t="s">
        <v>739</v>
      </c>
      <c r="N16" s="614" t="s">
        <v>739</v>
      </c>
      <c r="O16" s="614" t="s">
        <v>739</v>
      </c>
      <c r="P16" s="614" t="s">
        <v>739</v>
      </c>
      <c r="Q16" s="614"/>
      <c r="R16" s="614">
        <v>0</v>
      </c>
      <c r="S16" s="614" t="s">
        <v>739</v>
      </c>
      <c r="T16" s="614" t="s">
        <v>739</v>
      </c>
      <c r="U16" s="614" t="s">
        <v>739</v>
      </c>
      <c r="V16" s="614" t="s">
        <v>739</v>
      </c>
    </row>
    <row r="17" spans="1:22">
      <c r="A17" s="508">
        <v>8</v>
      </c>
      <c r="B17" s="511" t="s">
        <v>544</v>
      </c>
      <c r="C17" s="614" t="s">
        <v>739</v>
      </c>
      <c r="D17" s="614" t="s">
        <v>739</v>
      </c>
      <c r="E17" s="614" t="s">
        <v>739</v>
      </c>
      <c r="F17" s="614" t="s">
        <v>739</v>
      </c>
      <c r="G17" s="614"/>
      <c r="H17" s="614" t="s">
        <v>739</v>
      </c>
      <c r="I17" s="614" t="s">
        <v>739</v>
      </c>
      <c r="J17" s="614" t="s">
        <v>739</v>
      </c>
      <c r="K17" s="614" t="s">
        <v>739</v>
      </c>
      <c r="L17" s="614"/>
      <c r="M17" s="614" t="s">
        <v>739</v>
      </c>
      <c r="N17" s="614" t="s">
        <v>739</v>
      </c>
      <c r="O17" s="614" t="s">
        <v>739</v>
      </c>
      <c r="P17" s="614" t="s">
        <v>739</v>
      </c>
      <c r="Q17" s="614"/>
      <c r="R17" s="614">
        <v>0</v>
      </c>
      <c r="S17" s="614" t="s">
        <v>739</v>
      </c>
      <c r="T17" s="614" t="s">
        <v>739</v>
      </c>
      <c r="U17" s="614" t="s">
        <v>739</v>
      </c>
      <c r="V17" s="614" t="s">
        <v>739</v>
      </c>
    </row>
    <row r="18" spans="1:22">
      <c r="A18" s="510">
        <v>9</v>
      </c>
      <c r="B18" s="509" t="s">
        <v>536</v>
      </c>
      <c r="C18" s="615" t="s">
        <v>739</v>
      </c>
      <c r="D18" s="615" t="s">
        <v>739</v>
      </c>
      <c r="E18" s="615" t="s">
        <v>739</v>
      </c>
      <c r="F18" s="615" t="s">
        <v>739</v>
      </c>
      <c r="G18" s="615"/>
      <c r="H18" s="615" t="s">
        <v>739</v>
      </c>
      <c r="I18" s="615" t="s">
        <v>739</v>
      </c>
      <c r="J18" s="615" t="s">
        <v>739</v>
      </c>
      <c r="K18" s="615" t="s">
        <v>739</v>
      </c>
      <c r="L18" s="615"/>
      <c r="M18" s="615" t="s">
        <v>739</v>
      </c>
      <c r="N18" s="615" t="s">
        <v>739</v>
      </c>
      <c r="O18" s="615" t="s">
        <v>739</v>
      </c>
      <c r="P18" s="615" t="s">
        <v>739</v>
      </c>
      <c r="Q18" s="615"/>
      <c r="R18" s="615">
        <v>0</v>
      </c>
      <c r="S18" s="615" t="s">
        <v>739</v>
      </c>
      <c r="T18" s="615" t="s">
        <v>739</v>
      </c>
      <c r="U18" s="615" t="s">
        <v>739</v>
      </c>
      <c r="V18" s="615" t="s">
        <v>739</v>
      </c>
    </row>
    <row r="19" spans="1:22">
      <c r="A19" s="508">
        <v>10</v>
      </c>
      <c r="B19" s="507" t="s">
        <v>547</v>
      </c>
      <c r="C19" s="614">
        <v>58167808.053999998</v>
      </c>
      <c r="D19" s="614">
        <v>52678948.907799996</v>
      </c>
      <c r="E19" s="614">
        <v>1970622.9661999999</v>
      </c>
      <c r="F19" s="614">
        <v>3518236.18</v>
      </c>
      <c r="G19" s="614"/>
      <c r="H19" s="614">
        <v>58000865.449299999</v>
      </c>
      <c r="I19" s="614">
        <v>52450001.6668</v>
      </c>
      <c r="J19" s="614">
        <v>2050206.6125</v>
      </c>
      <c r="K19" s="614">
        <v>3500657.17</v>
      </c>
      <c r="L19" s="614"/>
      <c r="M19" s="614">
        <v>6440221.1047</v>
      </c>
      <c r="N19" s="614">
        <v>2645438.7053</v>
      </c>
      <c r="O19" s="614">
        <v>276546.2194</v>
      </c>
      <c r="P19" s="614">
        <v>3518236.18</v>
      </c>
      <c r="Q19" s="614"/>
      <c r="R19" s="614">
        <v>29090</v>
      </c>
      <c r="S19" s="614">
        <v>0.33460000000000001</v>
      </c>
      <c r="T19" s="614">
        <v>0.36799999999999999</v>
      </c>
      <c r="U19" s="614">
        <v>0.27950000000000003</v>
      </c>
      <c r="V19" s="614">
        <v>31.2073</v>
      </c>
    </row>
    <row r="20" spans="1:22" ht="24">
      <c r="A20" s="506">
        <v>10.1</v>
      </c>
      <c r="B20" s="505" t="s">
        <v>551</v>
      </c>
      <c r="C20" s="614"/>
      <c r="D20" s="614"/>
      <c r="E20" s="614"/>
      <c r="F20" s="614"/>
      <c r="G20" s="614"/>
      <c r="H20" s="614"/>
      <c r="I20" s="614"/>
      <c r="J20" s="614"/>
      <c r="K20" s="614"/>
      <c r="L20" s="614"/>
      <c r="M20" s="614"/>
      <c r="N20" s="614"/>
      <c r="O20" s="614"/>
      <c r="P20" s="614"/>
      <c r="Q20" s="614"/>
      <c r="R20" s="614"/>
      <c r="S20" s="614"/>
      <c r="T20" s="614"/>
      <c r="U20" s="614"/>
      <c r="V20" s="614"/>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scale="17" orientation="portrait" r:id="rId1"/>
  <headerFooter>
    <oddFooter>&amp;C_x000D_&amp;1#&amp;"Calibri"&amp;10&amp;K000000 C1 - 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69"/>
  <sheetViews>
    <sheetView zoomScale="80" zoomScaleNormal="80" workbookViewId="0"/>
  </sheetViews>
  <sheetFormatPr defaultRowHeight="14.4"/>
  <cols>
    <col min="1" max="1" width="8.77734375" style="394"/>
    <col min="2" max="2" width="69.21875" style="395" customWidth="1"/>
    <col min="3" max="3" width="13.6640625" customWidth="1"/>
    <col min="4" max="4" width="14.44140625" customWidth="1"/>
    <col min="5" max="8" width="13.21875" customWidth="1"/>
  </cols>
  <sheetData>
    <row r="1" spans="1:8" s="5" customFormat="1" ht="13.8">
      <c r="A1" s="2" t="s">
        <v>31</v>
      </c>
      <c r="B1" s="3" t="str">
        <f>'Info '!C2</f>
        <v>JSC PASHA Bank Georgia</v>
      </c>
      <c r="C1" s="3"/>
      <c r="D1" s="4"/>
      <c r="E1" s="4"/>
      <c r="F1" s="4"/>
      <c r="G1" s="4"/>
    </row>
    <row r="2" spans="1:8" s="5" customFormat="1" ht="13.8">
      <c r="A2" s="2" t="s">
        <v>32</v>
      </c>
      <c r="B2" s="315">
        <f>'1. key ratios '!B2</f>
        <v>45016</v>
      </c>
      <c r="C2" s="3"/>
      <c r="D2" s="4"/>
      <c r="E2" s="4"/>
      <c r="F2" s="4"/>
      <c r="G2" s="4"/>
    </row>
    <row r="3" spans="1:8" s="5" customFormat="1" ht="13.8">
      <c r="A3" s="2"/>
      <c r="B3" s="3"/>
      <c r="C3" s="3"/>
      <c r="D3" s="4"/>
      <c r="E3" s="4"/>
      <c r="F3" s="4"/>
      <c r="G3" s="4"/>
    </row>
    <row r="4" spans="1:8" ht="21" customHeight="1">
      <c r="A4" s="671" t="s">
        <v>7</v>
      </c>
      <c r="B4" s="672" t="s">
        <v>558</v>
      </c>
      <c r="C4" s="674" t="s">
        <v>559</v>
      </c>
      <c r="D4" s="674"/>
      <c r="E4" s="674"/>
      <c r="F4" s="674" t="s">
        <v>560</v>
      </c>
      <c r="G4" s="674"/>
      <c r="H4" s="675"/>
    </row>
    <row r="5" spans="1:8" ht="21" customHeight="1">
      <c r="A5" s="671"/>
      <c r="B5" s="673"/>
      <c r="C5" s="365" t="s">
        <v>33</v>
      </c>
      <c r="D5" s="365" t="s">
        <v>34</v>
      </c>
      <c r="E5" s="365" t="s">
        <v>35</v>
      </c>
      <c r="F5" s="365" t="s">
        <v>33</v>
      </c>
      <c r="G5" s="365" t="s">
        <v>34</v>
      </c>
      <c r="H5" s="365" t="s">
        <v>35</v>
      </c>
    </row>
    <row r="6" spans="1:8" ht="26.55" customHeight="1">
      <c r="A6" s="671"/>
      <c r="B6" s="366" t="s">
        <v>561</v>
      </c>
      <c r="C6" s="676"/>
      <c r="D6" s="677"/>
      <c r="E6" s="677"/>
      <c r="F6" s="677"/>
      <c r="G6" s="677"/>
      <c r="H6" s="678"/>
    </row>
    <row r="7" spans="1:8" ht="22.95" customHeight="1">
      <c r="A7" s="367">
        <v>1</v>
      </c>
      <c r="B7" s="368" t="s">
        <v>562</v>
      </c>
      <c r="C7" s="616">
        <v>32067454.296300001</v>
      </c>
      <c r="D7" s="616">
        <v>92633172.173600003</v>
      </c>
      <c r="E7" s="617">
        <v>124700626.46990001</v>
      </c>
      <c r="F7" s="616">
        <v>18318931.534000002</v>
      </c>
      <c r="G7" s="616">
        <v>79553293.307199985</v>
      </c>
      <c r="H7" s="617">
        <v>97872224.841199994</v>
      </c>
    </row>
    <row r="8" spans="1:8">
      <c r="A8" s="367">
        <v>1.1000000000000001</v>
      </c>
      <c r="B8" s="369" t="s">
        <v>563</v>
      </c>
      <c r="C8" s="616">
        <v>1539124.3</v>
      </c>
      <c r="D8" s="616">
        <v>3735876.0312000001</v>
      </c>
      <c r="E8" s="617">
        <v>5275000.3311999999</v>
      </c>
      <c r="F8" s="616">
        <v>874467.14</v>
      </c>
      <c r="G8" s="616">
        <v>4733651.8344999999</v>
      </c>
      <c r="H8" s="617">
        <v>5608118.9744999995</v>
      </c>
    </row>
    <row r="9" spans="1:8">
      <c r="A9" s="367">
        <v>1.2</v>
      </c>
      <c r="B9" s="369" t="s">
        <v>564</v>
      </c>
      <c r="C9" s="616">
        <v>467350.52</v>
      </c>
      <c r="D9" s="616">
        <v>45466796.759200007</v>
      </c>
      <c r="E9" s="617">
        <v>45934147.27920001</v>
      </c>
      <c r="F9" s="616">
        <v>308781.96000000002</v>
      </c>
      <c r="G9" s="616">
        <v>35180439.786899999</v>
      </c>
      <c r="H9" s="617">
        <v>35489221.7469</v>
      </c>
    </row>
    <row r="10" spans="1:8">
      <c r="A10" s="367">
        <v>1.3</v>
      </c>
      <c r="B10" s="369" t="s">
        <v>565</v>
      </c>
      <c r="C10" s="616">
        <v>30060979.476300001</v>
      </c>
      <c r="D10" s="616">
        <v>43430499.383199997</v>
      </c>
      <c r="E10" s="617">
        <v>73491478.859499991</v>
      </c>
      <c r="F10" s="616">
        <v>17135682.434</v>
      </c>
      <c r="G10" s="616">
        <v>39639201.685799994</v>
      </c>
      <c r="H10" s="617">
        <v>56774884.119799994</v>
      </c>
    </row>
    <row r="11" spans="1:8">
      <c r="A11" s="367">
        <v>2</v>
      </c>
      <c r="B11" s="370" t="s">
        <v>566</v>
      </c>
      <c r="C11" s="616">
        <v>1526125.55</v>
      </c>
      <c r="D11" s="616">
        <v>0</v>
      </c>
      <c r="E11" s="617">
        <v>1526125.55</v>
      </c>
      <c r="F11" s="616">
        <v>2546562.15</v>
      </c>
      <c r="G11" s="616">
        <v>0</v>
      </c>
      <c r="H11" s="617">
        <v>2546562.15</v>
      </c>
    </row>
    <row r="12" spans="1:8">
      <c r="A12" s="367">
        <v>2.1</v>
      </c>
      <c r="B12" s="371" t="s">
        <v>567</v>
      </c>
      <c r="C12" s="616">
        <v>1526125.55</v>
      </c>
      <c r="D12" s="616"/>
      <c r="E12" s="617">
        <v>1526125.55</v>
      </c>
      <c r="F12" s="616">
        <v>2546562.15</v>
      </c>
      <c r="G12" s="616"/>
      <c r="H12" s="617">
        <v>2546562.15</v>
      </c>
    </row>
    <row r="13" spans="1:8" ht="26.55" customHeight="1">
      <c r="A13" s="367">
        <v>3</v>
      </c>
      <c r="B13" s="372" t="s">
        <v>568</v>
      </c>
      <c r="C13" s="616"/>
      <c r="D13" s="616"/>
      <c r="E13" s="617">
        <v>0</v>
      </c>
      <c r="F13" s="616"/>
      <c r="G13" s="616"/>
      <c r="H13" s="617">
        <v>0</v>
      </c>
    </row>
    <row r="14" spans="1:8" ht="26.55" customHeight="1">
      <c r="A14" s="367">
        <v>4</v>
      </c>
      <c r="B14" s="373" t="s">
        <v>569</v>
      </c>
      <c r="C14" s="616"/>
      <c r="D14" s="616"/>
      <c r="E14" s="617">
        <v>0</v>
      </c>
      <c r="F14" s="616"/>
      <c r="G14" s="616"/>
      <c r="H14" s="617">
        <v>0</v>
      </c>
    </row>
    <row r="15" spans="1:8" ht="24.45" customHeight="1">
      <c r="A15" s="367">
        <v>5</v>
      </c>
      <c r="B15" s="374" t="s">
        <v>570</v>
      </c>
      <c r="C15" s="618">
        <v>0</v>
      </c>
      <c r="D15" s="618">
        <v>0</v>
      </c>
      <c r="E15" s="619">
        <v>0</v>
      </c>
      <c r="F15" s="618">
        <v>0</v>
      </c>
      <c r="G15" s="618">
        <v>0</v>
      </c>
      <c r="H15" s="619">
        <v>0</v>
      </c>
    </row>
    <row r="16" spans="1:8">
      <c r="A16" s="367">
        <v>5.0999999999999996</v>
      </c>
      <c r="B16" s="375" t="s">
        <v>571</v>
      </c>
      <c r="C16" s="616"/>
      <c r="D16" s="616"/>
      <c r="E16" s="617">
        <v>0</v>
      </c>
      <c r="F16" s="616"/>
      <c r="G16" s="616"/>
      <c r="H16" s="617">
        <v>0</v>
      </c>
    </row>
    <row r="17" spans="1:8">
      <c r="A17" s="367">
        <v>5.2</v>
      </c>
      <c r="B17" s="375" t="s">
        <v>572</v>
      </c>
      <c r="C17" s="616"/>
      <c r="D17" s="616"/>
      <c r="E17" s="617">
        <v>0</v>
      </c>
      <c r="F17" s="616"/>
      <c r="G17" s="616"/>
      <c r="H17" s="617">
        <v>0</v>
      </c>
    </row>
    <row r="18" spans="1:8">
      <c r="A18" s="367">
        <v>5.3</v>
      </c>
      <c r="B18" s="376" t="s">
        <v>573</v>
      </c>
      <c r="C18" s="616"/>
      <c r="D18" s="616"/>
      <c r="E18" s="617">
        <v>0</v>
      </c>
      <c r="F18" s="616"/>
      <c r="G18" s="616"/>
      <c r="H18" s="617">
        <v>0</v>
      </c>
    </row>
    <row r="19" spans="1:8">
      <c r="A19" s="367">
        <v>6</v>
      </c>
      <c r="B19" s="372" t="s">
        <v>574</v>
      </c>
      <c r="C19" s="616">
        <v>176536441.1056</v>
      </c>
      <c r="D19" s="616">
        <v>202738449.95169997</v>
      </c>
      <c r="E19" s="617">
        <v>379274891.05729997</v>
      </c>
      <c r="F19" s="616">
        <v>142844577.03919998</v>
      </c>
      <c r="G19" s="616">
        <v>219902762.69679999</v>
      </c>
      <c r="H19" s="617">
        <v>362747339.73599994</v>
      </c>
    </row>
    <row r="20" spans="1:8">
      <c r="A20" s="367">
        <v>6.1</v>
      </c>
      <c r="B20" s="375" t="s">
        <v>572</v>
      </c>
      <c r="C20" s="616">
        <v>51018062.598000005</v>
      </c>
      <c r="D20" s="616">
        <v>7164045.8306</v>
      </c>
      <c r="E20" s="617">
        <v>58182108.428600006</v>
      </c>
      <c r="F20" s="616">
        <v>28806781.696600001</v>
      </c>
      <c r="G20" s="616">
        <v>16813776.8145</v>
      </c>
      <c r="H20" s="617">
        <v>45620558.511100002</v>
      </c>
    </row>
    <row r="21" spans="1:8">
      <c r="A21" s="367">
        <v>6.2</v>
      </c>
      <c r="B21" s="376" t="s">
        <v>573</v>
      </c>
      <c r="C21" s="616">
        <v>125518378.50759999</v>
      </c>
      <c r="D21" s="616">
        <v>195574404.12109998</v>
      </c>
      <c r="E21" s="617">
        <v>321092782.62869996</v>
      </c>
      <c r="F21" s="616">
        <v>114037795.34259999</v>
      </c>
      <c r="G21" s="616">
        <v>203088985.88229999</v>
      </c>
      <c r="H21" s="617">
        <v>317126781.22490001</v>
      </c>
    </row>
    <row r="22" spans="1:8">
      <c r="A22" s="367">
        <v>7</v>
      </c>
      <c r="B22" s="370" t="s">
        <v>575</v>
      </c>
      <c r="C22" s="616"/>
      <c r="D22" s="616"/>
      <c r="E22" s="617">
        <v>0</v>
      </c>
      <c r="F22" s="616"/>
      <c r="G22" s="616"/>
      <c r="H22" s="617">
        <v>0</v>
      </c>
    </row>
    <row r="23" spans="1:8">
      <c r="A23" s="367">
        <v>8</v>
      </c>
      <c r="B23" s="377" t="s">
        <v>576</v>
      </c>
      <c r="C23" s="616">
        <v>3516866.86</v>
      </c>
      <c r="D23" s="616"/>
      <c r="E23" s="617">
        <v>3516866.86</v>
      </c>
      <c r="F23" s="616">
        <v>371930</v>
      </c>
      <c r="G23" s="616">
        <v>0</v>
      </c>
      <c r="H23" s="617">
        <v>371930</v>
      </c>
    </row>
    <row r="24" spans="1:8">
      <c r="A24" s="367">
        <v>9</v>
      </c>
      <c r="B24" s="373" t="s">
        <v>577</v>
      </c>
      <c r="C24" s="616">
        <v>5531986.7199999997</v>
      </c>
      <c r="D24" s="616">
        <v>0</v>
      </c>
      <c r="E24" s="617">
        <v>5531986.7199999997</v>
      </c>
      <c r="F24" s="616">
        <v>8293214.0899999999</v>
      </c>
      <c r="G24" s="616">
        <v>0</v>
      </c>
      <c r="H24" s="617">
        <v>8293214.0899999999</v>
      </c>
    </row>
    <row r="25" spans="1:8">
      <c r="A25" s="367">
        <v>9.1</v>
      </c>
      <c r="B25" s="375" t="s">
        <v>578</v>
      </c>
      <c r="C25" s="616">
        <v>5531986.7199999997</v>
      </c>
      <c r="D25" s="616"/>
      <c r="E25" s="617">
        <v>5531986.7199999997</v>
      </c>
      <c r="F25" s="616">
        <v>8293214.0899999999</v>
      </c>
      <c r="G25" s="616">
        <v>0</v>
      </c>
      <c r="H25" s="617">
        <v>8293214.0899999999</v>
      </c>
    </row>
    <row r="26" spans="1:8">
      <c r="A26" s="367">
        <v>9.1999999999999993</v>
      </c>
      <c r="B26" s="375" t="s">
        <v>579</v>
      </c>
      <c r="C26" s="616"/>
      <c r="D26" s="616"/>
      <c r="E26" s="617">
        <v>0</v>
      </c>
      <c r="F26" s="616"/>
      <c r="G26" s="616"/>
      <c r="H26" s="617">
        <v>0</v>
      </c>
    </row>
    <row r="27" spans="1:8">
      <c r="A27" s="367">
        <v>10</v>
      </c>
      <c r="B27" s="373" t="s">
        <v>580</v>
      </c>
      <c r="C27" s="616">
        <v>5428708.8499999996</v>
      </c>
      <c r="D27" s="616">
        <v>0</v>
      </c>
      <c r="E27" s="617">
        <v>5428708.8499999996</v>
      </c>
      <c r="F27" s="616">
        <v>5162240.7</v>
      </c>
      <c r="G27" s="616">
        <v>0</v>
      </c>
      <c r="H27" s="617">
        <v>5162240.7</v>
      </c>
    </row>
    <row r="28" spans="1:8">
      <c r="A28" s="367">
        <v>10.1</v>
      </c>
      <c r="B28" s="375" t="s">
        <v>581</v>
      </c>
      <c r="C28" s="616"/>
      <c r="D28" s="616"/>
      <c r="E28" s="617">
        <v>0</v>
      </c>
      <c r="F28" s="616"/>
      <c r="G28" s="616"/>
      <c r="H28" s="617">
        <v>0</v>
      </c>
    </row>
    <row r="29" spans="1:8">
      <c r="A29" s="367">
        <v>10.199999999999999</v>
      </c>
      <c r="B29" s="375" t="s">
        <v>582</v>
      </c>
      <c r="C29" s="616">
        <v>5428708.8499999996</v>
      </c>
      <c r="D29" s="616"/>
      <c r="E29" s="617">
        <v>5428708.8499999996</v>
      </c>
      <c r="F29" s="616">
        <v>5162240.7</v>
      </c>
      <c r="G29" s="616">
        <v>0</v>
      </c>
      <c r="H29" s="617">
        <v>5162240.7</v>
      </c>
    </row>
    <row r="30" spans="1:8">
      <c r="A30" s="367">
        <v>11</v>
      </c>
      <c r="B30" s="373" t="s">
        <v>583</v>
      </c>
      <c r="C30" s="616">
        <v>0</v>
      </c>
      <c r="D30" s="616">
        <v>0</v>
      </c>
      <c r="E30" s="617">
        <v>0</v>
      </c>
      <c r="F30" s="616">
        <v>0</v>
      </c>
      <c r="G30" s="616">
        <v>0</v>
      </c>
      <c r="H30" s="617">
        <v>0</v>
      </c>
    </row>
    <row r="31" spans="1:8">
      <c r="A31" s="367">
        <v>11.1</v>
      </c>
      <c r="B31" s="375" t="s">
        <v>584</v>
      </c>
      <c r="C31" s="616"/>
      <c r="D31" s="616"/>
      <c r="E31" s="617">
        <v>0</v>
      </c>
      <c r="F31" s="616"/>
      <c r="G31" s="616"/>
      <c r="H31" s="617">
        <v>0</v>
      </c>
    </row>
    <row r="32" spans="1:8">
      <c r="A32" s="367">
        <v>11.2</v>
      </c>
      <c r="B32" s="375" t="s">
        <v>585</v>
      </c>
      <c r="C32" s="616"/>
      <c r="D32" s="616"/>
      <c r="E32" s="617">
        <v>0</v>
      </c>
      <c r="F32" s="616"/>
      <c r="G32" s="616"/>
      <c r="H32" s="617">
        <v>0</v>
      </c>
    </row>
    <row r="33" spans="1:8">
      <c r="A33" s="367">
        <v>13</v>
      </c>
      <c r="B33" s="373" t="s">
        <v>586</v>
      </c>
      <c r="C33" s="616">
        <v>2401338.5406000004</v>
      </c>
      <c r="D33" s="616">
        <v>170114.05410000001</v>
      </c>
      <c r="E33" s="617">
        <v>2571452.5947000002</v>
      </c>
      <c r="F33" s="616">
        <v>1641811.3099999998</v>
      </c>
      <c r="G33" s="616">
        <v>20169.258120000002</v>
      </c>
      <c r="H33" s="617">
        <v>1661980.5681199997</v>
      </c>
    </row>
    <row r="34" spans="1:8">
      <c r="A34" s="367">
        <v>13.1</v>
      </c>
      <c r="B34" s="378" t="s">
        <v>587</v>
      </c>
      <c r="C34" s="616"/>
      <c r="D34" s="616"/>
      <c r="E34" s="617">
        <v>0</v>
      </c>
      <c r="F34" s="616"/>
      <c r="G34" s="616"/>
      <c r="H34" s="617">
        <v>0</v>
      </c>
    </row>
    <row r="35" spans="1:8">
      <c r="A35" s="367">
        <v>13.2</v>
      </c>
      <c r="B35" s="378" t="s">
        <v>588</v>
      </c>
      <c r="C35" s="616"/>
      <c r="D35" s="616"/>
      <c r="E35" s="617">
        <v>0</v>
      </c>
      <c r="F35" s="616"/>
      <c r="G35" s="616"/>
      <c r="H35" s="617">
        <v>0</v>
      </c>
    </row>
    <row r="36" spans="1:8">
      <c r="A36" s="367">
        <v>14</v>
      </c>
      <c r="B36" s="379" t="s">
        <v>589</v>
      </c>
      <c r="C36" s="616">
        <v>227008921.92250001</v>
      </c>
      <c r="D36" s="616">
        <v>295541736.17939997</v>
      </c>
      <c r="E36" s="617">
        <v>522550658.10189998</v>
      </c>
      <c r="F36" s="616">
        <v>179179266.82319996</v>
      </c>
      <c r="G36" s="616">
        <v>299476225.26211995</v>
      </c>
      <c r="H36" s="617">
        <v>478655492.08531988</v>
      </c>
    </row>
    <row r="37" spans="1:8" ht="22.5" customHeight="1">
      <c r="A37" s="367"/>
      <c r="B37" s="380" t="s">
        <v>590</v>
      </c>
      <c r="C37" s="679"/>
      <c r="D37" s="680"/>
      <c r="E37" s="680"/>
      <c r="F37" s="680"/>
      <c r="G37" s="680"/>
      <c r="H37" s="681"/>
    </row>
    <row r="38" spans="1:8">
      <c r="A38" s="367">
        <v>15</v>
      </c>
      <c r="B38" s="381" t="s">
        <v>591</v>
      </c>
      <c r="C38" s="620">
        <v>3442155.54</v>
      </c>
      <c r="D38" s="620">
        <v>0</v>
      </c>
      <c r="E38" s="621">
        <v>3442155.54</v>
      </c>
      <c r="F38" s="620">
        <v>2827203.98</v>
      </c>
      <c r="G38" s="620">
        <v>0</v>
      </c>
      <c r="H38" s="621">
        <v>2827203.98</v>
      </c>
    </row>
    <row r="39" spans="1:8">
      <c r="A39" s="382">
        <v>15.1</v>
      </c>
      <c r="B39" s="383" t="s">
        <v>567</v>
      </c>
      <c r="C39" s="620">
        <v>3442155.54</v>
      </c>
      <c r="D39" s="620"/>
      <c r="E39" s="621">
        <v>3442155.54</v>
      </c>
      <c r="F39" s="620">
        <v>2827203.98</v>
      </c>
      <c r="G39" s="620"/>
      <c r="H39" s="621">
        <v>2827203.98</v>
      </c>
    </row>
    <row r="40" spans="1:8" ht="24" customHeight="1">
      <c r="A40" s="382">
        <v>16</v>
      </c>
      <c r="B40" s="370" t="s">
        <v>592</v>
      </c>
      <c r="C40" s="620"/>
      <c r="D40" s="620"/>
      <c r="E40" s="621">
        <v>0</v>
      </c>
      <c r="F40" s="620">
        <v>0</v>
      </c>
      <c r="G40" s="620">
        <v>0</v>
      </c>
      <c r="H40" s="621">
        <v>0</v>
      </c>
    </row>
    <row r="41" spans="1:8">
      <c r="A41" s="382">
        <v>17</v>
      </c>
      <c r="B41" s="370" t="s">
        <v>593</v>
      </c>
      <c r="C41" s="620">
        <v>110084511.86999999</v>
      </c>
      <c r="D41" s="620">
        <v>273470520.76419997</v>
      </c>
      <c r="E41" s="621">
        <v>383555032.63419998</v>
      </c>
      <c r="F41" s="620">
        <v>70869447.739999995</v>
      </c>
      <c r="G41" s="620">
        <v>266438024.60550004</v>
      </c>
      <c r="H41" s="621">
        <v>337307472.34550005</v>
      </c>
    </row>
    <row r="42" spans="1:8">
      <c r="A42" s="382">
        <v>17.100000000000001</v>
      </c>
      <c r="B42" s="384" t="s">
        <v>594</v>
      </c>
      <c r="C42" s="620">
        <v>110084511.86999999</v>
      </c>
      <c r="D42" s="620">
        <v>249629781.96339998</v>
      </c>
      <c r="E42" s="621">
        <v>359714293.83339995</v>
      </c>
      <c r="F42" s="620">
        <v>50786828.559999995</v>
      </c>
      <c r="G42" s="620">
        <v>245202840.46110004</v>
      </c>
      <c r="H42" s="621">
        <v>295989669.02110004</v>
      </c>
    </row>
    <row r="43" spans="1:8">
      <c r="A43" s="382">
        <v>17.2</v>
      </c>
      <c r="B43" s="385" t="s">
        <v>595</v>
      </c>
      <c r="C43" s="620">
        <v>0</v>
      </c>
      <c r="D43" s="620">
        <v>20732649.090599999</v>
      </c>
      <c r="E43" s="621">
        <v>20732649.090599999</v>
      </c>
      <c r="F43" s="620">
        <v>20082619.18</v>
      </c>
      <c r="G43" s="620">
        <v>15633136.406300001</v>
      </c>
      <c r="H43" s="621">
        <v>35715755.586300001</v>
      </c>
    </row>
    <row r="44" spans="1:8">
      <c r="A44" s="382">
        <v>17.3</v>
      </c>
      <c r="B44" s="384" t="s">
        <v>596</v>
      </c>
      <c r="C44" s="620"/>
      <c r="D44" s="620"/>
      <c r="E44" s="621">
        <v>0</v>
      </c>
      <c r="F44" s="620"/>
      <c r="G44" s="620"/>
      <c r="H44" s="621">
        <v>0</v>
      </c>
    </row>
    <row r="45" spans="1:8">
      <c r="A45" s="382">
        <v>17.399999999999999</v>
      </c>
      <c r="B45" s="384" t="s">
        <v>597</v>
      </c>
      <c r="C45" s="620">
        <v>0</v>
      </c>
      <c r="D45" s="620">
        <v>3108089.7102000001</v>
      </c>
      <c r="E45" s="621">
        <v>3108089.7102000001</v>
      </c>
      <c r="F45" s="620"/>
      <c r="G45" s="620">
        <v>5602047.7380999997</v>
      </c>
      <c r="H45" s="621">
        <v>5602047.7380999997</v>
      </c>
    </row>
    <row r="46" spans="1:8">
      <c r="A46" s="382">
        <v>18</v>
      </c>
      <c r="B46" s="373" t="s">
        <v>598</v>
      </c>
      <c r="C46" s="620">
        <v>625490.45510000002</v>
      </c>
      <c r="D46" s="620">
        <v>5850.2928000000002</v>
      </c>
      <c r="E46" s="621">
        <v>631340.74790000007</v>
      </c>
      <c r="F46" s="620">
        <v>252329.37779999999</v>
      </c>
      <c r="G46" s="620">
        <v>192898.4327</v>
      </c>
      <c r="H46" s="621">
        <v>445227.81050000002</v>
      </c>
    </row>
    <row r="47" spans="1:8">
      <c r="A47" s="382">
        <v>19</v>
      </c>
      <c r="B47" s="373" t="s">
        <v>599</v>
      </c>
      <c r="C47" s="620">
        <v>0</v>
      </c>
      <c r="D47" s="620">
        <v>0</v>
      </c>
      <c r="E47" s="621">
        <v>0</v>
      </c>
      <c r="F47" s="620">
        <v>0</v>
      </c>
      <c r="G47" s="620">
        <v>0</v>
      </c>
      <c r="H47" s="621">
        <v>0</v>
      </c>
    </row>
    <row r="48" spans="1:8">
      <c r="A48" s="382">
        <v>19.100000000000001</v>
      </c>
      <c r="B48" s="386" t="s">
        <v>600</v>
      </c>
      <c r="C48" s="620"/>
      <c r="D48" s="620"/>
      <c r="E48" s="621">
        <v>0</v>
      </c>
      <c r="F48" s="620"/>
      <c r="G48" s="620"/>
      <c r="H48" s="621">
        <v>0</v>
      </c>
    </row>
    <row r="49" spans="1:8">
      <c r="A49" s="382">
        <v>19.2</v>
      </c>
      <c r="B49" s="387" t="s">
        <v>601</v>
      </c>
      <c r="C49" s="620"/>
      <c r="D49" s="620"/>
      <c r="E49" s="621">
        <v>0</v>
      </c>
      <c r="F49" s="620"/>
      <c r="G49" s="620"/>
      <c r="H49" s="621">
        <v>0</v>
      </c>
    </row>
    <row r="50" spans="1:8">
      <c r="A50" s="382">
        <v>20</v>
      </c>
      <c r="B50" s="388" t="s">
        <v>602</v>
      </c>
      <c r="C50" s="620">
        <v>0</v>
      </c>
      <c r="D50" s="620">
        <v>25461173.840599999</v>
      </c>
      <c r="E50" s="621">
        <v>25461173.840599999</v>
      </c>
      <c r="F50" s="620"/>
      <c r="G50" s="620">
        <v>30646982.43</v>
      </c>
      <c r="H50" s="621">
        <v>30646982.43</v>
      </c>
    </row>
    <row r="51" spans="1:8">
      <c r="A51" s="382">
        <v>21</v>
      </c>
      <c r="B51" s="377" t="s">
        <v>603</v>
      </c>
      <c r="C51" s="620">
        <v>4845632.49</v>
      </c>
      <c r="D51" s="620">
        <v>1465166.1784999997</v>
      </c>
      <c r="E51" s="621">
        <v>6310798.6684999997</v>
      </c>
      <c r="F51" s="620">
        <v>2704464.2</v>
      </c>
      <c r="G51" s="620">
        <v>582013.59369999997</v>
      </c>
      <c r="H51" s="621">
        <v>3286477.7937000003</v>
      </c>
    </row>
    <row r="52" spans="1:8">
      <c r="A52" s="382">
        <v>21.1</v>
      </c>
      <c r="B52" s="385" t="s">
        <v>604</v>
      </c>
      <c r="C52" s="620"/>
      <c r="D52" s="620"/>
      <c r="E52" s="621">
        <v>0</v>
      </c>
      <c r="F52" s="620"/>
      <c r="G52" s="620"/>
      <c r="H52" s="621">
        <v>0</v>
      </c>
    </row>
    <row r="53" spans="1:8">
      <c r="A53" s="382">
        <v>22</v>
      </c>
      <c r="B53" s="389" t="s">
        <v>605</v>
      </c>
      <c r="C53" s="620">
        <v>118997790.35509999</v>
      </c>
      <c r="D53" s="620">
        <v>300402711.07609999</v>
      </c>
      <c r="E53" s="621">
        <v>419400501.43119997</v>
      </c>
      <c r="F53" s="620">
        <v>76653445.297800004</v>
      </c>
      <c r="G53" s="620">
        <v>297859919.06190002</v>
      </c>
      <c r="H53" s="621">
        <v>374513364.35970002</v>
      </c>
    </row>
    <row r="54" spans="1:8" ht="24" customHeight="1">
      <c r="A54" s="382"/>
      <c r="B54" s="390" t="s">
        <v>606</v>
      </c>
      <c r="C54" s="668"/>
      <c r="D54" s="669"/>
      <c r="E54" s="669"/>
      <c r="F54" s="669"/>
      <c r="G54" s="669"/>
      <c r="H54" s="670"/>
    </row>
    <row r="55" spans="1:8">
      <c r="A55" s="382">
        <v>23</v>
      </c>
      <c r="B55" s="388" t="s">
        <v>607</v>
      </c>
      <c r="C55" s="620">
        <v>129000000</v>
      </c>
      <c r="D55" s="620"/>
      <c r="E55" s="621">
        <v>129000000</v>
      </c>
      <c r="F55" s="620">
        <v>129000000</v>
      </c>
      <c r="G55" s="620"/>
      <c r="H55" s="621">
        <v>129000000</v>
      </c>
    </row>
    <row r="56" spans="1:8">
      <c r="A56" s="382">
        <v>24</v>
      </c>
      <c r="B56" s="388" t="s">
        <v>608</v>
      </c>
      <c r="C56" s="620"/>
      <c r="D56" s="620"/>
      <c r="E56" s="621">
        <v>0</v>
      </c>
      <c r="F56" s="620"/>
      <c r="G56" s="620"/>
      <c r="H56" s="621">
        <v>0</v>
      </c>
    </row>
    <row r="57" spans="1:8">
      <c r="A57" s="382">
        <v>25</v>
      </c>
      <c r="B57" s="373" t="s">
        <v>609</v>
      </c>
      <c r="C57" s="620"/>
      <c r="D57" s="620"/>
      <c r="E57" s="621">
        <v>0</v>
      </c>
      <c r="F57" s="620"/>
      <c r="G57" s="620"/>
      <c r="H57" s="621">
        <v>0</v>
      </c>
    </row>
    <row r="58" spans="1:8">
      <c r="A58" s="382">
        <v>26</v>
      </c>
      <c r="B58" s="373" t="s">
        <v>610</v>
      </c>
      <c r="C58" s="620"/>
      <c r="D58" s="620"/>
      <c r="E58" s="621">
        <v>0</v>
      </c>
      <c r="F58" s="620"/>
      <c r="G58" s="620"/>
      <c r="H58" s="621">
        <v>0</v>
      </c>
    </row>
    <row r="59" spans="1:8">
      <c r="A59" s="382">
        <v>27</v>
      </c>
      <c r="B59" s="373" t="s">
        <v>611</v>
      </c>
      <c r="C59" s="620">
        <v>1154910.5</v>
      </c>
      <c r="D59" s="620">
        <v>0</v>
      </c>
      <c r="E59" s="621">
        <v>1154910.5</v>
      </c>
      <c r="F59" s="620">
        <v>1154910.5</v>
      </c>
      <c r="G59" s="620"/>
      <c r="H59" s="621">
        <v>1154910.5</v>
      </c>
    </row>
    <row r="60" spans="1:8">
      <c r="A60" s="382">
        <v>27.1</v>
      </c>
      <c r="B60" s="384" t="s">
        <v>612</v>
      </c>
      <c r="C60" s="620">
        <v>1154910.5</v>
      </c>
      <c r="D60" s="620"/>
      <c r="E60" s="621">
        <v>1154910.5</v>
      </c>
      <c r="F60" s="620">
        <v>1154910.5</v>
      </c>
      <c r="G60" s="620"/>
      <c r="H60" s="621">
        <v>1154910.5</v>
      </c>
    </row>
    <row r="61" spans="1:8">
      <c r="A61" s="382">
        <v>27.2</v>
      </c>
      <c r="B61" s="384" t="s">
        <v>613</v>
      </c>
      <c r="C61" s="620"/>
      <c r="D61" s="620"/>
      <c r="E61" s="621">
        <v>0</v>
      </c>
      <c r="F61" s="620"/>
      <c r="G61" s="620"/>
      <c r="H61" s="621">
        <v>0</v>
      </c>
    </row>
    <row r="62" spans="1:8">
      <c r="A62" s="382">
        <v>28</v>
      </c>
      <c r="B62" s="391" t="s">
        <v>614</v>
      </c>
      <c r="C62" s="620"/>
      <c r="D62" s="620"/>
      <c r="E62" s="621">
        <v>0</v>
      </c>
      <c r="F62" s="620"/>
      <c r="G62" s="620"/>
      <c r="H62" s="621">
        <v>0</v>
      </c>
    </row>
    <row r="63" spans="1:8">
      <c r="A63" s="382">
        <v>29</v>
      </c>
      <c r="B63" s="373" t="s">
        <v>615</v>
      </c>
      <c r="C63" s="620">
        <v>0</v>
      </c>
      <c r="D63" s="620">
        <v>0</v>
      </c>
      <c r="E63" s="621">
        <v>0</v>
      </c>
      <c r="F63" s="620"/>
      <c r="G63" s="620"/>
      <c r="H63" s="621">
        <v>0</v>
      </c>
    </row>
    <row r="64" spans="1:8">
      <c r="A64" s="382">
        <v>29.1</v>
      </c>
      <c r="B64" s="376" t="s">
        <v>616</v>
      </c>
      <c r="C64" s="620"/>
      <c r="D64" s="620"/>
      <c r="E64" s="621">
        <v>0</v>
      </c>
      <c r="F64" s="620"/>
      <c r="G64" s="620"/>
      <c r="H64" s="621">
        <v>0</v>
      </c>
    </row>
    <row r="65" spans="1:8" ht="25.05" customHeight="1">
      <c r="A65" s="382">
        <v>29.2</v>
      </c>
      <c r="B65" s="386" t="s">
        <v>617</v>
      </c>
      <c r="C65" s="620"/>
      <c r="D65" s="620"/>
      <c r="E65" s="621">
        <v>0</v>
      </c>
      <c r="F65" s="620"/>
      <c r="G65" s="620"/>
      <c r="H65" s="621">
        <v>0</v>
      </c>
    </row>
    <row r="66" spans="1:8" ht="22.5" customHeight="1">
      <c r="A66" s="382">
        <v>29.3</v>
      </c>
      <c r="B66" s="386" t="s">
        <v>618</v>
      </c>
      <c r="C66" s="620"/>
      <c r="D66" s="620"/>
      <c r="E66" s="621">
        <v>0</v>
      </c>
      <c r="F66" s="620"/>
      <c r="G66" s="620"/>
      <c r="H66" s="621">
        <v>0</v>
      </c>
    </row>
    <row r="67" spans="1:8">
      <c r="A67" s="382">
        <v>30</v>
      </c>
      <c r="B67" s="373" t="s">
        <v>619</v>
      </c>
      <c r="C67" s="620">
        <v>-27004753.82</v>
      </c>
      <c r="D67" s="620"/>
      <c r="E67" s="621">
        <v>-27004753.82</v>
      </c>
      <c r="F67" s="620">
        <v>-26012782.791882839</v>
      </c>
      <c r="G67" s="620"/>
      <c r="H67" s="621">
        <v>-26012782.791882839</v>
      </c>
    </row>
    <row r="68" spans="1:8">
      <c r="A68" s="382">
        <v>31</v>
      </c>
      <c r="B68" s="392" t="s">
        <v>620</v>
      </c>
      <c r="C68" s="620">
        <v>103150156.68000001</v>
      </c>
      <c r="D68" s="620">
        <v>0</v>
      </c>
      <c r="E68" s="621">
        <v>103150156.68000001</v>
      </c>
      <c r="F68" s="620">
        <v>104142127.70811716</v>
      </c>
      <c r="G68" s="620">
        <v>0</v>
      </c>
      <c r="H68" s="621">
        <v>104142127.70811716</v>
      </c>
    </row>
    <row r="69" spans="1:8">
      <c r="A69" s="382">
        <v>32</v>
      </c>
      <c r="B69" s="393" t="s">
        <v>621</v>
      </c>
      <c r="C69" s="620">
        <v>222147947.03509998</v>
      </c>
      <c r="D69" s="620">
        <v>300402711.07609999</v>
      </c>
      <c r="E69" s="621">
        <v>522550658.11119998</v>
      </c>
      <c r="F69" s="620">
        <v>180795573.00591716</v>
      </c>
      <c r="G69" s="620">
        <v>297859919.06190002</v>
      </c>
      <c r="H69" s="621">
        <v>478655492.06781721</v>
      </c>
    </row>
  </sheetData>
  <mergeCells count="7">
    <mergeCell ref="C54:H54"/>
    <mergeCell ref="A4:A6"/>
    <mergeCell ref="B4:B5"/>
    <mergeCell ref="C4:E4"/>
    <mergeCell ref="F4:H4"/>
    <mergeCell ref="C6:H6"/>
    <mergeCell ref="C37:H37"/>
  </mergeCells>
  <pageMargins left="0.7" right="0.7" top="0.75" bottom="0.75" header="0.3" footer="0.3"/>
  <pageSetup paperSize="9" scale="55" orientation="portrait" r:id="rId1"/>
  <headerFooter>
    <oddFooter>&amp;C_x000D_&amp;1#&amp;"Calibri"&amp;10&amp;K000000 C1 - 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45"/>
  <sheetViews>
    <sheetView zoomScale="80" zoomScaleNormal="80" workbookViewId="0"/>
  </sheetViews>
  <sheetFormatPr defaultRowHeight="14.4"/>
  <cols>
    <col min="2" max="2" width="66.6640625" customWidth="1"/>
    <col min="3" max="8" width="17.77734375" customWidth="1"/>
  </cols>
  <sheetData>
    <row r="1" spans="1:8" s="5" customFormat="1" ht="13.8">
      <c r="A1" s="2" t="s">
        <v>31</v>
      </c>
      <c r="B1" s="3" t="str">
        <f>'Info '!C2</f>
        <v>JSC PASHA Bank Georgia</v>
      </c>
      <c r="C1" s="3"/>
      <c r="D1" s="4"/>
      <c r="E1" s="4"/>
      <c r="F1" s="4"/>
      <c r="G1" s="4"/>
    </row>
    <row r="2" spans="1:8" s="5" customFormat="1" ht="13.8">
      <c r="A2" s="2" t="s">
        <v>32</v>
      </c>
      <c r="B2" s="315">
        <f>'1. key ratios '!B2</f>
        <v>45016</v>
      </c>
      <c r="C2" s="3"/>
      <c r="D2" s="4"/>
      <c r="E2" s="4"/>
      <c r="F2" s="4"/>
      <c r="G2" s="4"/>
    </row>
    <row r="4" spans="1:8">
      <c r="A4" s="682" t="s">
        <v>7</v>
      </c>
      <c r="B4" s="684" t="s">
        <v>622</v>
      </c>
      <c r="C4" s="674" t="s">
        <v>559</v>
      </c>
      <c r="D4" s="674"/>
      <c r="E4" s="674"/>
      <c r="F4" s="674" t="s">
        <v>560</v>
      </c>
      <c r="G4" s="674"/>
      <c r="H4" s="675"/>
    </row>
    <row r="5" spans="1:8" ht="15.45" customHeight="1">
      <c r="A5" s="683"/>
      <c r="B5" s="685"/>
      <c r="C5" s="396" t="s">
        <v>33</v>
      </c>
      <c r="D5" s="396" t="s">
        <v>34</v>
      </c>
      <c r="E5" s="396" t="s">
        <v>35</v>
      </c>
      <c r="F5" s="396" t="s">
        <v>33</v>
      </c>
      <c r="G5" s="396" t="s">
        <v>34</v>
      </c>
      <c r="H5" s="396" t="s">
        <v>35</v>
      </c>
    </row>
    <row r="6" spans="1:8">
      <c r="A6" s="397">
        <v>1</v>
      </c>
      <c r="B6" s="398" t="s">
        <v>623</v>
      </c>
      <c r="C6" s="620">
        <v>8285627.2356440052</v>
      </c>
      <c r="D6" s="620">
        <v>4881614.4475127561</v>
      </c>
      <c r="E6" s="621">
        <v>13167241.683156762</v>
      </c>
      <c r="F6" s="620">
        <v>5685040.4149801135</v>
      </c>
      <c r="G6" s="620">
        <v>3813222.65</v>
      </c>
      <c r="H6" s="621">
        <v>9498263.0649801139</v>
      </c>
    </row>
    <row r="7" spans="1:8">
      <c r="A7" s="397">
        <v>1.1000000000000001</v>
      </c>
      <c r="B7" s="386" t="s">
        <v>566</v>
      </c>
      <c r="C7" s="620"/>
      <c r="D7" s="620"/>
      <c r="E7" s="621">
        <v>0</v>
      </c>
      <c r="F7" s="620"/>
      <c r="G7" s="620"/>
      <c r="H7" s="621">
        <v>0</v>
      </c>
    </row>
    <row r="8" spans="1:8">
      <c r="A8" s="397">
        <v>1.2</v>
      </c>
      <c r="B8" s="386" t="s">
        <v>568</v>
      </c>
      <c r="C8" s="620"/>
      <c r="D8" s="620"/>
      <c r="E8" s="621">
        <v>0</v>
      </c>
      <c r="F8" s="620"/>
      <c r="G8" s="620"/>
      <c r="H8" s="621">
        <v>0</v>
      </c>
    </row>
    <row r="9" spans="1:8" ht="21.45" customHeight="1">
      <c r="A9" s="397">
        <v>1.3</v>
      </c>
      <c r="B9" s="386" t="s">
        <v>624</v>
      </c>
      <c r="C9" s="620"/>
      <c r="D9" s="620"/>
      <c r="E9" s="621">
        <v>0</v>
      </c>
      <c r="F9" s="620"/>
      <c r="G9" s="620"/>
      <c r="H9" s="621">
        <v>0</v>
      </c>
    </row>
    <row r="10" spans="1:8">
      <c r="A10" s="397">
        <v>1.4</v>
      </c>
      <c r="B10" s="386" t="s">
        <v>570</v>
      </c>
      <c r="C10" s="620"/>
      <c r="D10" s="620"/>
      <c r="E10" s="621">
        <v>0</v>
      </c>
      <c r="F10" s="620"/>
      <c r="G10" s="620"/>
      <c r="H10" s="621">
        <v>0</v>
      </c>
    </row>
    <row r="11" spans="1:8">
      <c r="A11" s="397">
        <v>1.5</v>
      </c>
      <c r="B11" s="386" t="s">
        <v>574</v>
      </c>
      <c r="C11" s="620">
        <v>8285627.2356440052</v>
      </c>
      <c r="D11" s="620">
        <v>4881614.4475127561</v>
      </c>
      <c r="E11" s="621">
        <v>13167241.683156762</v>
      </c>
      <c r="F11" s="620">
        <v>5685040.4149801135</v>
      </c>
      <c r="G11" s="620">
        <v>3813222.65</v>
      </c>
      <c r="H11" s="621">
        <v>9498263.0649801139</v>
      </c>
    </row>
    <row r="12" spans="1:8">
      <c r="A12" s="397">
        <v>1.6</v>
      </c>
      <c r="B12" s="387" t="s">
        <v>456</v>
      </c>
      <c r="C12" s="620"/>
      <c r="D12" s="620"/>
      <c r="E12" s="621">
        <v>0</v>
      </c>
      <c r="F12" s="620"/>
      <c r="G12" s="620"/>
      <c r="H12" s="621">
        <v>0</v>
      </c>
    </row>
    <row r="13" spans="1:8">
      <c r="A13" s="397">
        <v>2</v>
      </c>
      <c r="B13" s="399" t="s">
        <v>625</v>
      </c>
      <c r="C13" s="620">
        <v>-2896539.6799999997</v>
      </c>
      <c r="D13" s="620">
        <v>-1998484.96</v>
      </c>
      <c r="E13" s="621">
        <v>-4895024.6399999997</v>
      </c>
      <c r="F13" s="620">
        <v>-1789512.29</v>
      </c>
      <c r="G13" s="620">
        <v>-2190533.3300000005</v>
      </c>
      <c r="H13" s="621">
        <v>-3980045.6200000006</v>
      </c>
    </row>
    <row r="14" spans="1:8">
      <c r="A14" s="397">
        <v>2.1</v>
      </c>
      <c r="B14" s="386" t="s">
        <v>626</v>
      </c>
      <c r="C14" s="620"/>
      <c r="D14" s="620"/>
      <c r="E14" s="621">
        <v>0</v>
      </c>
      <c r="F14" s="620"/>
      <c r="G14" s="620"/>
      <c r="H14" s="621">
        <v>0</v>
      </c>
    </row>
    <row r="15" spans="1:8" ht="24.45" customHeight="1">
      <c r="A15" s="397">
        <v>2.2000000000000002</v>
      </c>
      <c r="B15" s="386" t="s">
        <v>627</v>
      </c>
      <c r="C15" s="620"/>
      <c r="D15" s="620"/>
      <c r="E15" s="621">
        <v>0</v>
      </c>
      <c r="F15" s="620"/>
      <c r="G15" s="620"/>
      <c r="H15" s="621">
        <v>0</v>
      </c>
    </row>
    <row r="16" spans="1:8" ht="20.55" customHeight="1">
      <c r="A16" s="397">
        <v>2.2999999999999998</v>
      </c>
      <c r="B16" s="386" t="s">
        <v>628</v>
      </c>
      <c r="C16" s="620">
        <v>-2896539.6799999997</v>
      </c>
      <c r="D16" s="620">
        <v>-1998484.96</v>
      </c>
      <c r="E16" s="621">
        <v>-4895024.6399999997</v>
      </c>
      <c r="F16" s="620">
        <v>-1789512.29</v>
      </c>
      <c r="G16" s="620">
        <v>-2190533.3300000005</v>
      </c>
      <c r="H16" s="621">
        <v>-3980045.6200000006</v>
      </c>
    </row>
    <row r="17" spans="1:8">
      <c r="A17" s="397">
        <v>2.4</v>
      </c>
      <c r="B17" s="386" t="s">
        <v>629</v>
      </c>
      <c r="C17" s="620"/>
      <c r="D17" s="620"/>
      <c r="E17" s="621">
        <v>0</v>
      </c>
      <c r="F17" s="620"/>
      <c r="G17" s="620"/>
      <c r="H17" s="621">
        <v>0</v>
      </c>
    </row>
    <row r="18" spans="1:8">
      <c r="A18" s="397">
        <v>3</v>
      </c>
      <c r="B18" s="399" t="s">
        <v>630</v>
      </c>
      <c r="C18" s="620"/>
      <c r="D18" s="620"/>
      <c r="E18" s="621">
        <v>0</v>
      </c>
      <c r="F18" s="620"/>
      <c r="G18" s="620"/>
      <c r="H18" s="621">
        <v>0</v>
      </c>
    </row>
    <row r="19" spans="1:8">
      <c r="A19" s="397">
        <v>4</v>
      </c>
      <c r="B19" s="399" t="s">
        <v>631</v>
      </c>
      <c r="C19" s="620">
        <v>256359.34999999995</v>
      </c>
      <c r="D19" s="620">
        <v>284384.10205599997</v>
      </c>
      <c r="E19" s="621">
        <v>540743.45205599989</v>
      </c>
      <c r="F19" s="620">
        <v>114492.00999999992</v>
      </c>
      <c r="G19" s="620">
        <v>197815.2442880001</v>
      </c>
      <c r="H19" s="621">
        <v>312307.25428800005</v>
      </c>
    </row>
    <row r="20" spans="1:8">
      <c r="A20" s="397">
        <v>5</v>
      </c>
      <c r="B20" s="399" t="s">
        <v>632</v>
      </c>
      <c r="C20" s="620">
        <v>-26053.1</v>
      </c>
      <c r="D20" s="620">
        <v>-388513.75999999995</v>
      </c>
      <c r="E20" s="621">
        <v>-414566.85999999993</v>
      </c>
      <c r="F20" s="620">
        <v>-13864.33</v>
      </c>
      <c r="G20" s="620">
        <v>-265111.17</v>
      </c>
      <c r="H20" s="621">
        <v>-278975.5</v>
      </c>
    </row>
    <row r="21" spans="1:8" ht="24" customHeight="1">
      <c r="A21" s="397">
        <v>6</v>
      </c>
      <c r="B21" s="399" t="s">
        <v>633</v>
      </c>
      <c r="C21" s="620"/>
      <c r="D21" s="620"/>
      <c r="E21" s="621">
        <v>0</v>
      </c>
      <c r="F21" s="620"/>
      <c r="G21" s="620"/>
      <c r="H21" s="621">
        <v>0</v>
      </c>
    </row>
    <row r="22" spans="1:8" ht="18.45" customHeight="1">
      <c r="A22" s="397">
        <v>7</v>
      </c>
      <c r="B22" s="399" t="s">
        <v>634</v>
      </c>
      <c r="C22" s="620"/>
      <c r="D22" s="620"/>
      <c r="E22" s="621">
        <v>0</v>
      </c>
      <c r="F22" s="620"/>
      <c r="G22" s="620"/>
      <c r="H22" s="621">
        <v>0</v>
      </c>
    </row>
    <row r="23" spans="1:8" ht="25.5" customHeight="1">
      <c r="A23" s="397">
        <v>8</v>
      </c>
      <c r="B23" s="400" t="s">
        <v>635</v>
      </c>
      <c r="C23" s="620"/>
      <c r="D23" s="620"/>
      <c r="E23" s="621">
        <v>0</v>
      </c>
      <c r="F23" s="620"/>
      <c r="G23" s="620"/>
      <c r="H23" s="621">
        <v>0</v>
      </c>
    </row>
    <row r="24" spans="1:8" ht="34.5" customHeight="1">
      <c r="A24" s="397">
        <v>9</v>
      </c>
      <c r="B24" s="400" t="s">
        <v>636</v>
      </c>
      <c r="C24" s="620"/>
      <c r="D24" s="620"/>
      <c r="E24" s="621">
        <v>0</v>
      </c>
      <c r="F24" s="620"/>
      <c r="G24" s="620"/>
      <c r="H24" s="621">
        <v>0</v>
      </c>
    </row>
    <row r="25" spans="1:8">
      <c r="A25" s="397">
        <v>10</v>
      </c>
      <c r="B25" s="399" t="s">
        <v>637</v>
      </c>
      <c r="C25" s="620">
        <v>1966477.1199999982</v>
      </c>
      <c r="D25" s="620">
        <v>1795828.87</v>
      </c>
      <c r="E25" s="621">
        <v>3762305.9899999984</v>
      </c>
      <c r="F25" s="620">
        <v>1323534.7400000002</v>
      </c>
      <c r="G25" s="620">
        <v>0</v>
      </c>
      <c r="H25" s="621">
        <v>1323534.7400000002</v>
      </c>
    </row>
    <row r="26" spans="1:8">
      <c r="A26" s="397">
        <v>11</v>
      </c>
      <c r="B26" s="401" t="s">
        <v>638</v>
      </c>
      <c r="C26" s="620"/>
      <c r="D26" s="620"/>
      <c r="E26" s="621">
        <v>0</v>
      </c>
      <c r="F26" s="620"/>
      <c r="G26" s="620"/>
      <c r="H26" s="621">
        <v>0</v>
      </c>
    </row>
    <row r="27" spans="1:8">
      <c r="A27" s="397">
        <v>12</v>
      </c>
      <c r="B27" s="399" t="s">
        <v>639</v>
      </c>
      <c r="C27" s="620">
        <v>469369.79</v>
      </c>
      <c r="D27" s="620"/>
      <c r="E27" s="621">
        <v>469369.79</v>
      </c>
      <c r="F27" s="620">
        <v>-1359.7</v>
      </c>
      <c r="G27" s="620"/>
      <c r="H27" s="621">
        <v>-1359.7</v>
      </c>
    </row>
    <row r="28" spans="1:8">
      <c r="A28" s="397">
        <v>13</v>
      </c>
      <c r="B28" s="402" t="s">
        <v>640</v>
      </c>
      <c r="C28" s="620">
        <v>-1643153.76</v>
      </c>
      <c r="D28" s="620">
        <v>-4738.1899999999996</v>
      </c>
      <c r="E28" s="621">
        <v>-1647891.95</v>
      </c>
      <c r="F28" s="620">
        <v>-1220599.49</v>
      </c>
      <c r="G28" s="620">
        <v>-3924.69</v>
      </c>
      <c r="H28" s="621">
        <v>-1224524.18</v>
      </c>
    </row>
    <row r="29" spans="1:8">
      <c r="A29" s="397">
        <v>14</v>
      </c>
      <c r="B29" s="403" t="s">
        <v>641</v>
      </c>
      <c r="C29" s="620">
        <v>-6593893.5999999996</v>
      </c>
      <c r="D29" s="620">
        <v>0</v>
      </c>
      <c r="E29" s="621">
        <v>-6593893.5999999996</v>
      </c>
      <c r="F29" s="620">
        <v>-4587298.57</v>
      </c>
      <c r="G29" s="620">
        <v>0</v>
      </c>
      <c r="H29" s="621">
        <v>-4587298.57</v>
      </c>
    </row>
    <row r="30" spans="1:8">
      <c r="A30" s="397">
        <v>14.1</v>
      </c>
      <c r="B30" s="375" t="s">
        <v>642</v>
      </c>
      <c r="C30" s="620">
        <v>-5706540.8799999999</v>
      </c>
      <c r="D30" s="620"/>
      <c r="E30" s="621">
        <v>-5706540.8799999999</v>
      </c>
      <c r="F30" s="620">
        <v>-3646144.21</v>
      </c>
      <c r="G30" s="620"/>
      <c r="H30" s="621">
        <v>-3646144.21</v>
      </c>
    </row>
    <row r="31" spans="1:8">
      <c r="A31" s="397">
        <v>14.2</v>
      </c>
      <c r="B31" s="375" t="s">
        <v>643</v>
      </c>
      <c r="C31" s="620">
        <v>-887352.72000000009</v>
      </c>
      <c r="D31" s="620"/>
      <c r="E31" s="621">
        <v>-887352.72000000009</v>
      </c>
      <c r="F31" s="620">
        <v>-941154.35999999987</v>
      </c>
      <c r="G31" s="620"/>
      <c r="H31" s="621">
        <v>-941154.35999999987</v>
      </c>
    </row>
    <row r="32" spans="1:8">
      <c r="A32" s="397">
        <v>15</v>
      </c>
      <c r="B32" s="399" t="s">
        <v>644</v>
      </c>
      <c r="C32" s="620">
        <v>-1263700.93</v>
      </c>
      <c r="D32" s="620"/>
      <c r="E32" s="621">
        <v>-1263700.93</v>
      </c>
      <c r="F32" s="620">
        <v>-1370242.12</v>
      </c>
      <c r="G32" s="620"/>
      <c r="H32" s="621">
        <v>-1370242.12</v>
      </c>
    </row>
    <row r="33" spans="1:8" ht="22.5" customHeight="1">
      <c r="A33" s="397">
        <v>16</v>
      </c>
      <c r="B33" s="373" t="s">
        <v>645</v>
      </c>
      <c r="C33" s="620"/>
      <c r="D33" s="620"/>
      <c r="E33" s="621">
        <v>0</v>
      </c>
      <c r="F33" s="620"/>
      <c r="G33" s="620"/>
      <c r="H33" s="621">
        <v>0</v>
      </c>
    </row>
    <row r="34" spans="1:8">
      <c r="A34" s="397">
        <v>17</v>
      </c>
      <c r="B34" s="399" t="s">
        <v>646</v>
      </c>
      <c r="C34" s="620">
        <v>-2063857.2060990613</v>
      </c>
      <c r="D34" s="620">
        <v>647317.62772675708</v>
      </c>
      <c r="E34" s="621">
        <v>-1416539.5783723043</v>
      </c>
      <c r="F34" s="620">
        <v>-254712.65344224914</v>
      </c>
      <c r="G34" s="620">
        <v>-236537.57770871805</v>
      </c>
      <c r="H34" s="621">
        <v>-491250.23115096719</v>
      </c>
    </row>
    <row r="35" spans="1:8">
      <c r="A35" s="397">
        <v>17.100000000000001</v>
      </c>
      <c r="B35" s="375" t="s">
        <v>647</v>
      </c>
      <c r="C35" s="620">
        <v>-2161.9671610000078</v>
      </c>
      <c r="D35" s="620">
        <v>46489.063175230003</v>
      </c>
      <c r="E35" s="621">
        <v>44327.096014229995</v>
      </c>
      <c r="F35" s="620">
        <v>-46829.352982999997</v>
      </c>
      <c r="G35" s="620">
        <v>38656.746322979998</v>
      </c>
      <c r="H35" s="621">
        <v>-8172.6066600199993</v>
      </c>
    </row>
    <row r="36" spans="1:8">
      <c r="A36" s="397">
        <v>17.2</v>
      </c>
      <c r="B36" s="375" t="s">
        <v>648</v>
      </c>
      <c r="C36" s="620">
        <v>-2061695.2389380613</v>
      </c>
      <c r="D36" s="620">
        <v>600828.56455152703</v>
      </c>
      <c r="E36" s="621">
        <v>-1460866.6743865344</v>
      </c>
      <c r="F36" s="620">
        <v>-207883.30045924915</v>
      </c>
      <c r="G36" s="620">
        <v>-275194.32403169805</v>
      </c>
      <c r="H36" s="621">
        <v>-483077.62449094723</v>
      </c>
    </row>
    <row r="37" spans="1:8" ht="41.55" customHeight="1">
      <c r="A37" s="397">
        <v>18</v>
      </c>
      <c r="B37" s="404" t="s">
        <v>649</v>
      </c>
      <c r="C37" s="620">
        <v>0</v>
      </c>
      <c r="D37" s="620">
        <v>-1371960.4200000004</v>
      </c>
      <c r="E37" s="621">
        <v>-1371960.4200000004</v>
      </c>
      <c r="F37" s="620">
        <v>311587.20000000019</v>
      </c>
      <c r="G37" s="620">
        <v>-446660</v>
      </c>
      <c r="H37" s="621">
        <v>-135072.79999999981</v>
      </c>
    </row>
    <row r="38" spans="1:8">
      <c r="A38" s="397">
        <v>18.100000000000001</v>
      </c>
      <c r="B38" s="405" t="s">
        <v>650</v>
      </c>
      <c r="C38" s="620"/>
      <c r="D38" s="620">
        <v>-1371960.4200000004</v>
      </c>
      <c r="E38" s="621">
        <v>-1371960.4200000004</v>
      </c>
      <c r="F38" s="620">
        <v>311587.20000000019</v>
      </c>
      <c r="G38" s="620">
        <v>-446660</v>
      </c>
      <c r="H38" s="621">
        <v>-135072.79999999981</v>
      </c>
    </row>
    <row r="39" spans="1:8">
      <c r="A39" s="397">
        <v>18.2</v>
      </c>
      <c r="B39" s="405" t="s">
        <v>651</v>
      </c>
      <c r="C39" s="620"/>
      <c r="D39" s="620"/>
      <c r="E39" s="621">
        <v>0</v>
      </c>
      <c r="F39" s="620"/>
      <c r="G39" s="620"/>
      <c r="H39" s="621">
        <v>0</v>
      </c>
    </row>
    <row r="40" spans="1:8" ht="24.45" customHeight="1">
      <c r="A40" s="397">
        <v>19</v>
      </c>
      <c r="B40" s="404" t="s">
        <v>652</v>
      </c>
      <c r="C40" s="620"/>
      <c r="D40" s="620"/>
      <c r="E40" s="621">
        <v>0</v>
      </c>
      <c r="F40" s="620"/>
      <c r="G40" s="620"/>
      <c r="H40" s="621">
        <v>0</v>
      </c>
    </row>
    <row r="41" spans="1:8" ht="17.55" customHeight="1">
      <c r="A41" s="397">
        <v>20</v>
      </c>
      <c r="B41" s="404" t="s">
        <v>653</v>
      </c>
      <c r="C41" s="620"/>
      <c r="D41" s="620"/>
      <c r="E41" s="621">
        <v>0</v>
      </c>
      <c r="F41" s="620"/>
      <c r="G41" s="620"/>
      <c r="H41" s="621">
        <v>0</v>
      </c>
    </row>
    <row r="42" spans="1:8" ht="26.55" customHeight="1">
      <c r="A42" s="397">
        <v>21</v>
      </c>
      <c r="B42" s="404" t="s">
        <v>654</v>
      </c>
      <c r="C42" s="620"/>
      <c r="D42" s="620"/>
      <c r="E42" s="621">
        <v>0</v>
      </c>
      <c r="F42" s="620"/>
      <c r="G42" s="620"/>
      <c r="H42" s="621">
        <v>0</v>
      </c>
    </row>
    <row r="43" spans="1:8">
      <c r="A43" s="397">
        <v>22</v>
      </c>
      <c r="B43" s="406" t="s">
        <v>655</v>
      </c>
      <c r="C43" s="620">
        <v>-3509364.7804550566</v>
      </c>
      <c r="D43" s="620">
        <v>3845447.7172955121</v>
      </c>
      <c r="E43" s="621">
        <v>336082.93684045551</v>
      </c>
      <c r="F43" s="620">
        <v>-1802934.7884621364</v>
      </c>
      <c r="G43" s="620">
        <v>868271.12657928141</v>
      </c>
      <c r="H43" s="621">
        <v>-934663.661882855</v>
      </c>
    </row>
    <row r="44" spans="1:8">
      <c r="A44" s="397">
        <v>23</v>
      </c>
      <c r="B44" s="406" t="s">
        <v>656</v>
      </c>
      <c r="C44" s="620"/>
      <c r="D44" s="620"/>
      <c r="E44" s="621">
        <v>0</v>
      </c>
      <c r="F44" s="620"/>
      <c r="G44" s="620"/>
      <c r="H44" s="621">
        <v>0</v>
      </c>
    </row>
    <row r="45" spans="1:8">
      <c r="A45" s="397">
        <v>24</v>
      </c>
      <c r="B45" s="407" t="s">
        <v>657</v>
      </c>
      <c r="C45" s="620">
        <v>-3509364.7804550566</v>
      </c>
      <c r="D45" s="620">
        <v>3845447.7172955121</v>
      </c>
      <c r="E45" s="621">
        <v>336082.93684045551</v>
      </c>
      <c r="F45" s="620">
        <v>-1802934.7884621364</v>
      </c>
      <c r="G45" s="620">
        <v>868271.12657928141</v>
      </c>
      <c r="H45" s="621">
        <v>-934663.661882855</v>
      </c>
    </row>
  </sheetData>
  <mergeCells count="4">
    <mergeCell ref="A4:A5"/>
    <mergeCell ref="B4:B5"/>
    <mergeCell ref="C4:E4"/>
    <mergeCell ref="F4:H4"/>
  </mergeCells>
  <pageMargins left="0.7" right="0.7" top="0.75" bottom="0.75" header="0.3" footer="0.3"/>
  <pageSetup scale="49" orientation="portrait" r:id="rId1"/>
  <headerFooter>
    <oddFooter>&amp;C_x000D_&amp;1#&amp;"Calibri"&amp;10&amp;K000000 C1 - FOR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47"/>
  <sheetViews>
    <sheetView zoomScale="70" zoomScaleNormal="70" workbookViewId="0"/>
  </sheetViews>
  <sheetFormatPr defaultRowHeight="14.4"/>
  <cols>
    <col min="1" max="1" width="8.77734375" style="394"/>
    <col min="2" max="2" width="87.6640625" bestFit="1" customWidth="1"/>
    <col min="3" max="8" width="15.44140625" customWidth="1"/>
  </cols>
  <sheetData>
    <row r="1" spans="1:8" s="5" customFormat="1" ht="13.8">
      <c r="A1" s="2" t="s">
        <v>31</v>
      </c>
      <c r="B1" s="3" t="str">
        <f>'Info '!C2</f>
        <v>JSC PASHA Bank Georgia</v>
      </c>
      <c r="C1" s="3"/>
      <c r="D1" s="4"/>
      <c r="E1" s="4"/>
      <c r="F1" s="4"/>
      <c r="G1" s="4"/>
    </row>
    <row r="2" spans="1:8" s="5" customFormat="1" ht="13.8">
      <c r="A2" s="2" t="s">
        <v>32</v>
      </c>
      <c r="B2" s="315">
        <f>'1. key ratios '!B2</f>
        <v>45016</v>
      </c>
      <c r="C2" s="3"/>
      <c r="D2" s="4"/>
      <c r="E2" s="4"/>
      <c r="F2" s="4"/>
      <c r="G2" s="4"/>
    </row>
    <row r="3" spans="1:8" ht="15" thickBot="1">
      <c r="A3"/>
    </row>
    <row r="4" spans="1:8">
      <c r="A4" s="686" t="s">
        <v>7</v>
      </c>
      <c r="B4" s="687" t="s">
        <v>95</v>
      </c>
      <c r="C4" s="674" t="s">
        <v>559</v>
      </c>
      <c r="D4" s="674"/>
      <c r="E4" s="674"/>
      <c r="F4" s="674" t="s">
        <v>560</v>
      </c>
      <c r="G4" s="674"/>
      <c r="H4" s="675"/>
    </row>
    <row r="5" spans="1:8">
      <c r="A5" s="686"/>
      <c r="B5" s="687"/>
      <c r="C5" s="396" t="s">
        <v>33</v>
      </c>
      <c r="D5" s="396" t="s">
        <v>34</v>
      </c>
      <c r="E5" s="396" t="s">
        <v>35</v>
      </c>
      <c r="F5" s="396" t="s">
        <v>33</v>
      </c>
      <c r="G5" s="396" t="s">
        <v>34</v>
      </c>
      <c r="H5" s="396" t="s">
        <v>35</v>
      </c>
    </row>
    <row r="6" spans="1:8">
      <c r="A6" s="382">
        <v>1</v>
      </c>
      <c r="B6" s="408" t="s">
        <v>658</v>
      </c>
      <c r="C6" s="622"/>
      <c r="D6" s="622"/>
      <c r="E6" s="623">
        <v>0</v>
      </c>
      <c r="F6" s="622"/>
      <c r="G6" s="622"/>
      <c r="H6" s="624">
        <v>0</v>
      </c>
    </row>
    <row r="7" spans="1:8">
      <c r="A7" s="382">
        <v>2</v>
      </c>
      <c r="B7" s="408" t="s">
        <v>197</v>
      </c>
      <c r="C7" s="622"/>
      <c r="D7" s="622"/>
      <c r="E7" s="623">
        <v>0</v>
      </c>
      <c r="F7" s="622"/>
      <c r="G7" s="622"/>
      <c r="H7" s="624">
        <v>0</v>
      </c>
    </row>
    <row r="8" spans="1:8">
      <c r="A8" s="382">
        <v>3</v>
      </c>
      <c r="B8" s="408" t="s">
        <v>207</v>
      </c>
      <c r="C8" s="622">
        <v>18977292.962099999</v>
      </c>
      <c r="D8" s="622">
        <v>297171893.60570002</v>
      </c>
      <c r="E8" s="623">
        <v>316149186.56780005</v>
      </c>
      <c r="F8" s="622">
        <v>30719683.625299998</v>
      </c>
      <c r="G8" s="622">
        <v>324690088.86259997</v>
      </c>
      <c r="H8" s="624">
        <v>355409772.48789996</v>
      </c>
    </row>
    <row r="9" spans="1:8">
      <c r="A9" s="382">
        <v>3.1</v>
      </c>
      <c r="B9" s="409" t="s">
        <v>198</v>
      </c>
      <c r="C9" s="622">
        <v>2306162.6820999999</v>
      </c>
      <c r="D9" s="622">
        <v>286681842.61309999</v>
      </c>
      <c r="E9" s="623">
        <v>288988005.29519999</v>
      </c>
      <c r="F9" s="622">
        <v>27917842.655299999</v>
      </c>
      <c r="G9" s="622">
        <v>309358829.27219999</v>
      </c>
      <c r="H9" s="624">
        <v>337276671.92750001</v>
      </c>
    </row>
    <row r="10" spans="1:8">
      <c r="A10" s="382">
        <v>3.2</v>
      </c>
      <c r="B10" s="409" t="s">
        <v>194</v>
      </c>
      <c r="C10" s="622">
        <v>16671130.279999999</v>
      </c>
      <c r="D10" s="622">
        <v>10490050.9926</v>
      </c>
      <c r="E10" s="623">
        <v>27161181.272599999</v>
      </c>
      <c r="F10" s="622">
        <v>2801840.97</v>
      </c>
      <c r="G10" s="622">
        <v>15331259.590399999</v>
      </c>
      <c r="H10" s="624">
        <v>18133100.560399998</v>
      </c>
    </row>
    <row r="11" spans="1:8">
      <c r="A11" s="382">
        <v>4</v>
      </c>
      <c r="B11" s="410" t="s">
        <v>196</v>
      </c>
      <c r="C11" s="622">
        <v>0</v>
      </c>
      <c r="D11" s="622">
        <v>0</v>
      </c>
      <c r="E11" s="623">
        <v>0</v>
      </c>
      <c r="F11" s="622">
        <v>0</v>
      </c>
      <c r="G11" s="622">
        <v>0</v>
      </c>
      <c r="H11" s="624">
        <v>0</v>
      </c>
    </row>
    <row r="12" spans="1:8">
      <c r="A12" s="382">
        <v>4.0999999999999996</v>
      </c>
      <c r="B12" s="409" t="s">
        <v>180</v>
      </c>
      <c r="C12" s="622">
        <v>0</v>
      </c>
      <c r="D12" s="622">
        <v>0</v>
      </c>
      <c r="E12" s="623">
        <v>0</v>
      </c>
      <c r="F12" s="622">
        <v>0</v>
      </c>
      <c r="G12" s="622">
        <v>0</v>
      </c>
      <c r="H12" s="624">
        <v>0</v>
      </c>
    </row>
    <row r="13" spans="1:8">
      <c r="A13" s="382">
        <v>4.2</v>
      </c>
      <c r="B13" s="409" t="s">
        <v>181</v>
      </c>
      <c r="C13" s="622">
        <v>0</v>
      </c>
      <c r="D13" s="622">
        <v>0</v>
      </c>
      <c r="E13" s="623">
        <v>0</v>
      </c>
      <c r="F13" s="622">
        <v>0</v>
      </c>
      <c r="G13" s="622">
        <v>0</v>
      </c>
      <c r="H13" s="624">
        <v>0</v>
      </c>
    </row>
    <row r="14" spans="1:8">
      <c r="A14" s="382">
        <v>5</v>
      </c>
      <c r="B14" s="410" t="s">
        <v>206</v>
      </c>
      <c r="C14" s="622">
        <v>72091592.059799954</v>
      </c>
      <c r="D14" s="622">
        <v>364899799.90269995</v>
      </c>
      <c r="E14" s="623">
        <v>436991391.96249992</v>
      </c>
      <c r="F14" s="622">
        <v>98660638.900599867</v>
      </c>
      <c r="G14" s="622">
        <v>1129198693.1294</v>
      </c>
      <c r="H14" s="624">
        <v>1227859332.03</v>
      </c>
    </row>
    <row r="15" spans="1:8">
      <c r="A15" s="382">
        <v>5.0999999999999996</v>
      </c>
      <c r="B15" s="411" t="s">
        <v>184</v>
      </c>
      <c r="C15" s="622">
        <v>1558069.25</v>
      </c>
      <c r="D15" s="622">
        <v>4073493.3182999999</v>
      </c>
      <c r="E15" s="623">
        <v>5631562.5682999995</v>
      </c>
      <c r="F15" s="622">
        <v>2236204.9300000002</v>
      </c>
      <c r="G15" s="622">
        <v>6190622.7794000003</v>
      </c>
      <c r="H15" s="624">
        <v>8426827.7094000001</v>
      </c>
    </row>
    <row r="16" spans="1:8">
      <c r="A16" s="382">
        <v>5.2</v>
      </c>
      <c r="B16" s="411" t="s">
        <v>183</v>
      </c>
      <c r="C16" s="622"/>
      <c r="D16" s="622"/>
      <c r="E16" s="623">
        <v>0</v>
      </c>
      <c r="F16" s="622"/>
      <c r="G16" s="622"/>
      <c r="H16" s="624">
        <v>0</v>
      </c>
    </row>
    <row r="17" spans="1:8">
      <c r="A17" s="382">
        <v>5.3</v>
      </c>
      <c r="B17" s="411" t="s">
        <v>182</v>
      </c>
      <c r="C17" s="622">
        <v>33800000.000100002</v>
      </c>
      <c r="D17" s="622">
        <v>289710533.15899998</v>
      </c>
      <c r="E17" s="623">
        <v>323510533.1591</v>
      </c>
      <c r="F17" s="622">
        <v>37655876.449900001</v>
      </c>
      <c r="G17" s="622">
        <v>988746422.65849996</v>
      </c>
      <c r="H17" s="624">
        <v>1026402299.1084</v>
      </c>
    </row>
    <row r="18" spans="1:8">
      <c r="A18" s="382" t="s">
        <v>16</v>
      </c>
      <c r="B18" s="412" t="s">
        <v>37</v>
      </c>
      <c r="C18" s="622">
        <v>1</v>
      </c>
      <c r="D18" s="622">
        <v>32558153.936700001</v>
      </c>
      <c r="E18" s="623">
        <v>32558154.936700001</v>
      </c>
      <c r="F18" s="622">
        <v>0</v>
      </c>
      <c r="G18" s="622">
        <v>45992290.165399998</v>
      </c>
      <c r="H18" s="624">
        <v>45992290.165399998</v>
      </c>
    </row>
    <row r="19" spans="1:8">
      <c r="A19" s="382" t="s">
        <v>17</v>
      </c>
      <c r="B19" s="412" t="s">
        <v>38</v>
      </c>
      <c r="C19" s="622">
        <v>0</v>
      </c>
      <c r="D19" s="622">
        <v>182168472.56209999</v>
      </c>
      <c r="E19" s="623">
        <v>182168472.56209999</v>
      </c>
      <c r="F19" s="622">
        <v>3855876.45</v>
      </c>
      <c r="G19" s="622">
        <v>855302927.43139994</v>
      </c>
      <c r="H19" s="624">
        <v>859158803.88139999</v>
      </c>
    </row>
    <row r="20" spans="1:8">
      <c r="A20" s="382" t="s">
        <v>18</v>
      </c>
      <c r="B20" s="412" t="s">
        <v>39</v>
      </c>
      <c r="C20" s="622"/>
      <c r="D20" s="622"/>
      <c r="E20" s="623">
        <v>0</v>
      </c>
      <c r="F20" s="622">
        <v>0</v>
      </c>
      <c r="G20" s="622">
        <v>3497336.01</v>
      </c>
      <c r="H20" s="624">
        <v>3497336.01</v>
      </c>
    </row>
    <row r="21" spans="1:8">
      <c r="A21" s="382" t="s">
        <v>19</v>
      </c>
      <c r="B21" s="412" t="s">
        <v>40</v>
      </c>
      <c r="C21" s="622">
        <v>0</v>
      </c>
      <c r="D21" s="622">
        <v>61445958.111699998</v>
      </c>
      <c r="E21" s="623">
        <v>61445958.111699998</v>
      </c>
      <c r="F21" s="622">
        <v>0</v>
      </c>
      <c r="G21" s="622">
        <v>44835311.371299997</v>
      </c>
      <c r="H21" s="624">
        <v>44835311.371299997</v>
      </c>
    </row>
    <row r="22" spans="1:8">
      <c r="A22" s="382" t="s">
        <v>20</v>
      </c>
      <c r="B22" s="412" t="s">
        <v>41</v>
      </c>
      <c r="C22" s="622">
        <v>33799999.000100002</v>
      </c>
      <c r="D22" s="622">
        <v>13537948.5485</v>
      </c>
      <c r="E22" s="623">
        <v>47337947.548600003</v>
      </c>
      <c r="F22" s="622">
        <v>33799999.999899998</v>
      </c>
      <c r="G22" s="622">
        <v>39118557.680399999</v>
      </c>
      <c r="H22" s="624">
        <v>72918557.680299997</v>
      </c>
    </row>
    <row r="23" spans="1:8">
      <c r="A23" s="382">
        <v>5.4</v>
      </c>
      <c r="B23" s="411" t="s">
        <v>185</v>
      </c>
      <c r="C23" s="622">
        <v>0</v>
      </c>
      <c r="D23" s="622">
        <v>39634487.882799998</v>
      </c>
      <c r="E23" s="623">
        <v>39634487.882799998</v>
      </c>
      <c r="F23" s="622">
        <v>6308546.0199999996</v>
      </c>
      <c r="G23" s="622">
        <v>115653773.2594</v>
      </c>
      <c r="H23" s="624">
        <v>121962319.27939999</v>
      </c>
    </row>
    <row r="24" spans="1:8">
      <c r="A24" s="382">
        <v>5.5</v>
      </c>
      <c r="B24" s="411" t="s">
        <v>186</v>
      </c>
      <c r="C24" s="622">
        <v>0</v>
      </c>
      <c r="D24" s="622">
        <v>76.811999999999998</v>
      </c>
      <c r="E24" s="623">
        <v>76.811999999999998</v>
      </c>
      <c r="F24" s="622">
        <v>0.05</v>
      </c>
      <c r="G24" s="622">
        <v>49.621400000000001</v>
      </c>
      <c r="H24" s="624">
        <v>49.671399999999998</v>
      </c>
    </row>
    <row r="25" spans="1:8">
      <c r="A25" s="382">
        <v>5.6</v>
      </c>
      <c r="B25" s="411" t="s">
        <v>187</v>
      </c>
      <c r="C25" s="622">
        <v>0</v>
      </c>
      <c r="D25" s="622">
        <v>2.5604</v>
      </c>
      <c r="E25" s="623">
        <v>2.5604</v>
      </c>
      <c r="F25" s="622"/>
      <c r="G25" s="622"/>
      <c r="H25" s="624">
        <v>0</v>
      </c>
    </row>
    <row r="26" spans="1:8">
      <c r="A26" s="382">
        <v>5.7</v>
      </c>
      <c r="B26" s="411" t="s">
        <v>41</v>
      </c>
      <c r="C26" s="622">
        <v>36733522.809699953</v>
      </c>
      <c r="D26" s="622">
        <v>31481206.170200001</v>
      </c>
      <c r="E26" s="623">
        <v>68214728.979899958</v>
      </c>
      <c r="F26" s="622">
        <v>52460011.450699873</v>
      </c>
      <c r="G26" s="622">
        <v>18607824.810699999</v>
      </c>
      <c r="H26" s="624">
        <v>71067836.261399865</v>
      </c>
    </row>
    <row r="27" spans="1:8">
      <c r="A27" s="382">
        <v>6</v>
      </c>
      <c r="B27" s="413" t="s">
        <v>659</v>
      </c>
      <c r="C27" s="622">
        <v>52578664.369999997</v>
      </c>
      <c r="D27" s="622">
        <v>5272540.4779000003</v>
      </c>
      <c r="E27" s="623">
        <v>57851204.847899996</v>
      </c>
      <c r="F27" s="622">
        <v>27380088.989999998</v>
      </c>
      <c r="G27" s="622">
        <v>6359976.9911000002</v>
      </c>
      <c r="H27" s="624">
        <v>33740065.9811</v>
      </c>
    </row>
    <row r="28" spans="1:8">
      <c r="A28" s="382">
        <v>7</v>
      </c>
      <c r="B28" s="413" t="s">
        <v>660</v>
      </c>
      <c r="C28" s="622">
        <v>40198585.840000004</v>
      </c>
      <c r="D28" s="622">
        <v>19613652.661600001</v>
      </c>
      <c r="E28" s="623">
        <v>59812238.501600005</v>
      </c>
      <c r="F28" s="622">
        <v>11320169.109999999</v>
      </c>
      <c r="G28" s="622">
        <v>13273178.1351</v>
      </c>
      <c r="H28" s="624">
        <v>24593347.245099999</v>
      </c>
    </row>
    <row r="29" spans="1:8">
      <c r="A29" s="382">
        <v>8</v>
      </c>
      <c r="B29" s="413" t="s">
        <v>195</v>
      </c>
      <c r="C29" s="622">
        <v>0</v>
      </c>
      <c r="D29" s="622">
        <v>0</v>
      </c>
      <c r="E29" s="623">
        <v>0</v>
      </c>
      <c r="F29" s="622">
        <v>0</v>
      </c>
      <c r="G29" s="622">
        <v>0</v>
      </c>
      <c r="H29" s="624">
        <v>0</v>
      </c>
    </row>
    <row r="30" spans="1:8">
      <c r="A30" s="382">
        <v>9</v>
      </c>
      <c r="B30" s="414" t="s">
        <v>212</v>
      </c>
      <c r="C30" s="622">
        <v>75453165</v>
      </c>
      <c r="D30" s="622">
        <v>256406444.28079998</v>
      </c>
      <c r="E30" s="623">
        <v>331859609.28079998</v>
      </c>
      <c r="F30" s="622">
        <v>28548605.829999998</v>
      </c>
      <c r="G30" s="622">
        <v>132994240.06820001</v>
      </c>
      <c r="H30" s="624">
        <v>161542845.89820001</v>
      </c>
    </row>
    <row r="31" spans="1:8">
      <c r="A31" s="382">
        <v>9.1</v>
      </c>
      <c r="B31" s="415" t="s">
        <v>202</v>
      </c>
      <c r="C31" s="622">
        <v>32835067</v>
      </c>
      <c r="D31" s="622">
        <v>132136722.8222</v>
      </c>
      <c r="E31" s="623">
        <v>164971789.8222</v>
      </c>
      <c r="F31" s="622">
        <v>12475982</v>
      </c>
      <c r="G31" s="622">
        <v>68155120.033700004</v>
      </c>
      <c r="H31" s="624">
        <v>80631102.033700004</v>
      </c>
    </row>
    <row r="32" spans="1:8">
      <c r="A32" s="382">
        <v>9.1999999999999993</v>
      </c>
      <c r="B32" s="415" t="s">
        <v>203</v>
      </c>
      <c r="C32" s="622">
        <v>42618098</v>
      </c>
      <c r="D32" s="622">
        <v>124269721.4586</v>
      </c>
      <c r="E32" s="623">
        <v>166887819.45859998</v>
      </c>
      <c r="F32" s="622">
        <v>16072623.83</v>
      </c>
      <c r="G32" s="622">
        <v>64839120.034500003</v>
      </c>
      <c r="H32" s="624">
        <v>80911743.864500001</v>
      </c>
    </row>
    <row r="33" spans="1:8">
      <c r="A33" s="382">
        <v>9.3000000000000007</v>
      </c>
      <c r="B33" s="415" t="s">
        <v>199</v>
      </c>
      <c r="C33" s="622"/>
      <c r="D33" s="622"/>
      <c r="E33" s="623">
        <v>0</v>
      </c>
      <c r="F33" s="622"/>
      <c r="G33" s="622"/>
      <c r="H33" s="624">
        <v>0</v>
      </c>
    </row>
    <row r="34" spans="1:8">
      <c r="A34" s="382">
        <v>9.4</v>
      </c>
      <c r="B34" s="415" t="s">
        <v>200</v>
      </c>
      <c r="C34" s="622"/>
      <c r="D34" s="622"/>
      <c r="E34" s="623">
        <v>0</v>
      </c>
      <c r="F34" s="622"/>
      <c r="G34" s="622"/>
      <c r="H34" s="624">
        <v>0</v>
      </c>
    </row>
    <row r="35" spans="1:8">
      <c r="A35" s="382">
        <v>9.5</v>
      </c>
      <c r="B35" s="415" t="s">
        <v>201</v>
      </c>
      <c r="C35" s="622"/>
      <c r="D35" s="622"/>
      <c r="E35" s="623">
        <v>0</v>
      </c>
      <c r="F35" s="622"/>
      <c r="G35" s="622"/>
      <c r="H35" s="624">
        <v>0</v>
      </c>
    </row>
    <row r="36" spans="1:8">
      <c r="A36" s="382">
        <v>9.6</v>
      </c>
      <c r="B36" s="415" t="s">
        <v>204</v>
      </c>
      <c r="C36" s="622"/>
      <c r="D36" s="622"/>
      <c r="E36" s="623">
        <v>0</v>
      </c>
      <c r="F36" s="622"/>
      <c r="G36" s="622"/>
      <c r="H36" s="624">
        <v>0</v>
      </c>
    </row>
    <row r="37" spans="1:8">
      <c r="A37" s="382">
        <v>9.6999999999999993</v>
      </c>
      <c r="B37" s="415" t="s">
        <v>205</v>
      </c>
      <c r="C37" s="622"/>
      <c r="D37" s="622"/>
      <c r="E37" s="623">
        <v>0</v>
      </c>
      <c r="F37" s="622"/>
      <c r="G37" s="622"/>
      <c r="H37" s="624">
        <v>0</v>
      </c>
    </row>
    <row r="38" spans="1:8">
      <c r="A38" s="382">
        <v>10</v>
      </c>
      <c r="B38" s="410" t="s">
        <v>208</v>
      </c>
      <c r="C38" s="622">
        <v>11139779.59</v>
      </c>
      <c r="D38" s="622">
        <v>9495055.6026999988</v>
      </c>
      <c r="E38" s="623">
        <v>20634835.192699999</v>
      </c>
      <c r="F38" s="622">
        <v>4265105.91</v>
      </c>
      <c r="G38" s="622">
        <v>5231428.2955999998</v>
      </c>
      <c r="H38" s="624">
        <v>9496534.2056000009</v>
      </c>
    </row>
    <row r="39" spans="1:8">
      <c r="A39" s="382">
        <v>10.1</v>
      </c>
      <c r="B39" s="416" t="s">
        <v>209</v>
      </c>
      <c r="C39" s="622">
        <v>853104.32</v>
      </c>
      <c r="D39" s="622">
        <v>0</v>
      </c>
      <c r="E39" s="623">
        <v>853104.32</v>
      </c>
      <c r="F39" s="622">
        <v>390331.01</v>
      </c>
      <c r="G39" s="622">
        <v>0</v>
      </c>
      <c r="H39" s="624">
        <v>390331.01</v>
      </c>
    </row>
    <row r="40" spans="1:8">
      <c r="A40" s="382">
        <v>10.199999999999999</v>
      </c>
      <c r="B40" s="416" t="s">
        <v>210</v>
      </c>
      <c r="C40" s="622">
        <v>1317453.1299999999</v>
      </c>
      <c r="D40" s="622">
        <v>1313565.3739</v>
      </c>
      <c r="E40" s="623">
        <v>2631018.5038999999</v>
      </c>
      <c r="F40" s="622">
        <v>446625.97</v>
      </c>
      <c r="G40" s="622">
        <v>1024235.5367000001</v>
      </c>
      <c r="H40" s="624">
        <v>1470861.5067</v>
      </c>
    </row>
    <row r="41" spans="1:8">
      <c r="A41" s="382">
        <v>10.3</v>
      </c>
      <c r="B41" s="416" t="s">
        <v>213</v>
      </c>
      <c r="C41" s="622">
        <v>3877826.44</v>
      </c>
      <c r="D41" s="622">
        <v>0</v>
      </c>
      <c r="E41" s="623">
        <v>3877826.44</v>
      </c>
      <c r="F41" s="622">
        <v>1864457.55</v>
      </c>
      <c r="G41" s="622">
        <v>0</v>
      </c>
      <c r="H41" s="624">
        <v>1864457.55</v>
      </c>
    </row>
    <row r="42" spans="1:8" ht="26.4">
      <c r="A42" s="382">
        <v>10.4</v>
      </c>
      <c r="B42" s="416" t="s">
        <v>214</v>
      </c>
      <c r="C42" s="622">
        <v>5091395.7</v>
      </c>
      <c r="D42" s="622">
        <v>8181490.2287999997</v>
      </c>
      <c r="E42" s="623">
        <v>13272885.9288</v>
      </c>
      <c r="F42" s="622">
        <v>1563691.38</v>
      </c>
      <c r="G42" s="622">
        <v>4207192.7588999998</v>
      </c>
      <c r="H42" s="624">
        <v>5770884.1388999997</v>
      </c>
    </row>
    <row r="43" spans="1:8" ht="15" thickBot="1">
      <c r="A43" s="382">
        <v>11</v>
      </c>
      <c r="B43" s="138" t="s">
        <v>211</v>
      </c>
      <c r="C43" s="622"/>
      <c r="D43" s="622"/>
      <c r="E43" s="623">
        <v>0</v>
      </c>
      <c r="F43" s="622"/>
      <c r="G43" s="622"/>
      <c r="H43" s="624">
        <v>0</v>
      </c>
    </row>
    <row r="44" spans="1:8">
      <c r="C44" s="417"/>
      <c r="D44" s="417"/>
      <c r="E44" s="417"/>
      <c r="F44" s="417"/>
      <c r="G44" s="417"/>
      <c r="H44" s="417"/>
    </row>
    <row r="45" spans="1:8">
      <c r="C45" s="417"/>
      <c r="D45" s="417"/>
      <c r="E45" s="417"/>
      <c r="F45" s="417"/>
      <c r="G45" s="417"/>
      <c r="H45" s="417"/>
    </row>
    <row r="46" spans="1:8">
      <c r="C46" s="417"/>
      <c r="D46" s="417"/>
      <c r="E46" s="417"/>
      <c r="F46" s="417"/>
      <c r="G46" s="417"/>
      <c r="H46" s="417"/>
    </row>
    <row r="47" spans="1:8">
      <c r="C47" s="417"/>
      <c r="D47" s="417"/>
      <c r="E47" s="417"/>
      <c r="F47" s="417"/>
      <c r="G47" s="417"/>
      <c r="H47" s="417"/>
    </row>
  </sheetData>
  <mergeCells count="4">
    <mergeCell ref="A4:A5"/>
    <mergeCell ref="B4:B5"/>
    <mergeCell ref="C4:E4"/>
    <mergeCell ref="F4:H4"/>
  </mergeCells>
  <pageMargins left="0.7" right="0.7" top="0.75" bottom="0.75" header="0.3" footer="0.3"/>
  <pageSetup paperSize="9" scale="46" orientation="portrait" r:id="rId1"/>
  <headerFooter>
    <oddFooter>&amp;C_x000D_&amp;1#&amp;"Calibri"&amp;10&amp;K000000 C1 - FOR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B26" sqref="B26"/>
      <selection pane="topRight" activeCell="B26" sqref="B26"/>
      <selection pane="bottomLeft" activeCell="B26" sqref="B26"/>
      <selection pane="bottomRight" activeCell="B26" sqref="B26"/>
    </sheetView>
  </sheetViews>
  <sheetFormatPr defaultColWidth="9.21875" defaultRowHeight="13.2"/>
  <cols>
    <col min="1" max="1" width="9.5546875" style="4" bestFit="1" customWidth="1"/>
    <col min="2" max="2" width="93.5546875" style="4" customWidth="1"/>
    <col min="3" max="4" width="10.88671875" style="4" bestFit="1" customWidth="1"/>
    <col min="5" max="7" width="10.88671875" style="19" bestFit="1" customWidth="1"/>
    <col min="8" max="11" width="9.77734375" style="19" customWidth="1"/>
    <col min="12" max="16384" width="9.21875" style="19"/>
  </cols>
  <sheetData>
    <row r="1" spans="1:7">
      <c r="A1" s="2" t="s">
        <v>31</v>
      </c>
      <c r="B1" s="3" t="str">
        <f>'Info '!C2</f>
        <v>JSC PASHA Bank Georgia</v>
      </c>
      <c r="C1" s="3"/>
    </row>
    <row r="2" spans="1:7">
      <c r="A2" s="2" t="s">
        <v>32</v>
      </c>
      <c r="B2" s="315">
        <f>'1. key ratios '!B2</f>
        <v>45016</v>
      </c>
      <c r="C2" s="3"/>
    </row>
    <row r="3" spans="1:7">
      <c r="A3" s="2"/>
      <c r="B3" s="3"/>
      <c r="C3" s="3"/>
    </row>
    <row r="4" spans="1:7" ht="15" customHeight="1" thickBot="1">
      <c r="A4" s="4" t="s">
        <v>97</v>
      </c>
      <c r="B4" s="85" t="s">
        <v>188</v>
      </c>
      <c r="C4" s="22" t="s">
        <v>36</v>
      </c>
    </row>
    <row r="5" spans="1:7" ht="15" customHeight="1">
      <c r="A5" s="157" t="s">
        <v>7</v>
      </c>
      <c r="B5" s="158"/>
      <c r="C5" s="313" t="str">
        <f>INT((MONTH($B$2))/3)&amp;"Q"&amp;"-"&amp;YEAR($B$2)</f>
        <v>1Q-2023</v>
      </c>
      <c r="D5" s="313" t="str">
        <f>IF(INT(MONTH($B$2))=3, "4"&amp;"Q"&amp;"-"&amp;YEAR($B$2)-1, IF(INT(MONTH($B$2))=6, "1"&amp;"Q"&amp;"-"&amp;YEAR($B$2), IF(INT(MONTH($B$2))=9, "2"&amp;"Q"&amp;"-"&amp;YEAR($B$2),IF(INT(MONTH($B$2))=12, "3"&amp;"Q"&amp;"-"&amp;YEAR($B$2), 0))))</f>
        <v>4Q-2022</v>
      </c>
      <c r="E5" s="313" t="str">
        <f>IF(INT(MONTH($B$2))=3, "3"&amp;"Q"&amp;"-"&amp;YEAR($B$2)-1, IF(INT(MONTH($B$2))=6, "4"&amp;"Q"&amp;"-"&amp;YEAR($B$2)-1, IF(INT(MONTH($B$2))=9, "1"&amp;"Q"&amp;"-"&amp;YEAR($B$2),IF(INT(MONTH($B$2))=12, "2"&amp;"Q"&amp;"-"&amp;YEAR($B$2), 0))))</f>
        <v>3Q-2022</v>
      </c>
      <c r="F5" s="313" t="str">
        <f>IF(INT(MONTH($B$2))=3, "2"&amp;"Q"&amp;"-"&amp;YEAR($B$2)-1, IF(INT(MONTH($B$2))=6, "3"&amp;"Q"&amp;"-"&amp;YEAR($B$2)-1, IF(INT(MONTH($B$2))=9, "4"&amp;"Q"&amp;"-"&amp;YEAR($B$2)-1,IF(INT(MONTH($B$2))=12, "1"&amp;"Q"&amp;"-"&amp;YEAR($B$2), 0))))</f>
        <v>2Q-2022</v>
      </c>
      <c r="G5" s="314" t="str">
        <f>IF(INT(MONTH($B$2))=3, "1"&amp;"Q"&amp;"-"&amp;YEAR($B$2)-1, IF(INT(MONTH($B$2))=6, "2"&amp;"Q"&amp;"-"&amp;YEAR($B$2)-1, IF(INT(MONTH($B$2))=9, "3"&amp;"Q"&amp;"-"&amp;YEAR($B$2)-1,IF(INT(MONTH($B$2))=12, "4"&amp;"Q"&amp;"-"&amp;YEAR($B$2)-1, 0))))</f>
        <v>1Q-2022</v>
      </c>
    </row>
    <row r="6" spans="1:7" ht="15" customHeight="1">
      <c r="A6" s="23">
        <v>1</v>
      </c>
      <c r="B6" s="238" t="s">
        <v>192</v>
      </c>
      <c r="C6" s="305">
        <v>471726745.11486995</v>
      </c>
      <c r="D6" s="307">
        <v>497737310.48461002</v>
      </c>
      <c r="E6" s="240">
        <v>477818248.73982</v>
      </c>
      <c r="F6" s="305">
        <v>438276703.69968003</v>
      </c>
      <c r="G6" s="310">
        <v>441698602.48696864</v>
      </c>
    </row>
    <row r="7" spans="1:7" ht="15" customHeight="1">
      <c r="A7" s="23">
        <v>1.1000000000000001</v>
      </c>
      <c r="B7" s="238" t="s">
        <v>358</v>
      </c>
      <c r="C7" s="306">
        <v>434813748.08630997</v>
      </c>
      <c r="D7" s="308">
        <v>455940401.05535001</v>
      </c>
      <c r="E7" s="306">
        <v>437842233.56118</v>
      </c>
      <c r="F7" s="306">
        <v>413127628.69187999</v>
      </c>
      <c r="G7" s="311">
        <v>424750200.74233264</v>
      </c>
    </row>
    <row r="8" spans="1:7">
      <c r="A8" s="23" t="s">
        <v>15</v>
      </c>
      <c r="B8" s="238" t="s">
        <v>96</v>
      </c>
      <c r="C8" s="306"/>
      <c r="D8" s="308"/>
      <c r="E8" s="306"/>
      <c r="F8" s="306"/>
      <c r="G8" s="311"/>
    </row>
    <row r="9" spans="1:7" ht="15" customHeight="1">
      <c r="A9" s="23">
        <v>1.2</v>
      </c>
      <c r="B9" s="239" t="s">
        <v>95</v>
      </c>
      <c r="C9" s="306">
        <v>33895648.832159996</v>
      </c>
      <c r="D9" s="308">
        <v>38528922.784160003</v>
      </c>
      <c r="E9" s="306">
        <v>38098747.036839999</v>
      </c>
      <c r="F9" s="306">
        <v>23565281.497299999</v>
      </c>
      <c r="G9" s="311">
        <v>15335779.703960001</v>
      </c>
    </row>
    <row r="10" spans="1:7" ht="15" customHeight="1">
      <c r="A10" s="23">
        <v>1.3</v>
      </c>
      <c r="B10" s="238" t="s">
        <v>29</v>
      </c>
      <c r="C10" s="306">
        <v>3017348.1963999998</v>
      </c>
      <c r="D10" s="308">
        <v>3267986.6450999998</v>
      </c>
      <c r="E10" s="306">
        <v>1877268.1418000001</v>
      </c>
      <c r="F10" s="306">
        <v>1583793.5105000001</v>
      </c>
      <c r="G10" s="311">
        <v>1612622.0406760001</v>
      </c>
    </row>
    <row r="11" spans="1:7" ht="15" customHeight="1">
      <c r="A11" s="23">
        <v>2</v>
      </c>
      <c r="B11" s="238" t="s">
        <v>189</v>
      </c>
      <c r="C11" s="306">
        <v>3040200.1016594404</v>
      </c>
      <c r="D11" s="308">
        <v>4997167.2005720008</v>
      </c>
      <c r="E11" s="306">
        <v>7065666.1379674431</v>
      </c>
      <c r="F11" s="306">
        <v>7716501.3942179475</v>
      </c>
      <c r="G11" s="311">
        <v>8086763.5360029172</v>
      </c>
    </row>
    <row r="12" spans="1:7" ht="15" customHeight="1">
      <c r="A12" s="23">
        <v>3</v>
      </c>
      <c r="B12" s="238" t="s">
        <v>190</v>
      </c>
      <c r="C12" s="306">
        <v>52612002.030000001</v>
      </c>
      <c r="D12" s="308">
        <v>52523667.965411298</v>
      </c>
      <c r="E12" s="306">
        <v>44217817.779271342</v>
      </c>
      <c r="F12" s="306">
        <v>44217817.779271342</v>
      </c>
      <c r="G12" s="311">
        <v>44217817.779271342</v>
      </c>
    </row>
    <row r="13" spans="1:7" ht="15" customHeight="1" thickBot="1">
      <c r="A13" s="25">
        <v>4</v>
      </c>
      <c r="B13" s="26" t="s">
        <v>191</v>
      </c>
      <c r="C13" s="241">
        <v>527378947.24652934</v>
      </c>
      <c r="D13" s="309">
        <v>555258145.65059328</v>
      </c>
      <c r="E13" s="242">
        <v>529101732.65705884</v>
      </c>
      <c r="F13" s="241">
        <v>490211022.87316936</v>
      </c>
      <c r="G13" s="312">
        <v>494003183.80224293</v>
      </c>
    </row>
    <row r="14" spans="1:7">
      <c r="B14" s="29"/>
    </row>
    <row r="15" spans="1:7" ht="26.4">
      <c r="B15" s="29" t="s">
        <v>359</v>
      </c>
    </row>
    <row r="16" spans="1:7">
      <c r="B16" s="29"/>
    </row>
    <row r="17" s="19" customFormat="1" ht="10.199999999999999"/>
    <row r="18" s="19" customFormat="1" ht="10.199999999999999"/>
    <row r="19" s="19" customFormat="1" ht="10.199999999999999"/>
    <row r="20" s="19" customFormat="1" ht="10.199999999999999"/>
    <row r="21" s="19" customFormat="1" ht="10.199999999999999"/>
    <row r="22" s="19" customFormat="1" ht="10.199999999999999"/>
    <row r="23" s="19" customFormat="1" ht="10.199999999999999"/>
    <row r="24" s="19" customFormat="1" ht="10.199999999999999"/>
    <row r="25" s="19" customFormat="1" ht="10.199999999999999"/>
    <row r="26" s="19" customFormat="1" ht="10.199999999999999"/>
    <row r="27" s="19" customFormat="1" ht="10.199999999999999"/>
    <row r="28" s="19" customFormat="1" ht="10.199999999999999"/>
    <row r="29" s="19" customFormat="1" ht="10.199999999999999"/>
  </sheetData>
  <pageMargins left="0.7" right="0.7" top="0.75" bottom="0.75" header="0.3" footer="0.3"/>
  <pageSetup paperSize="9" scale="53" orientation="portrait" r:id="rId1"/>
  <headerFooter>
    <oddFooter>&amp;C_x000D_&amp;1#&amp;"Calibri"&amp;10&amp;K000000 C1 - FOR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6"/>
  <sheetViews>
    <sheetView zoomScaleNormal="100" workbookViewId="0">
      <pane xSplit="1" ySplit="4" topLeftCell="B5" activePane="bottomRight" state="frozen"/>
      <selection activeCell="B26" sqref="B26"/>
      <selection pane="topRight" activeCell="B26" sqref="B26"/>
      <selection pane="bottomLeft" activeCell="B26" sqref="B26"/>
      <selection pane="bottomRight" activeCell="B26" sqref="B26"/>
    </sheetView>
  </sheetViews>
  <sheetFormatPr defaultColWidth="9.21875" defaultRowHeight="13.8"/>
  <cols>
    <col min="1" max="1" width="9.5546875" style="4" bestFit="1" customWidth="1"/>
    <col min="2" max="2" width="65.5546875" style="4" customWidth="1"/>
    <col min="3" max="3" width="54.33203125" style="4" bestFit="1" customWidth="1"/>
    <col min="4" max="16384" width="9.21875" style="5"/>
  </cols>
  <sheetData>
    <row r="1" spans="1:8">
      <c r="A1" s="2" t="s">
        <v>31</v>
      </c>
      <c r="B1" s="3" t="str">
        <f>'Info '!C2</f>
        <v>JSC PASHA Bank Georgia</v>
      </c>
    </row>
    <row r="2" spans="1:8">
      <c r="A2" s="2" t="s">
        <v>32</v>
      </c>
      <c r="B2" s="315">
        <f>'1. key ratios '!B2</f>
        <v>45016</v>
      </c>
    </row>
    <row r="4" spans="1:8" ht="28.05" customHeight="1" thickBot="1">
      <c r="A4" s="30" t="s">
        <v>42</v>
      </c>
      <c r="B4" s="31" t="s">
        <v>164</v>
      </c>
      <c r="C4" s="32"/>
    </row>
    <row r="5" spans="1:8">
      <c r="A5" s="33"/>
      <c r="B5" s="300" t="s">
        <v>43</v>
      </c>
      <c r="C5" s="301" t="s">
        <v>372</v>
      </c>
    </row>
    <row r="6" spans="1:8">
      <c r="A6" s="34">
        <v>1</v>
      </c>
      <c r="B6" s="35" t="s">
        <v>718</v>
      </c>
      <c r="C6" s="36" t="s">
        <v>719</v>
      </c>
    </row>
    <row r="7" spans="1:8">
      <c r="A7" s="34">
        <v>2</v>
      </c>
      <c r="B7" s="35" t="s">
        <v>720</v>
      </c>
      <c r="C7" s="36" t="s">
        <v>721</v>
      </c>
    </row>
    <row r="8" spans="1:8">
      <c r="A8" s="34">
        <v>3</v>
      </c>
      <c r="B8" s="35" t="s">
        <v>722</v>
      </c>
      <c r="C8" s="36" t="s">
        <v>723</v>
      </c>
    </row>
    <row r="9" spans="1:8">
      <c r="A9" s="34">
        <v>4</v>
      </c>
      <c r="B9" s="35" t="s">
        <v>724</v>
      </c>
      <c r="C9" s="36" t="s">
        <v>719</v>
      </c>
    </row>
    <row r="10" spans="1:8">
      <c r="A10" s="34">
        <v>5</v>
      </c>
      <c r="B10" s="35" t="s">
        <v>715</v>
      </c>
      <c r="C10" s="36" t="s">
        <v>725</v>
      </c>
    </row>
    <row r="11" spans="1:8">
      <c r="A11" s="34">
        <v>6</v>
      </c>
      <c r="B11" s="35"/>
      <c r="C11" s="36"/>
    </row>
    <row r="12" spans="1:8">
      <c r="A12" s="34">
        <v>7</v>
      </c>
      <c r="B12" s="35"/>
      <c r="C12" s="36"/>
      <c r="H12" s="37"/>
    </row>
    <row r="13" spans="1:8">
      <c r="A13" s="34">
        <v>8</v>
      </c>
      <c r="B13" s="35"/>
      <c r="C13" s="36"/>
    </row>
    <row r="14" spans="1:8">
      <c r="A14" s="34">
        <v>9</v>
      </c>
      <c r="B14" s="35"/>
      <c r="C14" s="36"/>
    </row>
    <row r="15" spans="1:8">
      <c r="A15" s="34">
        <v>10</v>
      </c>
      <c r="B15" s="35"/>
      <c r="C15" s="36"/>
    </row>
    <row r="16" spans="1:8">
      <c r="A16" s="34"/>
      <c r="B16" s="302"/>
      <c r="C16" s="303"/>
    </row>
    <row r="17" spans="1:3">
      <c r="A17" s="34"/>
      <c r="B17" s="144" t="s">
        <v>44</v>
      </c>
      <c r="C17" s="304" t="s">
        <v>373</v>
      </c>
    </row>
    <row r="18" spans="1:3">
      <c r="A18" s="34">
        <v>1</v>
      </c>
      <c r="B18" s="35" t="s">
        <v>716</v>
      </c>
      <c r="C18" s="38" t="s">
        <v>726</v>
      </c>
    </row>
    <row r="19" spans="1:3">
      <c r="A19" s="34">
        <v>2</v>
      </c>
      <c r="B19" s="35" t="s">
        <v>727</v>
      </c>
      <c r="C19" s="38" t="s">
        <v>728</v>
      </c>
    </row>
    <row r="20" spans="1:3">
      <c r="A20" s="34">
        <v>3</v>
      </c>
      <c r="B20" s="35" t="s">
        <v>729</v>
      </c>
      <c r="C20" s="38" t="s">
        <v>730</v>
      </c>
    </row>
    <row r="21" spans="1:3">
      <c r="A21" s="34">
        <v>4</v>
      </c>
      <c r="B21" s="35"/>
      <c r="C21" s="38"/>
    </row>
    <row r="22" spans="1:3">
      <c r="A22" s="34">
        <v>5</v>
      </c>
      <c r="B22" s="35"/>
      <c r="C22" s="38"/>
    </row>
    <row r="23" spans="1:3">
      <c r="A23" s="34">
        <v>6</v>
      </c>
      <c r="B23" s="35"/>
      <c r="C23" s="38"/>
    </row>
    <row r="24" spans="1:3">
      <c r="A24" s="34">
        <v>7</v>
      </c>
      <c r="B24" s="35"/>
      <c r="C24" s="38"/>
    </row>
    <row r="25" spans="1:3">
      <c r="A25" s="34">
        <v>8</v>
      </c>
      <c r="B25" s="35"/>
      <c r="C25" s="38"/>
    </row>
    <row r="26" spans="1:3">
      <c r="A26" s="34">
        <v>9</v>
      </c>
      <c r="B26" s="35"/>
      <c r="C26" s="38"/>
    </row>
    <row r="27" spans="1:3" ht="15.75" customHeight="1">
      <c r="A27" s="34">
        <v>10</v>
      </c>
      <c r="B27" s="35"/>
      <c r="C27" s="39"/>
    </row>
    <row r="28" spans="1:3" ht="15.75" customHeight="1">
      <c r="A28" s="34"/>
      <c r="B28" s="35"/>
      <c r="C28" s="39"/>
    </row>
    <row r="29" spans="1:3" ht="30" customHeight="1">
      <c r="A29" s="34"/>
      <c r="B29" s="688" t="s">
        <v>45</v>
      </c>
      <c r="C29" s="689"/>
    </row>
    <row r="30" spans="1:3">
      <c r="A30" s="34">
        <v>1</v>
      </c>
      <c r="B30" s="35" t="s">
        <v>731</v>
      </c>
      <c r="C30" s="527">
        <v>1</v>
      </c>
    </row>
    <row r="31" spans="1:3" ht="15.75" customHeight="1">
      <c r="A31" s="34"/>
      <c r="B31" s="35"/>
      <c r="C31" s="36"/>
    </row>
    <row r="32" spans="1:3" ht="29.25" customHeight="1">
      <c r="A32" s="34"/>
      <c r="B32" s="688" t="s">
        <v>46</v>
      </c>
      <c r="C32" s="689"/>
    </row>
    <row r="33" spans="1:3">
      <c r="A33" s="34">
        <v>1</v>
      </c>
      <c r="B33" s="35" t="s">
        <v>732</v>
      </c>
      <c r="C33" s="527">
        <v>0.19489999999999999</v>
      </c>
    </row>
    <row r="34" spans="1:3">
      <c r="A34" s="528">
        <v>2</v>
      </c>
      <c r="B34" s="529" t="s">
        <v>733</v>
      </c>
      <c r="C34" s="563">
        <v>0.34910000000000002</v>
      </c>
    </row>
    <row r="35" spans="1:3">
      <c r="A35" s="528">
        <v>3</v>
      </c>
      <c r="B35" s="529" t="s">
        <v>734</v>
      </c>
      <c r="C35" s="563">
        <v>0.34910000000000002</v>
      </c>
    </row>
    <row r="36" spans="1:3" ht="14.4" thickBot="1">
      <c r="A36" s="40">
        <v>4</v>
      </c>
      <c r="B36" s="41" t="s">
        <v>735</v>
      </c>
      <c r="C36" s="564">
        <v>0.1069</v>
      </c>
    </row>
  </sheetData>
  <mergeCells count="2">
    <mergeCell ref="B32:C32"/>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pageSetup scale="69" orientation="portrait" r:id="rId1"/>
  <headerFooter>
    <oddFooter>&amp;C_x000D_&amp;1#&amp;"Calibri"&amp;10&amp;K000000 C1 - FOR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53"/>
  <sheetViews>
    <sheetView zoomScale="70" zoomScaleNormal="70" workbookViewId="0">
      <pane xSplit="1" ySplit="5" topLeftCell="B6" activePane="bottomRight" state="frozen"/>
      <selection activeCell="B26" sqref="B26"/>
      <selection pane="topRight" activeCell="B26" sqref="B26"/>
      <selection pane="bottomLeft" activeCell="B26" sqref="B26"/>
      <selection pane="bottomRight"/>
    </sheetView>
  </sheetViews>
  <sheetFormatPr defaultColWidth="9.21875" defaultRowHeight="13.8"/>
  <cols>
    <col min="1" max="1" width="9.5546875" style="4" bestFit="1" customWidth="1"/>
    <col min="2" max="2" width="54.21875" style="4" customWidth="1"/>
    <col min="3" max="3" width="28" style="4" customWidth="1"/>
    <col min="4" max="4" width="22.44140625" style="4" customWidth="1"/>
    <col min="5" max="5" width="22.21875" style="4" customWidth="1"/>
    <col min="6" max="6" width="12" style="5" bestFit="1" customWidth="1"/>
    <col min="7" max="7" width="12.5546875" style="5" bestFit="1" customWidth="1"/>
    <col min="8" max="16384" width="9.21875" style="5"/>
  </cols>
  <sheetData>
    <row r="1" spans="1:5">
      <c r="A1" s="28" t="s">
        <v>31</v>
      </c>
      <c r="B1" s="3" t="str">
        <f>'Info '!C2</f>
        <v>JSC PASHA Bank Georgia</v>
      </c>
    </row>
    <row r="2" spans="1:5" s="2" customFormat="1" ht="15.75" customHeight="1">
      <c r="A2" s="28" t="s">
        <v>32</v>
      </c>
      <c r="B2" s="315">
        <f>'1. key ratios '!B2</f>
        <v>45016</v>
      </c>
    </row>
    <row r="3" spans="1:5" s="2" customFormat="1" ht="15.75" customHeight="1">
      <c r="A3" s="28"/>
    </row>
    <row r="4" spans="1:5" s="2" customFormat="1" ht="15.75" customHeight="1" thickBot="1">
      <c r="A4" s="192" t="s">
        <v>100</v>
      </c>
      <c r="B4" s="694" t="s">
        <v>226</v>
      </c>
      <c r="C4" s="695"/>
      <c r="D4" s="695"/>
      <c r="E4" s="695"/>
    </row>
    <row r="5" spans="1:5" s="45" customFormat="1" ht="17.55" customHeight="1">
      <c r="A5" s="147"/>
      <c r="B5" s="148"/>
      <c r="C5" s="43" t="s">
        <v>0</v>
      </c>
      <c r="D5" s="43" t="s">
        <v>1</v>
      </c>
      <c r="E5" s="44" t="s">
        <v>2</v>
      </c>
    </row>
    <row r="6" spans="1:5" ht="14.55" customHeight="1">
      <c r="A6" s="102"/>
      <c r="B6" s="690" t="s">
        <v>233</v>
      </c>
      <c r="C6" s="690" t="s">
        <v>661</v>
      </c>
      <c r="D6" s="692" t="s">
        <v>99</v>
      </c>
      <c r="E6" s="693"/>
    </row>
    <row r="7" spans="1:5" ht="99.6" customHeight="1">
      <c r="A7" s="102"/>
      <c r="B7" s="691"/>
      <c r="C7" s="690"/>
      <c r="D7" s="224" t="s">
        <v>98</v>
      </c>
      <c r="E7" s="225" t="s">
        <v>234</v>
      </c>
    </row>
    <row r="8" spans="1:5" ht="20.399999999999999">
      <c r="A8" s="367">
        <v>1</v>
      </c>
      <c r="B8" s="368" t="s">
        <v>562</v>
      </c>
      <c r="C8" s="625">
        <v>124700626.4699</v>
      </c>
      <c r="D8" s="625">
        <v>0</v>
      </c>
      <c r="E8" s="625">
        <v>124700626.4699</v>
      </c>
    </row>
    <row r="9" spans="1:5" ht="14.4">
      <c r="A9" s="367">
        <v>1.1000000000000001</v>
      </c>
      <c r="B9" s="369" t="s">
        <v>563</v>
      </c>
      <c r="C9" s="625">
        <v>5275000.3311999999</v>
      </c>
      <c r="D9" s="625"/>
      <c r="E9" s="625">
        <v>5275000.3311999999</v>
      </c>
    </row>
    <row r="10" spans="1:5" ht="14.4">
      <c r="A10" s="367">
        <v>1.2</v>
      </c>
      <c r="B10" s="369" t="s">
        <v>564</v>
      </c>
      <c r="C10" s="625">
        <v>45934147.27920001</v>
      </c>
      <c r="D10" s="625"/>
      <c r="E10" s="625">
        <v>45934147.27920001</v>
      </c>
    </row>
    <row r="11" spans="1:5" ht="14.4">
      <c r="A11" s="367">
        <v>1.3</v>
      </c>
      <c r="B11" s="369" t="s">
        <v>565</v>
      </c>
      <c r="C11" s="625">
        <v>73491478.859499991</v>
      </c>
      <c r="D11" s="625"/>
      <c r="E11" s="625">
        <v>73491478.859499991</v>
      </c>
    </row>
    <row r="12" spans="1:5" ht="14.4">
      <c r="A12" s="367">
        <v>2</v>
      </c>
      <c r="B12" s="370" t="s">
        <v>566</v>
      </c>
      <c r="C12" s="625">
        <v>1526125.55</v>
      </c>
      <c r="D12" s="625">
        <v>0</v>
      </c>
      <c r="E12" s="625">
        <v>1526125.55</v>
      </c>
    </row>
    <row r="13" spans="1:5" ht="14.4">
      <c r="A13" s="367">
        <v>2.1</v>
      </c>
      <c r="B13" s="371" t="s">
        <v>567</v>
      </c>
      <c r="C13" s="626">
        <v>1526125.55</v>
      </c>
      <c r="D13" s="626"/>
      <c r="E13" s="626">
        <v>1526125.55</v>
      </c>
    </row>
    <row r="14" spans="1:5" ht="20.399999999999999">
      <c r="A14" s="367">
        <v>3</v>
      </c>
      <c r="B14" s="372" t="s">
        <v>568</v>
      </c>
      <c r="C14" s="626"/>
      <c r="D14" s="626"/>
      <c r="E14" s="626"/>
    </row>
    <row r="15" spans="1:5" ht="14.4">
      <c r="A15" s="367">
        <v>4</v>
      </c>
      <c r="B15" s="373" t="s">
        <v>569</v>
      </c>
      <c r="C15" s="626"/>
      <c r="D15" s="626"/>
      <c r="E15" s="626"/>
    </row>
    <row r="16" spans="1:5" ht="20.399999999999999">
      <c r="A16" s="367">
        <v>5</v>
      </c>
      <c r="B16" s="374" t="s">
        <v>570</v>
      </c>
      <c r="C16" s="626">
        <v>0</v>
      </c>
      <c r="D16" s="626">
        <v>0</v>
      </c>
      <c r="E16" s="626">
        <v>0</v>
      </c>
    </row>
    <row r="17" spans="1:5" ht="14.4">
      <c r="A17" s="367">
        <v>5.0999999999999996</v>
      </c>
      <c r="B17" s="375" t="s">
        <v>571</v>
      </c>
      <c r="C17" s="626"/>
      <c r="D17" s="626"/>
      <c r="E17" s="626"/>
    </row>
    <row r="18" spans="1:5" ht="14.4">
      <c r="A18" s="367">
        <v>5.2</v>
      </c>
      <c r="B18" s="375" t="s">
        <v>572</v>
      </c>
      <c r="C18" s="626"/>
      <c r="D18" s="626"/>
      <c r="E18" s="626"/>
    </row>
    <row r="19" spans="1:5" ht="14.4">
      <c r="A19" s="367">
        <v>5.3</v>
      </c>
      <c r="B19" s="376" t="s">
        <v>573</v>
      </c>
      <c r="C19" s="626"/>
      <c r="D19" s="626"/>
      <c r="E19" s="626"/>
    </row>
    <row r="20" spans="1:5" ht="14.4">
      <c r="A20" s="367">
        <v>6</v>
      </c>
      <c r="B20" s="372" t="s">
        <v>574</v>
      </c>
      <c r="C20" s="626">
        <v>379274891.05729997</v>
      </c>
      <c r="D20" s="626">
        <v>0</v>
      </c>
      <c r="E20" s="626">
        <v>379274891.05729997</v>
      </c>
    </row>
    <row r="21" spans="1:5" ht="14.4">
      <c r="A21" s="367">
        <v>6.1</v>
      </c>
      <c r="B21" s="375" t="s">
        <v>572</v>
      </c>
      <c r="C21" s="626">
        <v>58182108.428600006</v>
      </c>
      <c r="D21" s="626"/>
      <c r="E21" s="626">
        <v>58182108.428600006</v>
      </c>
    </row>
    <row r="22" spans="1:5" ht="14.4">
      <c r="A22" s="367">
        <v>6.2</v>
      </c>
      <c r="B22" s="376" t="s">
        <v>573</v>
      </c>
      <c r="C22" s="626">
        <v>321092782.62869996</v>
      </c>
      <c r="D22" s="626"/>
      <c r="E22" s="626">
        <v>321092782.62869996</v>
      </c>
    </row>
    <row r="23" spans="1:5" ht="14.4">
      <c r="A23" s="367">
        <v>7</v>
      </c>
      <c r="B23" s="370" t="s">
        <v>575</v>
      </c>
      <c r="C23" s="626"/>
      <c r="D23" s="626"/>
      <c r="E23" s="626"/>
    </row>
    <row r="24" spans="1:5" ht="20.399999999999999">
      <c r="A24" s="367">
        <v>8</v>
      </c>
      <c r="B24" s="377" t="s">
        <v>576</v>
      </c>
      <c r="C24" s="626">
        <v>3516866.86</v>
      </c>
      <c r="D24" s="626"/>
      <c r="E24" s="626">
        <v>3516866.86</v>
      </c>
    </row>
    <row r="25" spans="1:5" ht="14.4">
      <c r="A25" s="367">
        <v>9</v>
      </c>
      <c r="B25" s="373" t="s">
        <v>577</v>
      </c>
      <c r="C25" s="626">
        <v>5531986.7199999997</v>
      </c>
      <c r="D25" s="626">
        <v>0</v>
      </c>
      <c r="E25" s="626">
        <v>5531986.7199999997</v>
      </c>
    </row>
    <row r="26" spans="1:5" ht="14.4">
      <c r="A26" s="367">
        <v>9.1</v>
      </c>
      <c r="B26" s="375" t="s">
        <v>578</v>
      </c>
      <c r="C26" s="626">
        <v>5531986.7199999997</v>
      </c>
      <c r="D26" s="626"/>
      <c r="E26" s="626">
        <v>5531986.7199999997</v>
      </c>
    </row>
    <row r="27" spans="1:5" ht="14.4">
      <c r="A27" s="367">
        <v>9.1999999999999993</v>
      </c>
      <c r="B27" s="375" t="s">
        <v>579</v>
      </c>
      <c r="C27" s="626"/>
      <c r="D27" s="626"/>
      <c r="E27" s="626"/>
    </row>
    <row r="28" spans="1:5" ht="14.4">
      <c r="A28" s="367">
        <v>10</v>
      </c>
      <c r="B28" s="373" t="s">
        <v>580</v>
      </c>
      <c r="C28" s="626">
        <v>5428708.8499999996</v>
      </c>
      <c r="D28" s="626">
        <v>5428708.8499999996</v>
      </c>
      <c r="E28" s="626">
        <v>0</v>
      </c>
    </row>
    <row r="29" spans="1:5" ht="14.4">
      <c r="A29" s="367">
        <v>10.1</v>
      </c>
      <c r="B29" s="375" t="s">
        <v>581</v>
      </c>
      <c r="C29" s="626"/>
      <c r="D29" s="626"/>
      <c r="E29" s="626"/>
    </row>
    <row r="30" spans="1:5" ht="14.4">
      <c r="A30" s="367">
        <v>10.199999999999999</v>
      </c>
      <c r="B30" s="375" t="s">
        <v>582</v>
      </c>
      <c r="C30" s="626">
        <v>5428708.8499999996</v>
      </c>
      <c r="D30" s="626">
        <v>5428708.8499999996</v>
      </c>
      <c r="E30" s="626">
        <v>0</v>
      </c>
    </row>
    <row r="31" spans="1:5" ht="14.4">
      <c r="A31" s="367">
        <v>11</v>
      </c>
      <c r="B31" s="373" t="s">
        <v>583</v>
      </c>
      <c r="C31" s="626">
        <v>0</v>
      </c>
      <c r="D31" s="626">
        <v>0</v>
      </c>
      <c r="E31" s="626">
        <v>0</v>
      </c>
    </row>
    <row r="32" spans="1:5" ht="14.4">
      <c r="A32" s="367">
        <v>11.1</v>
      </c>
      <c r="B32" s="375" t="s">
        <v>584</v>
      </c>
      <c r="C32" s="626"/>
      <c r="D32" s="626"/>
      <c r="E32" s="626"/>
    </row>
    <row r="33" spans="1:7" ht="14.4">
      <c r="A33" s="367">
        <v>11.2</v>
      </c>
      <c r="B33" s="375" t="s">
        <v>585</v>
      </c>
      <c r="C33" s="626"/>
      <c r="D33" s="626"/>
      <c r="E33" s="626"/>
    </row>
    <row r="34" spans="1:7" ht="14.4">
      <c r="A34" s="367">
        <v>13</v>
      </c>
      <c r="B34" s="373" t="s">
        <v>586</v>
      </c>
      <c r="C34" s="626">
        <v>2571452.5947000002</v>
      </c>
      <c r="D34" s="626"/>
      <c r="E34" s="626">
        <v>2571452.5947000002</v>
      </c>
    </row>
    <row r="35" spans="1:7" ht="14.4">
      <c r="A35" s="367">
        <v>13.1</v>
      </c>
      <c r="B35" s="378" t="s">
        <v>587</v>
      </c>
      <c r="C35" s="626"/>
      <c r="D35" s="626"/>
      <c r="E35" s="626"/>
    </row>
    <row r="36" spans="1:7" ht="14.4">
      <c r="A36" s="367">
        <v>13.2</v>
      </c>
      <c r="B36" s="378" t="s">
        <v>588</v>
      </c>
      <c r="C36" s="626"/>
      <c r="D36" s="626"/>
      <c r="E36" s="626"/>
    </row>
    <row r="37" spans="1:7" ht="27" thickBot="1">
      <c r="A37" s="105"/>
      <c r="B37" s="193" t="s">
        <v>235</v>
      </c>
      <c r="C37" s="627">
        <v>522550658.10189998</v>
      </c>
      <c r="D37" s="627">
        <v>5428708.8499999996</v>
      </c>
      <c r="E37" s="627">
        <v>517121949.25189996</v>
      </c>
    </row>
    <row r="38" spans="1:7">
      <c r="A38" s="5"/>
      <c r="B38" s="5"/>
      <c r="C38" s="5"/>
      <c r="D38" s="5"/>
      <c r="E38" s="5"/>
    </row>
    <row r="39" spans="1:7">
      <c r="A39" s="5"/>
      <c r="B39" s="5"/>
      <c r="C39" s="5"/>
      <c r="D39" s="5"/>
      <c r="E39" s="5"/>
    </row>
    <row r="41" spans="1:7" s="4" customFormat="1">
      <c r="B41" s="46"/>
      <c r="F41" s="5"/>
      <c r="G41" s="5"/>
    </row>
    <row r="42" spans="1:7" s="4" customFormat="1">
      <c r="B42" s="46"/>
      <c r="F42" s="5"/>
      <c r="G42" s="5"/>
    </row>
    <row r="43" spans="1:7" s="4" customFormat="1">
      <c r="B43" s="46"/>
      <c r="F43" s="5"/>
      <c r="G43" s="5"/>
    </row>
    <row r="44" spans="1:7" s="4" customFormat="1">
      <c r="B44" s="46"/>
      <c r="F44" s="5"/>
      <c r="G44" s="5"/>
    </row>
    <row r="45" spans="1:7" s="4" customFormat="1">
      <c r="B45" s="46"/>
      <c r="F45" s="5"/>
      <c r="G45" s="5"/>
    </row>
    <row r="46" spans="1:7" s="4" customFormat="1">
      <c r="B46" s="46"/>
      <c r="F46" s="5"/>
      <c r="G46" s="5"/>
    </row>
    <row r="47" spans="1:7" s="4" customFormat="1">
      <c r="B47" s="46"/>
      <c r="F47" s="5"/>
      <c r="G47" s="5"/>
    </row>
    <row r="48" spans="1:7" s="4" customFormat="1">
      <c r="B48" s="46"/>
      <c r="F48" s="5"/>
      <c r="G48" s="5"/>
    </row>
    <row r="49" spans="2:7" s="4" customFormat="1">
      <c r="B49" s="46"/>
      <c r="F49" s="5"/>
      <c r="G49" s="5"/>
    </row>
    <row r="50" spans="2:7" s="4" customFormat="1">
      <c r="B50" s="46"/>
      <c r="F50" s="5"/>
      <c r="G50" s="5"/>
    </row>
    <row r="51" spans="2:7" s="4" customFormat="1">
      <c r="B51" s="46"/>
      <c r="F51" s="5"/>
      <c r="G51" s="5"/>
    </row>
    <row r="52" spans="2:7" s="4" customFormat="1">
      <c r="B52" s="46"/>
      <c r="F52" s="5"/>
      <c r="G52" s="5"/>
    </row>
    <row r="53" spans="2:7" s="4" customFormat="1">
      <c r="B53" s="46"/>
      <c r="F53" s="5"/>
      <c r="G53" s="5"/>
    </row>
  </sheetData>
  <mergeCells count="4">
    <mergeCell ref="B6:B7"/>
    <mergeCell ref="C6:C7"/>
    <mergeCell ref="D6:E6"/>
    <mergeCell ref="B4:E4"/>
  </mergeCells>
  <pageMargins left="0.7" right="0.7" top="0.75" bottom="0.75" header="0.3" footer="0.3"/>
  <pageSetup paperSize="9" scale="64" orientation="portrait" r:id="rId1"/>
  <headerFooter>
    <oddFooter>&amp;C_x000D_&amp;1#&amp;"Calibri"&amp;10&amp;K000000 C1 - FOR 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26" sqref="B26"/>
      <selection pane="topRight" activeCell="B26" sqref="B26"/>
      <selection pane="bottomLeft" activeCell="B26" sqref="B26"/>
      <selection pane="bottomRight"/>
    </sheetView>
  </sheetViews>
  <sheetFormatPr defaultColWidth="9.21875" defaultRowHeight="13.2" outlineLevelRow="1"/>
  <cols>
    <col min="1" max="1" width="9.5546875" style="4" bestFit="1" customWidth="1"/>
    <col min="2" max="2" width="114.21875" style="4" customWidth="1"/>
    <col min="3" max="3" width="18.77734375" style="4" customWidth="1"/>
    <col min="4" max="4" width="25.44140625" style="4" customWidth="1"/>
    <col min="5" max="5" width="24.21875" style="4" customWidth="1"/>
    <col min="6" max="6" width="24" style="4" customWidth="1"/>
    <col min="7" max="7" width="10" style="4" bestFit="1" customWidth="1"/>
    <col min="8" max="8" width="12" style="4" bestFit="1" customWidth="1"/>
    <col min="9" max="9" width="12.5546875" style="4" bestFit="1" customWidth="1"/>
    <col min="10" max="16384" width="9.21875" style="4"/>
  </cols>
  <sheetData>
    <row r="1" spans="1:6">
      <c r="A1" s="2" t="s">
        <v>31</v>
      </c>
      <c r="B1" s="3" t="str">
        <f>'Info '!C2</f>
        <v>JSC PASHA Bank Georgia</v>
      </c>
    </row>
    <row r="2" spans="1:6" s="2" customFormat="1" ht="15.75" customHeight="1">
      <c r="A2" s="2" t="s">
        <v>32</v>
      </c>
      <c r="B2" s="315">
        <f>'1. key ratios '!B2</f>
        <v>45016</v>
      </c>
      <c r="C2" s="4"/>
      <c r="D2" s="4"/>
      <c r="E2" s="4"/>
      <c r="F2" s="4"/>
    </row>
    <row r="3" spans="1:6" s="2" customFormat="1" ht="15.75" customHeight="1">
      <c r="C3" s="4"/>
      <c r="D3" s="4"/>
      <c r="E3" s="4"/>
      <c r="F3" s="4"/>
    </row>
    <row r="4" spans="1:6" s="2" customFormat="1" ht="13.8" thickBot="1">
      <c r="A4" s="2" t="s">
        <v>47</v>
      </c>
      <c r="B4" s="194" t="s">
        <v>555</v>
      </c>
      <c r="C4" s="42" t="s">
        <v>36</v>
      </c>
      <c r="D4" s="4"/>
      <c r="E4" s="4"/>
      <c r="F4" s="4"/>
    </row>
    <row r="5" spans="1:6">
      <c r="A5" s="152">
        <v>1</v>
      </c>
      <c r="B5" s="195" t="s">
        <v>557</v>
      </c>
      <c r="C5" s="628">
        <v>517121949.25189996</v>
      </c>
    </row>
    <row r="6" spans="1:6">
      <c r="A6" s="47">
        <v>2.1</v>
      </c>
      <c r="B6" s="103" t="s">
        <v>215</v>
      </c>
      <c r="C6" s="629">
        <v>117340572.99360001</v>
      </c>
    </row>
    <row r="7" spans="1:6" s="29" customFormat="1" outlineLevel="1">
      <c r="A7" s="23">
        <v>2.2000000000000002</v>
      </c>
      <c r="B7" s="24" t="s">
        <v>216</v>
      </c>
      <c r="C7" s="630">
        <v>150867409.8222</v>
      </c>
    </row>
    <row r="8" spans="1:6" s="29" customFormat="1">
      <c r="A8" s="23">
        <v>3</v>
      </c>
      <c r="B8" s="150" t="s">
        <v>556</v>
      </c>
      <c r="C8" s="631">
        <v>785329932.06769991</v>
      </c>
    </row>
    <row r="9" spans="1:6">
      <c r="A9" s="47">
        <v>4</v>
      </c>
      <c r="B9" s="48" t="s">
        <v>49</v>
      </c>
      <c r="C9" s="629"/>
    </row>
    <row r="10" spans="1:6" s="29" customFormat="1" outlineLevel="1">
      <c r="A10" s="23">
        <v>5.0999999999999996</v>
      </c>
      <c r="B10" s="24" t="s">
        <v>217</v>
      </c>
      <c r="C10" s="630">
        <v>-83444924.161440015</v>
      </c>
    </row>
    <row r="11" spans="1:6" s="29" customFormat="1" outlineLevel="1">
      <c r="A11" s="23">
        <v>5.2</v>
      </c>
      <c r="B11" s="24" t="s">
        <v>218</v>
      </c>
      <c r="C11" s="630">
        <v>-147850061.625756</v>
      </c>
    </row>
    <row r="12" spans="1:6" s="29" customFormat="1">
      <c r="A12" s="23">
        <v>6</v>
      </c>
      <c r="B12" s="149" t="s">
        <v>360</v>
      </c>
      <c r="C12" s="630"/>
    </row>
    <row r="13" spans="1:6" s="29" customFormat="1" ht="13.8" thickBot="1">
      <c r="A13" s="25">
        <v>7</v>
      </c>
      <c r="B13" s="151" t="s">
        <v>178</v>
      </c>
      <c r="C13" s="632">
        <v>554034946.28050387</v>
      </c>
    </row>
    <row r="15" spans="1:6" ht="26.4">
      <c r="B15" s="29" t="s">
        <v>361</v>
      </c>
    </row>
    <row r="17" spans="1:2" ht="13.8">
      <c r="A17" s="159"/>
      <c r="B17" s="160"/>
    </row>
    <row r="18" spans="1:2" ht="14.4">
      <c r="A18" s="164"/>
      <c r="B18" s="165"/>
    </row>
    <row r="19" spans="1:2" ht="13.8">
      <c r="A19" s="166"/>
      <c r="B19" s="161"/>
    </row>
    <row r="20" spans="1:2" ht="13.8">
      <c r="A20" s="167"/>
      <c r="B20" s="162"/>
    </row>
    <row r="21" spans="1:2" ht="13.8">
      <c r="A21" s="167"/>
      <c r="B21" s="165"/>
    </row>
    <row r="22" spans="1:2" ht="13.8">
      <c r="A22" s="166"/>
      <c r="B22" s="163"/>
    </row>
    <row r="23" spans="1:2" ht="13.8">
      <c r="A23" s="167"/>
      <c r="B23" s="162"/>
    </row>
    <row r="24" spans="1:2" ht="13.8">
      <c r="A24" s="167"/>
      <c r="B24" s="162"/>
    </row>
    <row r="25" spans="1:2" ht="13.8">
      <c r="A25" s="167"/>
      <c r="B25" s="168"/>
    </row>
    <row r="26" spans="1:2" ht="13.8">
      <c r="A26" s="167"/>
      <c r="B26" s="165"/>
    </row>
    <row r="27" spans="1:2">
      <c r="B27" s="46"/>
    </row>
    <row r="28" spans="1:2">
      <c r="B28" s="46"/>
    </row>
    <row r="29" spans="1:2">
      <c r="B29" s="46"/>
    </row>
    <row r="30" spans="1:2">
      <c r="B30" s="46"/>
    </row>
    <row r="31" spans="1:2">
      <c r="B31" s="46"/>
    </row>
    <row r="32" spans="1:2">
      <c r="B32" s="46"/>
    </row>
    <row r="33" spans="2:2">
      <c r="B33" s="46"/>
    </row>
  </sheetData>
  <pageMargins left="0.7" right="0.7" top="0.75" bottom="0.75" header="0.3" footer="0.3"/>
  <pageSetup paperSize="9" scale="61" orientation="portrait" r:id="rId1"/>
  <headerFooter>
    <oddFooter>&amp;C_x000D_&amp;1#&amp;"Calibri"&amp;10&amp;K000000 C1 - FOR INTERNAL USE ONLY</oddFoot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bjcNshd57grMK9KobYE3yTOjWCOlImEj2TrzFTC/+XE=</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6wuHd7kkhrfeThYk4qFU1FRNDXRT0Sstaz9ECDZZtV8=</DigestValue>
    </Reference>
  </SignedInfo>
  <SignatureValue>x4FyelkBQNZjDtNoYgVSV1MjwlTlgyeCZc/GoAx2WHBbUR2yVfrt3sl1O0yWS7fnehBQLQQyumQY
MBYhnkLdj2GjHEADiAhtZumTrUukSQtRjca1JOlNKvAtoq+Bearfi1qkuMLBB7gJDSQmIRNOKOz/
Ijm8GZNySAncNtsuCkXMiQakH6eZi2wNfxdoh6ged/xtFUFFwOg2Ao7HEBLQ731CKL+8FeoPm9xV
Lw26AkKtfNrUsGIatTAyHtNNMl6GCYbdGJb/B5nlUfywQPWbcSgjxHMhzWnAeqK1UNgzAe7NuB+/
eUk3+rxZoPRxYxHIyNp288GvFFCiQOQXPv5efQ==</SignatureValue>
  <KeyInfo>
    <X509Data>
      <X509Certificate>MIIGRTCCBS2gAwIBAgIKUWli5wADAAI9xDANBgkqhkiG9w0BAQsFADBKMRIwEAYKCZImiZPyLGQBGRYCZ2UxEzARBgoJkiaJk/IsZAEZFgNuYmcxHzAdBgNVBAMTFk5CRyBDbGFzcyAyIElOVCBTdWIgQ0EwHhcNMjMwOTA2MDc1NDA1WhcNMjUwOTA1MDc1NDA1WjBDMR8wHQYDVQQKExZKU0MgUGFzaGEgQmFuayBHZW9yZ2lhMSAwHgYDVQQDExdCUEIgLSBNaWtoZWlsIElha29iaWR6ZTCCASIwDQYJKoZIhvcNAQEBBQADggEPADCCAQoCggEBAOU0Q5NPqBtLFffHvZdNOZYas36rdPChTULZI6+DQD1P1ASlbXajyAS8+Y+Ur8Rszbh5cLCdfD6R3bu983Gf42eqeDmf/lnRxyvbDpfTX9f90wGcblDcNjRXece9JOAG1ri1RPsSUk/UmUqDKUMbtPC3e96yRFrMD1UjWmUsu3u7ysTZp+X/sr2JW0m+TiqHS4CSncyjSFwDIW8OjdVgdxftl6KR3sCyQVnZ6S+kBcN1eAUtJOR8yLneFGRHyOBsN801k5Hb8O8jWV9W9KM7aDE+DvTAJwSrlUbOfdmavMPwovf/2A9ZQfTg1IiBtAPjdBD17owHyGFifABpRarmbecCAwEAAaOCAzIwggMuMDwGCSsGAQQBgjcVBwQvMC0GJSsGAQQBgjcVCOayYION9USGgZkJg7ihSoO+hHEEg8SRM4SDiF0CAWQCASMwHQYDVR0lBBYwFAYIKwYBBQUHAwIGCCsGAQUFBwMEMAsGA1UdDwQEAwIHgDAnBgkrBgEEAYI3FQoEGjAYMAoGCCsGAQUFBwMCMAoGCCsGAQUFBwMEMB0GA1UdDgQWBBRUNNN4NhsLx5ltvr1mRR6S6SiT4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SSOiyAW22xUtzc24q4NstBK2cgNxTxASuts2hbzcm4lbGhzH9gfwyI5yyn6rPptCGX5cvQ8I7mLYAqQP/rHjaPn1+ixCQKIouBCkH8VLyK3Em8bJO8fcdxh3UP4pUGTN3qJqnYitDnzw0Pkccv4d6hbxEUqgwlVOzKZHfGI40j5XhvR0vYa7QoAAISEWC3kwMATw66rkW5/Dgk8viNj91k+P4kHGfYNXcBdCGeQkHzOV7DQeu6Dz7Go5+GllOvJGxBoPDp5NFLs7emolJW4fYBH5zErY6g00/AzCB5JL791FIOwoyZXTu+spN7TpeDNlcEipR2YHoWNLj1KJZMPvT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3TnZf7QLSreFKf6n3n+vKOpKS8ko90yFm1WKx0JIihg=</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xOveWHm41S1Um5h7OC8or36MOOgIGvJePpzLMokXKHE=</DigestValue>
      </Reference>
      <Reference URI="/xl/printerSettings/printerSettings10.bin?ContentType=application/vnd.openxmlformats-officedocument.spreadsheetml.printerSettings">
        <DigestMethod Algorithm="http://www.w3.org/2001/04/xmlenc#sha256"/>
        <DigestValue>cM2l1Hv0vf0w51IyFa10jijwjT00vtYJkMS355K20Uc=</DigestValue>
      </Reference>
      <Reference URI="/xl/printerSettings/printerSettings11.bin?ContentType=application/vnd.openxmlformats-officedocument.spreadsheetml.printerSettings">
        <DigestMethod Algorithm="http://www.w3.org/2001/04/xmlenc#sha256"/>
        <DigestValue>xOveWHm41S1Um5h7OC8or36MOOgIGvJePpzLMokXKHE=</DigestValue>
      </Reference>
      <Reference URI="/xl/printerSettings/printerSettings12.bin?ContentType=application/vnd.openxmlformats-officedocument.spreadsheetml.printerSettings">
        <DigestMethod Algorithm="http://www.w3.org/2001/04/xmlenc#sha256"/>
        <DigestValue>xOveWHm41S1Um5h7OC8or36MOOgIGvJePpzLMokXKHE=</DigestValue>
      </Reference>
      <Reference URI="/xl/printerSettings/printerSettings13.bin?ContentType=application/vnd.openxmlformats-officedocument.spreadsheetml.printerSettings">
        <DigestMethod Algorithm="http://www.w3.org/2001/04/xmlenc#sha256"/>
        <DigestValue>xOveWHm41S1Um5h7OC8or36MOOgIGvJePpzLMokXKHE=</DigestValue>
      </Reference>
      <Reference URI="/xl/printerSettings/printerSettings14.bin?ContentType=application/vnd.openxmlformats-officedocument.spreadsheetml.printerSettings">
        <DigestMethod Algorithm="http://www.w3.org/2001/04/xmlenc#sha256"/>
        <DigestValue>xOveWHm41S1Um5h7OC8or36MOOgIGvJePpzLMokXKHE=</DigestValue>
      </Reference>
      <Reference URI="/xl/printerSettings/printerSettings15.bin?ContentType=application/vnd.openxmlformats-officedocument.spreadsheetml.printerSettings">
        <DigestMethod Algorithm="http://www.w3.org/2001/04/xmlenc#sha256"/>
        <DigestValue>cM2l1Hv0vf0w51IyFa10jijwjT00vtYJkMS355K20Uc=</DigestValue>
      </Reference>
      <Reference URI="/xl/printerSettings/printerSettings16.bin?ContentType=application/vnd.openxmlformats-officedocument.spreadsheetml.printerSettings">
        <DigestMethod Algorithm="http://www.w3.org/2001/04/xmlenc#sha256"/>
        <DigestValue>xOveWHm41S1Um5h7OC8or36MOOgIGvJePpzLMokXKHE=</DigestValue>
      </Reference>
      <Reference URI="/xl/printerSettings/printerSettings17.bin?ContentType=application/vnd.openxmlformats-officedocument.spreadsheetml.printerSettings">
        <DigestMethod Algorithm="http://www.w3.org/2001/04/xmlenc#sha256"/>
        <DigestValue>cM2l1Hv0vf0w51IyFa10jijwjT00vtYJkMS355K20Uc=</DigestValue>
      </Reference>
      <Reference URI="/xl/printerSettings/printerSettings18.bin?ContentType=application/vnd.openxmlformats-officedocument.spreadsheetml.printerSettings">
        <DigestMethod Algorithm="http://www.w3.org/2001/04/xmlenc#sha256"/>
        <DigestValue>cM2l1Hv0vf0w51IyFa10jijwjT00vtYJkMS355K20Uc=</DigestValue>
      </Reference>
      <Reference URI="/xl/printerSettings/printerSettings19.bin?ContentType=application/vnd.openxmlformats-officedocument.spreadsheetml.printerSettings">
        <DigestMethod Algorithm="http://www.w3.org/2001/04/xmlenc#sha256"/>
        <DigestValue>cM2l1Hv0vf0w51IyFa10jijwjT00vtYJkMS355K20Uc=</DigestValue>
      </Reference>
      <Reference URI="/xl/printerSettings/printerSettings2.bin?ContentType=application/vnd.openxmlformats-officedocument.spreadsheetml.printerSettings">
        <DigestMethod Algorithm="http://www.w3.org/2001/04/xmlenc#sha256"/>
        <DigestValue>xOveWHm41S1Um5h7OC8or36MOOgIGvJePpzLMokXKHE=</DigestValue>
      </Reference>
      <Reference URI="/xl/printerSettings/printerSettings20.bin?ContentType=application/vnd.openxmlformats-officedocument.spreadsheetml.printerSettings">
        <DigestMethod Algorithm="http://www.w3.org/2001/04/xmlenc#sha256"/>
        <DigestValue>xOveWHm41S1Um5h7OC8or36MOOgIGvJePpzLMokXKHE=</DigestValue>
      </Reference>
      <Reference URI="/xl/printerSettings/printerSettings21.bin?ContentType=application/vnd.openxmlformats-officedocument.spreadsheetml.printerSettings">
        <DigestMethod Algorithm="http://www.w3.org/2001/04/xmlenc#sha256"/>
        <DigestValue>cM2l1Hv0vf0w51IyFa10jijwjT00vtYJkMS355K20Uc=</DigestValue>
      </Reference>
      <Reference URI="/xl/printerSettings/printerSettings22.bin?ContentType=application/vnd.openxmlformats-officedocument.spreadsheetml.printerSettings">
        <DigestMethod Algorithm="http://www.w3.org/2001/04/xmlenc#sha256"/>
        <DigestValue>cM2l1Hv0vf0w51IyFa10jijwjT00vtYJkMS355K20Uc=</DigestValue>
      </Reference>
      <Reference URI="/xl/printerSettings/printerSettings23.bin?ContentType=application/vnd.openxmlformats-officedocument.spreadsheetml.printerSettings">
        <DigestMethod Algorithm="http://www.w3.org/2001/04/xmlenc#sha256"/>
        <DigestValue>cM2l1Hv0vf0w51IyFa10jijwjT00vtYJkMS355K20Uc=</DigestValue>
      </Reference>
      <Reference URI="/xl/printerSettings/printerSettings24.bin?ContentType=application/vnd.openxmlformats-officedocument.spreadsheetml.printerSettings">
        <DigestMethod Algorithm="http://www.w3.org/2001/04/xmlenc#sha256"/>
        <DigestValue>xOveWHm41S1Um5h7OC8or36MOOgIGvJePpzLMokXKHE=</DigestValue>
      </Reference>
      <Reference URI="/xl/printerSettings/printerSettings25.bin?ContentType=application/vnd.openxmlformats-officedocument.spreadsheetml.printerSettings">
        <DigestMethod Algorithm="http://www.w3.org/2001/04/xmlenc#sha256"/>
        <DigestValue>cM2l1Hv0vf0w51IyFa10jijwjT00vtYJkMS355K20Uc=</DigestValue>
      </Reference>
      <Reference URI="/xl/printerSettings/printerSettings26.bin?ContentType=application/vnd.openxmlformats-officedocument.spreadsheetml.printerSettings">
        <DigestMethod Algorithm="http://www.w3.org/2001/04/xmlenc#sha256"/>
        <DigestValue>cM2l1Hv0vf0w51IyFa10jijwjT00vtYJkMS355K20Uc=</DigestValue>
      </Reference>
      <Reference URI="/xl/printerSettings/printerSettings27.bin?ContentType=application/vnd.openxmlformats-officedocument.spreadsheetml.printerSettings">
        <DigestMethod Algorithm="http://www.w3.org/2001/04/xmlenc#sha256"/>
        <DigestValue>cM2l1Hv0vf0w51IyFa10jijwjT00vtYJkMS355K20Uc=</DigestValue>
      </Reference>
      <Reference URI="/xl/printerSettings/printerSettings28.bin?ContentType=application/vnd.openxmlformats-officedocument.spreadsheetml.printerSettings">
        <DigestMethod Algorithm="http://www.w3.org/2001/04/xmlenc#sha256"/>
        <DigestValue>cM2l1Hv0vf0w51IyFa10jijwjT00vtYJkMS355K20Uc=</DigestValue>
      </Reference>
      <Reference URI="/xl/printerSettings/printerSettings29.bin?ContentType=application/vnd.openxmlformats-officedocument.spreadsheetml.printerSettings">
        <DigestMethod Algorithm="http://www.w3.org/2001/04/xmlenc#sha256"/>
        <DigestValue>xOveWHm41S1Um5h7OC8or36MOOgIGvJePpzLMokXKHE=</DigestValue>
      </Reference>
      <Reference URI="/xl/printerSettings/printerSettings3.bin?ContentType=application/vnd.openxmlformats-officedocument.spreadsheetml.printerSettings">
        <DigestMethod Algorithm="http://www.w3.org/2001/04/xmlenc#sha256"/>
        <DigestValue>xOveWHm41S1Um5h7OC8or36MOOgIGvJePpzLMokXKHE=</DigestValue>
      </Reference>
      <Reference URI="/xl/printerSettings/printerSettings4.bin?ContentType=application/vnd.openxmlformats-officedocument.spreadsheetml.printerSettings">
        <DigestMethod Algorithm="http://www.w3.org/2001/04/xmlenc#sha256"/>
        <DigestValue>cM2l1Hv0vf0w51IyFa10jijwjT00vtYJkMS355K20Uc=</DigestValue>
      </Reference>
      <Reference URI="/xl/printerSettings/printerSettings5.bin?ContentType=application/vnd.openxmlformats-officedocument.spreadsheetml.printerSettings">
        <DigestMethod Algorithm="http://www.w3.org/2001/04/xmlenc#sha256"/>
        <DigestValue>xOveWHm41S1Um5h7OC8or36MOOgIGvJePpzLMokXKHE=</DigestValue>
      </Reference>
      <Reference URI="/xl/printerSettings/printerSettings6.bin?ContentType=application/vnd.openxmlformats-officedocument.spreadsheetml.printerSettings">
        <DigestMethod Algorithm="http://www.w3.org/2001/04/xmlenc#sha256"/>
        <DigestValue>xOveWHm41S1Um5h7OC8or36MOOgIGvJePpzLMokXKHE=</DigestValue>
      </Reference>
      <Reference URI="/xl/printerSettings/printerSettings7.bin?ContentType=application/vnd.openxmlformats-officedocument.spreadsheetml.printerSettings">
        <DigestMethod Algorithm="http://www.w3.org/2001/04/xmlenc#sha256"/>
        <DigestValue>cM2l1Hv0vf0w51IyFa10jijwjT00vtYJkMS355K20Uc=</DigestValue>
      </Reference>
      <Reference URI="/xl/printerSettings/printerSettings8.bin?ContentType=application/vnd.openxmlformats-officedocument.spreadsheetml.printerSettings">
        <DigestMethod Algorithm="http://www.w3.org/2001/04/xmlenc#sha256"/>
        <DigestValue>xOveWHm41S1Um5h7OC8or36MOOgIGvJePpzLMokXKHE=</DigestValue>
      </Reference>
      <Reference URI="/xl/printerSettings/printerSettings9.bin?ContentType=application/vnd.openxmlformats-officedocument.spreadsheetml.printerSettings">
        <DigestMethod Algorithm="http://www.w3.org/2001/04/xmlenc#sha256"/>
        <DigestValue>xOveWHm41S1Um5h7OC8or36MOOgIGvJePpzLMokXKHE=</DigestValue>
      </Reference>
      <Reference URI="/xl/sharedStrings.xml?ContentType=application/vnd.openxmlformats-officedocument.spreadsheetml.sharedStrings+xml">
        <DigestMethod Algorithm="http://www.w3.org/2001/04/xmlenc#sha256"/>
        <DigestValue>pKmBfwGvZEeJUHIyT6lt/VfQF3ns1I2UIvV9A/K3/f4=</DigestValue>
      </Reference>
      <Reference URI="/xl/styles.xml?ContentType=application/vnd.openxmlformats-officedocument.spreadsheetml.styles+xml">
        <DigestMethod Algorithm="http://www.w3.org/2001/04/xmlenc#sha256"/>
        <DigestValue>YpeXoFacuhU6MYTVn9h6jAPBj92+IpTIokR38Mxq8lU=</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elp/Sn8DvvWBsufQcjNKa27R9R8XiqICsLIzWKYB28A=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TOvk5+xZI+2RPz3qvO9n5rsyo85PCXaEi/mDgX/CsFs=</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9UfRTQSIxoSlwSJzmbBLawkSSssGzfINODDEmeIlwZQ=</DigestValue>
      </Reference>
      <Reference URI="/xl/worksheets/sheet10.xml?ContentType=application/vnd.openxmlformats-officedocument.spreadsheetml.worksheet+xml">
        <DigestMethod Algorithm="http://www.w3.org/2001/04/xmlenc#sha256"/>
        <DigestValue>9bVGs5LnVo1sBgP2PdOH6lZwwwU/aHcuD6PqpId5/kE=</DigestValue>
      </Reference>
      <Reference URI="/xl/worksheets/sheet11.xml?ContentType=application/vnd.openxmlformats-officedocument.spreadsheetml.worksheet+xml">
        <DigestMethod Algorithm="http://www.w3.org/2001/04/xmlenc#sha256"/>
        <DigestValue>oXeL1gKsfzIAIBJAdqEtd/RdLRTw0KgoOBnGkG6Vkbs=</DigestValue>
      </Reference>
      <Reference URI="/xl/worksheets/sheet12.xml?ContentType=application/vnd.openxmlformats-officedocument.spreadsheetml.worksheet+xml">
        <DigestMethod Algorithm="http://www.w3.org/2001/04/xmlenc#sha256"/>
        <DigestValue>5zOQ86Dk2uNsXgfNgIt08sekj4ZAG2hG/d0R0fB4M1I=</DigestValue>
      </Reference>
      <Reference URI="/xl/worksheets/sheet13.xml?ContentType=application/vnd.openxmlformats-officedocument.spreadsheetml.worksheet+xml">
        <DigestMethod Algorithm="http://www.w3.org/2001/04/xmlenc#sha256"/>
        <DigestValue>3F3GKLCyLh0mQDWd+DkWhzQb795OIVNAYYBhpTCv0U8=</DigestValue>
      </Reference>
      <Reference URI="/xl/worksheets/sheet14.xml?ContentType=application/vnd.openxmlformats-officedocument.spreadsheetml.worksheet+xml">
        <DigestMethod Algorithm="http://www.w3.org/2001/04/xmlenc#sha256"/>
        <DigestValue>0mm1/yEj41hX02wdgPG38xggsbNnOPeTnxcabwfXUac=</DigestValue>
      </Reference>
      <Reference URI="/xl/worksheets/sheet15.xml?ContentType=application/vnd.openxmlformats-officedocument.spreadsheetml.worksheet+xml">
        <DigestMethod Algorithm="http://www.w3.org/2001/04/xmlenc#sha256"/>
        <DigestValue>n4EQ6kRFUNzFISAf4jOQWtnNkQ+mOcfQDx8/aXfD8xE=</DigestValue>
      </Reference>
      <Reference URI="/xl/worksheets/sheet16.xml?ContentType=application/vnd.openxmlformats-officedocument.spreadsheetml.worksheet+xml">
        <DigestMethod Algorithm="http://www.w3.org/2001/04/xmlenc#sha256"/>
        <DigestValue>CYz4fqqY0+f5F+FdTvFbgTKjanBR3OoymmDEavDo/MU=</DigestValue>
      </Reference>
      <Reference URI="/xl/worksheets/sheet17.xml?ContentType=application/vnd.openxmlformats-officedocument.spreadsheetml.worksheet+xml">
        <DigestMethod Algorithm="http://www.w3.org/2001/04/xmlenc#sha256"/>
        <DigestValue>4/r4+UdND4U964wLklAqJoRXEqluvzkdokT/vNNVzaU=</DigestValue>
      </Reference>
      <Reference URI="/xl/worksheets/sheet18.xml?ContentType=application/vnd.openxmlformats-officedocument.spreadsheetml.worksheet+xml">
        <DigestMethod Algorithm="http://www.w3.org/2001/04/xmlenc#sha256"/>
        <DigestValue>2OaE/JvYXN8QRHYY+2re81GE00v8YmKL8kCyxuJe9kk=</DigestValue>
      </Reference>
      <Reference URI="/xl/worksheets/sheet19.xml?ContentType=application/vnd.openxmlformats-officedocument.spreadsheetml.worksheet+xml">
        <DigestMethod Algorithm="http://www.w3.org/2001/04/xmlenc#sha256"/>
        <DigestValue>wqkSOZo3eqXLlbO3JlkkrqYqwOT+YPUtY1BlrhWVv8M=</DigestValue>
      </Reference>
      <Reference URI="/xl/worksheets/sheet2.xml?ContentType=application/vnd.openxmlformats-officedocument.spreadsheetml.worksheet+xml">
        <DigestMethod Algorithm="http://www.w3.org/2001/04/xmlenc#sha256"/>
        <DigestValue>KSy8J98Ob2UNaOJh/EbF6oS7FLEqXP/+oJjAusZuLIU=</DigestValue>
      </Reference>
      <Reference URI="/xl/worksheets/sheet20.xml?ContentType=application/vnd.openxmlformats-officedocument.spreadsheetml.worksheet+xml">
        <DigestMethod Algorithm="http://www.w3.org/2001/04/xmlenc#sha256"/>
        <DigestValue>//JPLDIcVhg6TAxiK0NxJs6rBbrbEmhG6kErKJnt85s=</DigestValue>
      </Reference>
      <Reference URI="/xl/worksheets/sheet21.xml?ContentType=application/vnd.openxmlformats-officedocument.spreadsheetml.worksheet+xml">
        <DigestMethod Algorithm="http://www.w3.org/2001/04/xmlenc#sha256"/>
        <DigestValue>Iorm9A1RsGLkpItg8+KHjQWJ6gHy5xK+cSGvG4TFZME=</DigestValue>
      </Reference>
      <Reference URI="/xl/worksheets/sheet22.xml?ContentType=application/vnd.openxmlformats-officedocument.spreadsheetml.worksheet+xml">
        <DigestMethod Algorithm="http://www.w3.org/2001/04/xmlenc#sha256"/>
        <DigestValue>0ebMtUurd4fY8/GZl+D33kv2o3ERRVe5NgDZEwmzr5w=</DigestValue>
      </Reference>
      <Reference URI="/xl/worksheets/sheet23.xml?ContentType=application/vnd.openxmlformats-officedocument.spreadsheetml.worksheet+xml">
        <DigestMethod Algorithm="http://www.w3.org/2001/04/xmlenc#sha256"/>
        <DigestValue>FltHHqaw+ZZbRNDG7FEZpCMZvmPp871sLC6KsfdARBE=</DigestValue>
      </Reference>
      <Reference URI="/xl/worksheets/sheet24.xml?ContentType=application/vnd.openxmlformats-officedocument.spreadsheetml.worksheet+xml">
        <DigestMethod Algorithm="http://www.w3.org/2001/04/xmlenc#sha256"/>
        <DigestValue>H+6ybzXEG+mUDz+3/74aDlMlSLrzFxRnuygmRVs8dH0=</DigestValue>
      </Reference>
      <Reference URI="/xl/worksheets/sheet25.xml?ContentType=application/vnd.openxmlformats-officedocument.spreadsheetml.worksheet+xml">
        <DigestMethod Algorithm="http://www.w3.org/2001/04/xmlenc#sha256"/>
        <DigestValue>+X/iA831zvO+iIVFsZCx94lAoDMOUOgKvkXPh+ljZb0=</DigestValue>
      </Reference>
      <Reference URI="/xl/worksheets/sheet26.xml?ContentType=application/vnd.openxmlformats-officedocument.spreadsheetml.worksheet+xml">
        <DigestMethod Algorithm="http://www.w3.org/2001/04/xmlenc#sha256"/>
        <DigestValue>b1LMtF0e1GSJPz0VnFD8afhT2fk7gtq1dXnEbFowvI4=</DigestValue>
      </Reference>
      <Reference URI="/xl/worksheets/sheet27.xml?ContentType=application/vnd.openxmlformats-officedocument.spreadsheetml.worksheet+xml">
        <DigestMethod Algorithm="http://www.w3.org/2001/04/xmlenc#sha256"/>
        <DigestValue>KjOplHavnXZgZDhCreYMr81J8aI5/I8l57DiCsEQBXI=</DigestValue>
      </Reference>
      <Reference URI="/xl/worksheets/sheet28.xml?ContentType=application/vnd.openxmlformats-officedocument.spreadsheetml.worksheet+xml">
        <DigestMethod Algorithm="http://www.w3.org/2001/04/xmlenc#sha256"/>
        <DigestValue>CCxcnuKUMfXIJjSubqAONk72/f7gR1o6tXWRGXLEonw=</DigestValue>
      </Reference>
      <Reference URI="/xl/worksheets/sheet29.xml?ContentType=application/vnd.openxmlformats-officedocument.spreadsheetml.worksheet+xml">
        <DigestMethod Algorithm="http://www.w3.org/2001/04/xmlenc#sha256"/>
        <DigestValue>cSh4mBLFFJj6qbpLUPZSZiJ6arxuLDXy/vkqRccB7ps=</DigestValue>
      </Reference>
      <Reference URI="/xl/worksheets/sheet3.xml?ContentType=application/vnd.openxmlformats-officedocument.spreadsheetml.worksheet+xml">
        <DigestMethod Algorithm="http://www.w3.org/2001/04/xmlenc#sha256"/>
        <DigestValue>JwVAEp8pnM53pf4EVC1aH52cyFONV3tNYUaBUtD6IuY=</DigestValue>
      </Reference>
      <Reference URI="/xl/worksheets/sheet4.xml?ContentType=application/vnd.openxmlformats-officedocument.spreadsheetml.worksheet+xml">
        <DigestMethod Algorithm="http://www.w3.org/2001/04/xmlenc#sha256"/>
        <DigestValue>D5ohNnSPi1zIKBLPwA2xno4oHb2kNWcfdCR1Ey38sZE=</DigestValue>
      </Reference>
      <Reference URI="/xl/worksheets/sheet5.xml?ContentType=application/vnd.openxmlformats-officedocument.spreadsheetml.worksheet+xml">
        <DigestMethod Algorithm="http://www.w3.org/2001/04/xmlenc#sha256"/>
        <DigestValue>iK135+DCiqa206bvPhBkuFcyW+wEZvlhNYJAzmCHJ6A=</DigestValue>
      </Reference>
      <Reference URI="/xl/worksheets/sheet6.xml?ContentType=application/vnd.openxmlformats-officedocument.spreadsheetml.worksheet+xml">
        <DigestMethod Algorithm="http://www.w3.org/2001/04/xmlenc#sha256"/>
        <DigestValue>JQjD4Fv9eMmOJrg2Ye9wXhE+ckeTss3ivXYteh9sNlw=</DigestValue>
      </Reference>
      <Reference URI="/xl/worksheets/sheet7.xml?ContentType=application/vnd.openxmlformats-officedocument.spreadsheetml.worksheet+xml">
        <DigestMethod Algorithm="http://www.w3.org/2001/04/xmlenc#sha256"/>
        <DigestValue>OphSSt8Sz+ZBu2D/X98oX/tgwt4ep1NOI+0LR1sKi8o=</DigestValue>
      </Reference>
      <Reference URI="/xl/worksheets/sheet8.xml?ContentType=application/vnd.openxmlformats-officedocument.spreadsheetml.worksheet+xml">
        <DigestMethod Algorithm="http://www.w3.org/2001/04/xmlenc#sha256"/>
        <DigestValue>2VG+UASctkNaBUXQziy07eoq7JbYqR9c+i45uIx6Lvg=</DigestValue>
      </Reference>
      <Reference URI="/xl/worksheets/sheet9.xml?ContentType=application/vnd.openxmlformats-officedocument.spreadsheetml.worksheet+xml">
        <DigestMethod Algorithm="http://www.w3.org/2001/04/xmlenc#sha256"/>
        <DigestValue>CHbpyHJc7HsWnai7Bj83tyRzRXe8gUOZ0bZ+qepBCuU=</DigestValue>
      </Reference>
    </Manifest>
    <SignatureProperties>
      <SignatureProperty Id="idSignatureTime" Target="#idPackageSignature">
        <mdssi:SignatureTime xmlns:mdssi="http://schemas.openxmlformats.org/package/2006/digital-signature">
          <mdssi:Format>YYYY-MM-DDThh:mm:ssTZD</mdssi:Format>
          <mdssi:Value>2024-02-06T15:05:48Z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2024-02-06T15:05:48Z</xd:SigningTime>
          <xd:SigningCertificate>
            <xd:Cert>
              <xd:CertDigest>
                <DigestMethod Algorithm="http://www.w3.org/2001/04/xmlenc#sha256"/>
                <DigestValue>kq96ANjMEh57xbF5Ile7UsSX8PP5m3uaEUKiwgmziS8=</DigestValue>
              </xd:CertDigest>
              <xd:IssuerSerial>
                <X509IssuerName>CN=NBG Class 2 INT Sub CA, DC=nbg, DC=ge</X509IssuerName>
                <X509SerialNumber>384455719905128987377092</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Sgt9C5jBqIiJ6QqQPZWebNfJbciGTSWjGLzP36kfFmo=</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Iw15lEIisyA/uo8QpGcY/pwx/S14DxU0JR8zYnR/4KQ=</DigestValue>
    </Reference>
  </SignedInfo>
  <SignatureValue>fki3nzndWuwmMDHeVelGK5FFErRfMFoE/C5d4LSyGIm0XOXjJGYRPG1xKBIM5+iLVlYFCRtF3P+z
1VHHcjgxGhVY9OEf51JlfirfmlyxllHkNurb4lEOkQR/lta9IHS2KHf+ZuJ65fUcB6qyt4f+5CUo
TOHRCatr3uD+kQSz4C1CwfEh//wvQgFkaTP8tbkkZ3RBET9PRmxdmnaFvz7e+SURuB7NqfEJy80q
H7b5Jpyjng9J7U/RU8athX47JDQ+ENkBwkSmIIaUN7i+HnmPzW3Xa/00ScP1MWT1KdSqd+56/9XY
1AIfe+ipwvGrDkJsq/azXdrR+V4PfaaTrVaByQ==</SignatureValue>
  <KeyInfo>
    <X509Data>
      <X509Certificate>MIIGRDCCBSygAwIBAgIKOR1q0AADAAIU9jANBgkqhkiG9w0BAQsFADBKMRIwEAYKCZImiZPyLGQBGRYCZ2UxEzARBgoJkiaJk/IsZAEZFgNuYmcxHzAdBgNVBAMTFk5CRyBDbGFzcyAyIElOVCBTdWIgQ0EwHhcNMjIwNTEwMTIyOTE5WhcNMjQwNTA5MTIyOTE5WjBCMR8wHQYDVQQKExZKU0MgUGFzaGEgQmFuayBHZW9yZ2lhMR8wHQYDVQQDExZCUEIgLSBMZWxhIEdvZ2lhc2h2aWxpMIIBIjANBgkqhkiG9w0BAQEFAAOCAQ8AMIIBCgKCAQEA0ddczz12HceaHg0KDFduu5pEaRvWaOgOCwdGO5L+fFzmRdp03FY11crIhXvvHRrwCKf+EKhhZ2QfTJbMxchRBgPCvfLh+RGnAYDqaUhRpALjhMX3+rIumvgyHsoUQ2U1YOjlCJQGAQmT4ssymvfuoslcicRNJ7kbibSeksmAN3u/Gr4FSteZBK1zm3JBF5h83oYC2S+EPEEp+nbhR6A2TljdP85Jnyr2fd4vqLuvbS4e9t/O/j4R7mfvRhzYj3/mMKExEMsTHU+hD+d0CMFm/OtSCUtSMxAPavOjzMRaINLSj5oYKsVGqW92AkL0P4AAcF+CiFbTgYtkZSW0qcfQxQIDAQABo4IDMjCCAy4wPAYJKwYBBAGCNxUHBC8wLQYlKwYBBAGCNxUI5rJgg431RIaBmQmDuKFKg76EcQSDxJEzhIOIXQIBZAIBIzAdBgNVHSUEFjAUBggrBgEFBQcDAgYIKwYBBQUHAwQwCwYDVR0PBAQDAgeAMCcGCSsGAQQBgjcVCgQaMBgwCgYIKwYBBQUHAwIwCgYIKwYBBQUHAwQwHQYDVR0OBBYEFFVBokIxsg8lEBxj8lzlz05tnfPr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T+74PsHBj8lcaDmAovHaedEeJ/Kg0VtdFGeCVBq7R055LaYs7hlZveO8CAQvCFCmWwyYzYSppmIfKB5pXmOUs0i5hMgqiKwEHJbzyJlVQw71gz2rwcc6KR9j/FqQ+gsB7HAbdX+05Rgywq2Jx72DaZcKCcJ9FRd8XYt9xSwhSvScGp8tKVza/Yq+hhfw0AAaUClX1qcnrf0WdKZmEXYQoDBahO+ewsuN4aIuPRCXedsT4APKKnEhtt85yLXiapLTpMHKpyrJXjwtKPkyAnr1+51VyX3cEqBgYzmk4mGD9Lp6K85h0mW8oGIb8UJxj7lnetQSBjQd3VskIMCm1iIE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3TnZf7QLSreFKf6n3n+vKOpKS8ko90yFm1WKx0JIihg=</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xOveWHm41S1Um5h7OC8or36MOOgIGvJePpzLMokXKHE=</DigestValue>
      </Reference>
      <Reference URI="/xl/printerSettings/printerSettings10.bin?ContentType=application/vnd.openxmlformats-officedocument.spreadsheetml.printerSettings">
        <DigestMethod Algorithm="http://www.w3.org/2001/04/xmlenc#sha256"/>
        <DigestValue>cM2l1Hv0vf0w51IyFa10jijwjT00vtYJkMS355K20Uc=</DigestValue>
      </Reference>
      <Reference URI="/xl/printerSettings/printerSettings11.bin?ContentType=application/vnd.openxmlformats-officedocument.spreadsheetml.printerSettings">
        <DigestMethod Algorithm="http://www.w3.org/2001/04/xmlenc#sha256"/>
        <DigestValue>xOveWHm41S1Um5h7OC8or36MOOgIGvJePpzLMokXKHE=</DigestValue>
      </Reference>
      <Reference URI="/xl/printerSettings/printerSettings12.bin?ContentType=application/vnd.openxmlformats-officedocument.spreadsheetml.printerSettings">
        <DigestMethod Algorithm="http://www.w3.org/2001/04/xmlenc#sha256"/>
        <DigestValue>xOveWHm41S1Um5h7OC8or36MOOgIGvJePpzLMokXKHE=</DigestValue>
      </Reference>
      <Reference URI="/xl/printerSettings/printerSettings13.bin?ContentType=application/vnd.openxmlformats-officedocument.spreadsheetml.printerSettings">
        <DigestMethod Algorithm="http://www.w3.org/2001/04/xmlenc#sha256"/>
        <DigestValue>xOveWHm41S1Um5h7OC8or36MOOgIGvJePpzLMokXKHE=</DigestValue>
      </Reference>
      <Reference URI="/xl/printerSettings/printerSettings14.bin?ContentType=application/vnd.openxmlformats-officedocument.spreadsheetml.printerSettings">
        <DigestMethod Algorithm="http://www.w3.org/2001/04/xmlenc#sha256"/>
        <DigestValue>xOveWHm41S1Um5h7OC8or36MOOgIGvJePpzLMokXKHE=</DigestValue>
      </Reference>
      <Reference URI="/xl/printerSettings/printerSettings15.bin?ContentType=application/vnd.openxmlformats-officedocument.spreadsheetml.printerSettings">
        <DigestMethod Algorithm="http://www.w3.org/2001/04/xmlenc#sha256"/>
        <DigestValue>cM2l1Hv0vf0w51IyFa10jijwjT00vtYJkMS355K20Uc=</DigestValue>
      </Reference>
      <Reference URI="/xl/printerSettings/printerSettings16.bin?ContentType=application/vnd.openxmlformats-officedocument.spreadsheetml.printerSettings">
        <DigestMethod Algorithm="http://www.w3.org/2001/04/xmlenc#sha256"/>
        <DigestValue>xOveWHm41S1Um5h7OC8or36MOOgIGvJePpzLMokXKHE=</DigestValue>
      </Reference>
      <Reference URI="/xl/printerSettings/printerSettings17.bin?ContentType=application/vnd.openxmlformats-officedocument.spreadsheetml.printerSettings">
        <DigestMethod Algorithm="http://www.w3.org/2001/04/xmlenc#sha256"/>
        <DigestValue>cM2l1Hv0vf0w51IyFa10jijwjT00vtYJkMS355K20Uc=</DigestValue>
      </Reference>
      <Reference URI="/xl/printerSettings/printerSettings18.bin?ContentType=application/vnd.openxmlformats-officedocument.spreadsheetml.printerSettings">
        <DigestMethod Algorithm="http://www.w3.org/2001/04/xmlenc#sha256"/>
        <DigestValue>cM2l1Hv0vf0w51IyFa10jijwjT00vtYJkMS355K20Uc=</DigestValue>
      </Reference>
      <Reference URI="/xl/printerSettings/printerSettings19.bin?ContentType=application/vnd.openxmlformats-officedocument.spreadsheetml.printerSettings">
        <DigestMethod Algorithm="http://www.w3.org/2001/04/xmlenc#sha256"/>
        <DigestValue>cM2l1Hv0vf0w51IyFa10jijwjT00vtYJkMS355K20Uc=</DigestValue>
      </Reference>
      <Reference URI="/xl/printerSettings/printerSettings2.bin?ContentType=application/vnd.openxmlformats-officedocument.spreadsheetml.printerSettings">
        <DigestMethod Algorithm="http://www.w3.org/2001/04/xmlenc#sha256"/>
        <DigestValue>xOveWHm41S1Um5h7OC8or36MOOgIGvJePpzLMokXKHE=</DigestValue>
      </Reference>
      <Reference URI="/xl/printerSettings/printerSettings20.bin?ContentType=application/vnd.openxmlformats-officedocument.spreadsheetml.printerSettings">
        <DigestMethod Algorithm="http://www.w3.org/2001/04/xmlenc#sha256"/>
        <DigestValue>xOveWHm41S1Um5h7OC8or36MOOgIGvJePpzLMokXKHE=</DigestValue>
      </Reference>
      <Reference URI="/xl/printerSettings/printerSettings21.bin?ContentType=application/vnd.openxmlformats-officedocument.spreadsheetml.printerSettings">
        <DigestMethod Algorithm="http://www.w3.org/2001/04/xmlenc#sha256"/>
        <DigestValue>cM2l1Hv0vf0w51IyFa10jijwjT00vtYJkMS355K20Uc=</DigestValue>
      </Reference>
      <Reference URI="/xl/printerSettings/printerSettings22.bin?ContentType=application/vnd.openxmlformats-officedocument.spreadsheetml.printerSettings">
        <DigestMethod Algorithm="http://www.w3.org/2001/04/xmlenc#sha256"/>
        <DigestValue>cM2l1Hv0vf0w51IyFa10jijwjT00vtYJkMS355K20Uc=</DigestValue>
      </Reference>
      <Reference URI="/xl/printerSettings/printerSettings23.bin?ContentType=application/vnd.openxmlformats-officedocument.spreadsheetml.printerSettings">
        <DigestMethod Algorithm="http://www.w3.org/2001/04/xmlenc#sha256"/>
        <DigestValue>cM2l1Hv0vf0w51IyFa10jijwjT00vtYJkMS355K20Uc=</DigestValue>
      </Reference>
      <Reference URI="/xl/printerSettings/printerSettings24.bin?ContentType=application/vnd.openxmlformats-officedocument.spreadsheetml.printerSettings">
        <DigestMethod Algorithm="http://www.w3.org/2001/04/xmlenc#sha256"/>
        <DigestValue>xOveWHm41S1Um5h7OC8or36MOOgIGvJePpzLMokXKHE=</DigestValue>
      </Reference>
      <Reference URI="/xl/printerSettings/printerSettings25.bin?ContentType=application/vnd.openxmlformats-officedocument.spreadsheetml.printerSettings">
        <DigestMethod Algorithm="http://www.w3.org/2001/04/xmlenc#sha256"/>
        <DigestValue>cM2l1Hv0vf0w51IyFa10jijwjT00vtYJkMS355K20Uc=</DigestValue>
      </Reference>
      <Reference URI="/xl/printerSettings/printerSettings26.bin?ContentType=application/vnd.openxmlformats-officedocument.spreadsheetml.printerSettings">
        <DigestMethod Algorithm="http://www.w3.org/2001/04/xmlenc#sha256"/>
        <DigestValue>cM2l1Hv0vf0w51IyFa10jijwjT00vtYJkMS355K20Uc=</DigestValue>
      </Reference>
      <Reference URI="/xl/printerSettings/printerSettings27.bin?ContentType=application/vnd.openxmlformats-officedocument.spreadsheetml.printerSettings">
        <DigestMethod Algorithm="http://www.w3.org/2001/04/xmlenc#sha256"/>
        <DigestValue>cM2l1Hv0vf0w51IyFa10jijwjT00vtYJkMS355K20Uc=</DigestValue>
      </Reference>
      <Reference URI="/xl/printerSettings/printerSettings28.bin?ContentType=application/vnd.openxmlformats-officedocument.spreadsheetml.printerSettings">
        <DigestMethod Algorithm="http://www.w3.org/2001/04/xmlenc#sha256"/>
        <DigestValue>cM2l1Hv0vf0w51IyFa10jijwjT00vtYJkMS355K20Uc=</DigestValue>
      </Reference>
      <Reference URI="/xl/printerSettings/printerSettings29.bin?ContentType=application/vnd.openxmlformats-officedocument.spreadsheetml.printerSettings">
        <DigestMethod Algorithm="http://www.w3.org/2001/04/xmlenc#sha256"/>
        <DigestValue>xOveWHm41S1Um5h7OC8or36MOOgIGvJePpzLMokXKHE=</DigestValue>
      </Reference>
      <Reference URI="/xl/printerSettings/printerSettings3.bin?ContentType=application/vnd.openxmlformats-officedocument.spreadsheetml.printerSettings">
        <DigestMethod Algorithm="http://www.w3.org/2001/04/xmlenc#sha256"/>
        <DigestValue>xOveWHm41S1Um5h7OC8or36MOOgIGvJePpzLMokXKHE=</DigestValue>
      </Reference>
      <Reference URI="/xl/printerSettings/printerSettings4.bin?ContentType=application/vnd.openxmlformats-officedocument.spreadsheetml.printerSettings">
        <DigestMethod Algorithm="http://www.w3.org/2001/04/xmlenc#sha256"/>
        <DigestValue>cM2l1Hv0vf0w51IyFa10jijwjT00vtYJkMS355K20Uc=</DigestValue>
      </Reference>
      <Reference URI="/xl/printerSettings/printerSettings5.bin?ContentType=application/vnd.openxmlformats-officedocument.spreadsheetml.printerSettings">
        <DigestMethod Algorithm="http://www.w3.org/2001/04/xmlenc#sha256"/>
        <DigestValue>xOveWHm41S1Um5h7OC8or36MOOgIGvJePpzLMokXKHE=</DigestValue>
      </Reference>
      <Reference URI="/xl/printerSettings/printerSettings6.bin?ContentType=application/vnd.openxmlformats-officedocument.spreadsheetml.printerSettings">
        <DigestMethod Algorithm="http://www.w3.org/2001/04/xmlenc#sha256"/>
        <DigestValue>xOveWHm41S1Um5h7OC8or36MOOgIGvJePpzLMokXKHE=</DigestValue>
      </Reference>
      <Reference URI="/xl/printerSettings/printerSettings7.bin?ContentType=application/vnd.openxmlformats-officedocument.spreadsheetml.printerSettings">
        <DigestMethod Algorithm="http://www.w3.org/2001/04/xmlenc#sha256"/>
        <DigestValue>cM2l1Hv0vf0w51IyFa10jijwjT00vtYJkMS355K20Uc=</DigestValue>
      </Reference>
      <Reference URI="/xl/printerSettings/printerSettings8.bin?ContentType=application/vnd.openxmlformats-officedocument.spreadsheetml.printerSettings">
        <DigestMethod Algorithm="http://www.w3.org/2001/04/xmlenc#sha256"/>
        <DigestValue>xOveWHm41S1Um5h7OC8or36MOOgIGvJePpzLMokXKHE=</DigestValue>
      </Reference>
      <Reference URI="/xl/printerSettings/printerSettings9.bin?ContentType=application/vnd.openxmlformats-officedocument.spreadsheetml.printerSettings">
        <DigestMethod Algorithm="http://www.w3.org/2001/04/xmlenc#sha256"/>
        <DigestValue>xOveWHm41S1Um5h7OC8or36MOOgIGvJePpzLMokXKHE=</DigestValue>
      </Reference>
      <Reference URI="/xl/sharedStrings.xml?ContentType=application/vnd.openxmlformats-officedocument.spreadsheetml.sharedStrings+xml">
        <DigestMethod Algorithm="http://www.w3.org/2001/04/xmlenc#sha256"/>
        <DigestValue>pKmBfwGvZEeJUHIyT6lt/VfQF3ns1I2UIvV9A/K3/f4=</DigestValue>
      </Reference>
      <Reference URI="/xl/styles.xml?ContentType=application/vnd.openxmlformats-officedocument.spreadsheetml.styles+xml">
        <DigestMethod Algorithm="http://www.w3.org/2001/04/xmlenc#sha256"/>
        <DigestValue>YpeXoFacuhU6MYTVn9h6jAPBj92+IpTIokR38Mxq8lU=</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elp/Sn8DvvWBsufQcjNKa27R9R8XiqICsLIzWKYB28A=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TOvk5+xZI+2RPz3qvO9n5rsyo85PCXaEi/mDgX/CsFs=</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9UfRTQSIxoSlwSJzmbBLawkSSssGzfINODDEmeIlwZQ=</DigestValue>
      </Reference>
      <Reference URI="/xl/worksheets/sheet10.xml?ContentType=application/vnd.openxmlformats-officedocument.spreadsheetml.worksheet+xml">
        <DigestMethod Algorithm="http://www.w3.org/2001/04/xmlenc#sha256"/>
        <DigestValue>9bVGs5LnVo1sBgP2PdOH6lZwwwU/aHcuD6PqpId5/kE=</DigestValue>
      </Reference>
      <Reference URI="/xl/worksheets/sheet11.xml?ContentType=application/vnd.openxmlformats-officedocument.spreadsheetml.worksheet+xml">
        <DigestMethod Algorithm="http://www.w3.org/2001/04/xmlenc#sha256"/>
        <DigestValue>oXeL1gKsfzIAIBJAdqEtd/RdLRTw0KgoOBnGkG6Vkbs=</DigestValue>
      </Reference>
      <Reference URI="/xl/worksheets/sheet12.xml?ContentType=application/vnd.openxmlformats-officedocument.spreadsheetml.worksheet+xml">
        <DigestMethod Algorithm="http://www.w3.org/2001/04/xmlenc#sha256"/>
        <DigestValue>5zOQ86Dk2uNsXgfNgIt08sekj4ZAG2hG/d0R0fB4M1I=</DigestValue>
      </Reference>
      <Reference URI="/xl/worksheets/sheet13.xml?ContentType=application/vnd.openxmlformats-officedocument.spreadsheetml.worksheet+xml">
        <DigestMethod Algorithm="http://www.w3.org/2001/04/xmlenc#sha256"/>
        <DigestValue>3F3GKLCyLh0mQDWd+DkWhzQb795OIVNAYYBhpTCv0U8=</DigestValue>
      </Reference>
      <Reference URI="/xl/worksheets/sheet14.xml?ContentType=application/vnd.openxmlformats-officedocument.spreadsheetml.worksheet+xml">
        <DigestMethod Algorithm="http://www.w3.org/2001/04/xmlenc#sha256"/>
        <DigestValue>0mm1/yEj41hX02wdgPG38xggsbNnOPeTnxcabwfXUac=</DigestValue>
      </Reference>
      <Reference URI="/xl/worksheets/sheet15.xml?ContentType=application/vnd.openxmlformats-officedocument.spreadsheetml.worksheet+xml">
        <DigestMethod Algorithm="http://www.w3.org/2001/04/xmlenc#sha256"/>
        <DigestValue>n4EQ6kRFUNzFISAf4jOQWtnNkQ+mOcfQDx8/aXfD8xE=</DigestValue>
      </Reference>
      <Reference URI="/xl/worksheets/sheet16.xml?ContentType=application/vnd.openxmlformats-officedocument.spreadsheetml.worksheet+xml">
        <DigestMethod Algorithm="http://www.w3.org/2001/04/xmlenc#sha256"/>
        <DigestValue>CYz4fqqY0+f5F+FdTvFbgTKjanBR3OoymmDEavDo/MU=</DigestValue>
      </Reference>
      <Reference URI="/xl/worksheets/sheet17.xml?ContentType=application/vnd.openxmlformats-officedocument.spreadsheetml.worksheet+xml">
        <DigestMethod Algorithm="http://www.w3.org/2001/04/xmlenc#sha256"/>
        <DigestValue>4/r4+UdND4U964wLklAqJoRXEqluvzkdokT/vNNVzaU=</DigestValue>
      </Reference>
      <Reference URI="/xl/worksheets/sheet18.xml?ContentType=application/vnd.openxmlformats-officedocument.spreadsheetml.worksheet+xml">
        <DigestMethod Algorithm="http://www.w3.org/2001/04/xmlenc#sha256"/>
        <DigestValue>2OaE/JvYXN8QRHYY+2re81GE00v8YmKL8kCyxuJe9kk=</DigestValue>
      </Reference>
      <Reference URI="/xl/worksheets/sheet19.xml?ContentType=application/vnd.openxmlformats-officedocument.spreadsheetml.worksheet+xml">
        <DigestMethod Algorithm="http://www.w3.org/2001/04/xmlenc#sha256"/>
        <DigestValue>wqkSOZo3eqXLlbO3JlkkrqYqwOT+YPUtY1BlrhWVv8M=</DigestValue>
      </Reference>
      <Reference URI="/xl/worksheets/sheet2.xml?ContentType=application/vnd.openxmlformats-officedocument.spreadsheetml.worksheet+xml">
        <DigestMethod Algorithm="http://www.w3.org/2001/04/xmlenc#sha256"/>
        <DigestValue>KSy8J98Ob2UNaOJh/EbF6oS7FLEqXP/+oJjAusZuLIU=</DigestValue>
      </Reference>
      <Reference URI="/xl/worksheets/sheet20.xml?ContentType=application/vnd.openxmlformats-officedocument.spreadsheetml.worksheet+xml">
        <DigestMethod Algorithm="http://www.w3.org/2001/04/xmlenc#sha256"/>
        <DigestValue>//JPLDIcVhg6TAxiK0NxJs6rBbrbEmhG6kErKJnt85s=</DigestValue>
      </Reference>
      <Reference URI="/xl/worksheets/sheet21.xml?ContentType=application/vnd.openxmlformats-officedocument.spreadsheetml.worksheet+xml">
        <DigestMethod Algorithm="http://www.w3.org/2001/04/xmlenc#sha256"/>
        <DigestValue>Iorm9A1RsGLkpItg8+KHjQWJ6gHy5xK+cSGvG4TFZME=</DigestValue>
      </Reference>
      <Reference URI="/xl/worksheets/sheet22.xml?ContentType=application/vnd.openxmlformats-officedocument.spreadsheetml.worksheet+xml">
        <DigestMethod Algorithm="http://www.w3.org/2001/04/xmlenc#sha256"/>
        <DigestValue>0ebMtUurd4fY8/GZl+D33kv2o3ERRVe5NgDZEwmzr5w=</DigestValue>
      </Reference>
      <Reference URI="/xl/worksheets/sheet23.xml?ContentType=application/vnd.openxmlformats-officedocument.spreadsheetml.worksheet+xml">
        <DigestMethod Algorithm="http://www.w3.org/2001/04/xmlenc#sha256"/>
        <DigestValue>FltHHqaw+ZZbRNDG7FEZpCMZvmPp871sLC6KsfdARBE=</DigestValue>
      </Reference>
      <Reference URI="/xl/worksheets/sheet24.xml?ContentType=application/vnd.openxmlformats-officedocument.spreadsheetml.worksheet+xml">
        <DigestMethod Algorithm="http://www.w3.org/2001/04/xmlenc#sha256"/>
        <DigestValue>H+6ybzXEG+mUDz+3/74aDlMlSLrzFxRnuygmRVs8dH0=</DigestValue>
      </Reference>
      <Reference URI="/xl/worksheets/sheet25.xml?ContentType=application/vnd.openxmlformats-officedocument.spreadsheetml.worksheet+xml">
        <DigestMethod Algorithm="http://www.w3.org/2001/04/xmlenc#sha256"/>
        <DigestValue>+X/iA831zvO+iIVFsZCx94lAoDMOUOgKvkXPh+ljZb0=</DigestValue>
      </Reference>
      <Reference URI="/xl/worksheets/sheet26.xml?ContentType=application/vnd.openxmlformats-officedocument.spreadsheetml.worksheet+xml">
        <DigestMethod Algorithm="http://www.w3.org/2001/04/xmlenc#sha256"/>
        <DigestValue>b1LMtF0e1GSJPz0VnFD8afhT2fk7gtq1dXnEbFowvI4=</DigestValue>
      </Reference>
      <Reference URI="/xl/worksheets/sheet27.xml?ContentType=application/vnd.openxmlformats-officedocument.spreadsheetml.worksheet+xml">
        <DigestMethod Algorithm="http://www.w3.org/2001/04/xmlenc#sha256"/>
        <DigestValue>KjOplHavnXZgZDhCreYMr81J8aI5/I8l57DiCsEQBXI=</DigestValue>
      </Reference>
      <Reference URI="/xl/worksheets/sheet28.xml?ContentType=application/vnd.openxmlformats-officedocument.spreadsheetml.worksheet+xml">
        <DigestMethod Algorithm="http://www.w3.org/2001/04/xmlenc#sha256"/>
        <DigestValue>CCxcnuKUMfXIJjSubqAONk72/f7gR1o6tXWRGXLEonw=</DigestValue>
      </Reference>
      <Reference URI="/xl/worksheets/sheet29.xml?ContentType=application/vnd.openxmlformats-officedocument.spreadsheetml.worksheet+xml">
        <DigestMethod Algorithm="http://www.w3.org/2001/04/xmlenc#sha256"/>
        <DigestValue>cSh4mBLFFJj6qbpLUPZSZiJ6arxuLDXy/vkqRccB7ps=</DigestValue>
      </Reference>
      <Reference URI="/xl/worksheets/sheet3.xml?ContentType=application/vnd.openxmlformats-officedocument.spreadsheetml.worksheet+xml">
        <DigestMethod Algorithm="http://www.w3.org/2001/04/xmlenc#sha256"/>
        <DigestValue>JwVAEp8pnM53pf4EVC1aH52cyFONV3tNYUaBUtD6IuY=</DigestValue>
      </Reference>
      <Reference URI="/xl/worksheets/sheet4.xml?ContentType=application/vnd.openxmlformats-officedocument.spreadsheetml.worksheet+xml">
        <DigestMethod Algorithm="http://www.w3.org/2001/04/xmlenc#sha256"/>
        <DigestValue>D5ohNnSPi1zIKBLPwA2xno4oHb2kNWcfdCR1Ey38sZE=</DigestValue>
      </Reference>
      <Reference URI="/xl/worksheets/sheet5.xml?ContentType=application/vnd.openxmlformats-officedocument.spreadsheetml.worksheet+xml">
        <DigestMethod Algorithm="http://www.w3.org/2001/04/xmlenc#sha256"/>
        <DigestValue>iK135+DCiqa206bvPhBkuFcyW+wEZvlhNYJAzmCHJ6A=</DigestValue>
      </Reference>
      <Reference URI="/xl/worksheets/sheet6.xml?ContentType=application/vnd.openxmlformats-officedocument.spreadsheetml.worksheet+xml">
        <DigestMethod Algorithm="http://www.w3.org/2001/04/xmlenc#sha256"/>
        <DigestValue>JQjD4Fv9eMmOJrg2Ye9wXhE+ckeTss3ivXYteh9sNlw=</DigestValue>
      </Reference>
      <Reference URI="/xl/worksheets/sheet7.xml?ContentType=application/vnd.openxmlformats-officedocument.spreadsheetml.worksheet+xml">
        <DigestMethod Algorithm="http://www.w3.org/2001/04/xmlenc#sha256"/>
        <DigestValue>OphSSt8Sz+ZBu2D/X98oX/tgwt4ep1NOI+0LR1sKi8o=</DigestValue>
      </Reference>
      <Reference URI="/xl/worksheets/sheet8.xml?ContentType=application/vnd.openxmlformats-officedocument.spreadsheetml.worksheet+xml">
        <DigestMethod Algorithm="http://www.w3.org/2001/04/xmlenc#sha256"/>
        <DigestValue>2VG+UASctkNaBUXQziy07eoq7JbYqR9c+i45uIx6Lvg=</DigestValue>
      </Reference>
      <Reference URI="/xl/worksheets/sheet9.xml?ContentType=application/vnd.openxmlformats-officedocument.spreadsheetml.worksheet+xml">
        <DigestMethod Algorithm="http://www.w3.org/2001/04/xmlenc#sha256"/>
        <DigestValue>CHbpyHJc7HsWnai7Bj83tyRzRXe8gUOZ0bZ+qepBCuU=</DigestValue>
      </Reference>
    </Manifest>
    <SignatureProperties>
      <SignatureProperty Id="idSignatureTime" Target="#idPackageSignature">
        <mdssi:SignatureTime xmlns:mdssi="http://schemas.openxmlformats.org/package/2006/digital-signature">
          <mdssi:Format>YYYY-MM-DDThh:mm:ssTZD</mdssi:Format>
          <mdssi:Value>2024-02-06T15:06:29Z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2024-02-06T15:06:29Z</xd:SigningTime>
          <xd:SigningCertificate>
            <xd:Cert>
              <xd:CertDigest>
                <DigestMethod Algorithm="http://www.w3.org/2001/04/xmlenc#sha256"/>
                <DigestValue>6V1++79Qr/cLBXm7sWgQTCsAgEkJU8Qi3Wf6ZrbZ0bo=</DigestValue>
              </xd:CertDigest>
              <xd:IssuerSerial>
                <X509IssuerName>CN=NBG Class 2 INT Sub CA, DC=nbg, DC=ge</X509IssuerName>
                <X509SerialNumber>269717541753483415393526</X509SerialNumber>
              </xd:IssuerSerial>
            </xd:Cert>
          </xd:SigningCertificate>
          <xd:SignaturePolicyIdentifier>
            <xd:SignaturePolicyImplied/>
          </xd:SignaturePolicyIdentifier>
        </xd:SignedSignature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'12. CRM'!Print_Area</vt:lpstr>
      <vt:lpstr>'13. CRME '!Print_Area</vt:lpstr>
      <vt:lpstr>'9.1. Capital Requirements'!Print_Area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2024-02-06T15:00:05Z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MSIP_Label_706c7ad2-60a5-409e-8203-10f940b19acd_Enabled">
    <vt:lpwstr>true</vt:lpwstr>
  </property>
  <property fmtid="{D5CDD505-2E9C-101B-9397-08002B2CF9AE}" pid="8" name="MSIP_Label_706c7ad2-60a5-409e-8203-10f940b19acd_SetDate">
    <vt:lpwstr>2023-05-15T11:19:05Z</vt:lpwstr>
  </property>
  <property fmtid="{D5CDD505-2E9C-101B-9397-08002B2CF9AE}" pid="9" name="MSIP_Label_706c7ad2-60a5-409e-8203-10f940b19acd_Method">
    <vt:lpwstr>Standard</vt:lpwstr>
  </property>
  <property fmtid="{D5CDD505-2E9C-101B-9397-08002B2CF9AE}" pid="10" name="MSIP_Label_706c7ad2-60a5-409e-8203-10f940b19acd_Name">
    <vt:lpwstr>For internal use only C1</vt:lpwstr>
  </property>
  <property fmtid="{D5CDD505-2E9C-101B-9397-08002B2CF9AE}" pid="11" name="MSIP_Label_706c7ad2-60a5-409e-8203-10f940b19acd_SiteId">
    <vt:lpwstr>91e167b0-e7f3-47d0-b08e-ac1e6b839fc3</vt:lpwstr>
  </property>
  <property fmtid="{D5CDD505-2E9C-101B-9397-08002B2CF9AE}" pid="12" name="MSIP_Label_706c7ad2-60a5-409e-8203-10f940b19acd_ActionId">
    <vt:lpwstr>8f61561d-0973-47c9-a4f5-3acd9ab38bb8</vt:lpwstr>
  </property>
  <property fmtid="{D5CDD505-2E9C-101B-9397-08002B2CF9AE}" pid="13" name="MSIP_Label_706c7ad2-60a5-409e-8203-10f940b19acd_ContentBits">
    <vt:lpwstr>2</vt:lpwstr>
  </property>
</Properties>
</file>