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8800" windowHeight="9510" tabRatio="919"/>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_xlnm.Print_Area" localSheetId="19">'15.1 LR'!$A$1:$D$37</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4" i="108" l="1"/>
  <c r="H43" i="110" l="1"/>
  <c r="E43" i="110"/>
  <c r="H42" i="110"/>
  <c r="E42" i="110"/>
  <c r="H41" i="110"/>
  <c r="E41" i="110"/>
  <c r="H40" i="110"/>
  <c r="E40" i="110"/>
  <c r="H39" i="110"/>
  <c r="E39" i="110"/>
  <c r="G38" i="110"/>
  <c r="F38" i="110"/>
  <c r="D38" i="110"/>
  <c r="C38" i="110"/>
  <c r="E38" i="110" s="1"/>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F17" i="110"/>
  <c r="H17" i="110" s="1"/>
  <c r="D17" i="110"/>
  <c r="C17" i="110"/>
  <c r="C14" i="110" s="1"/>
  <c r="H16" i="110"/>
  <c r="E16" i="110"/>
  <c r="H15" i="110"/>
  <c r="E15" i="110"/>
  <c r="G14" i="110"/>
  <c r="H13" i="110"/>
  <c r="E13" i="110"/>
  <c r="H12" i="110"/>
  <c r="E12" i="110"/>
  <c r="G11" i="110"/>
  <c r="F11" i="110"/>
  <c r="H11" i="110" s="1"/>
  <c r="D11" i="110"/>
  <c r="C11" i="110"/>
  <c r="H10" i="110"/>
  <c r="E10" i="110"/>
  <c r="H9" i="110"/>
  <c r="E9" i="110"/>
  <c r="G8" i="110"/>
  <c r="F8" i="110"/>
  <c r="D8" i="110"/>
  <c r="C8" i="110"/>
  <c r="H7" i="110"/>
  <c r="E7" i="110"/>
  <c r="H6" i="110"/>
  <c r="E6" i="110"/>
  <c r="L33" i="118"/>
  <c r="K33" i="118"/>
  <c r="J33" i="118"/>
  <c r="I33" i="118"/>
  <c r="H33" i="118"/>
  <c r="G33" i="118"/>
  <c r="F33" i="118"/>
  <c r="E33" i="118"/>
  <c r="D33" i="118"/>
  <c r="C33" i="118"/>
  <c r="C18" i="115"/>
  <c r="F20" i="122"/>
  <c r="F19" i="122"/>
  <c r="F18" i="122"/>
  <c r="F17" i="122"/>
  <c r="F16" i="122"/>
  <c r="F15" i="122"/>
  <c r="F14" i="122"/>
  <c r="F13" i="122"/>
  <c r="F12" i="122"/>
  <c r="F11" i="122"/>
  <c r="F10" i="122"/>
  <c r="E45" i="109"/>
  <c r="E44" i="109"/>
  <c r="E43" i="109"/>
  <c r="E42" i="109"/>
  <c r="E41" i="109"/>
  <c r="E40" i="109"/>
  <c r="E39" i="109"/>
  <c r="E38" i="109"/>
  <c r="E37" i="109"/>
  <c r="E36" i="109"/>
  <c r="E35" i="109"/>
  <c r="E34" i="109"/>
  <c r="E33" i="109"/>
  <c r="E32" i="109"/>
  <c r="E31" i="109"/>
  <c r="E30" i="109"/>
  <c r="E29" i="109"/>
  <c r="E28" i="109"/>
  <c r="E27" i="109"/>
  <c r="E26" i="109"/>
  <c r="E25" i="109"/>
  <c r="E24" i="109"/>
  <c r="E23" i="109"/>
  <c r="E22" i="109"/>
  <c r="E21" i="109"/>
  <c r="E20" i="109"/>
  <c r="E19" i="109"/>
  <c r="E18" i="109"/>
  <c r="E17" i="109"/>
  <c r="E16" i="109"/>
  <c r="E15" i="109"/>
  <c r="E14" i="109"/>
  <c r="E13" i="109"/>
  <c r="E12" i="109"/>
  <c r="E11" i="109"/>
  <c r="E10" i="109"/>
  <c r="E9" i="109"/>
  <c r="E8" i="109"/>
  <c r="E7" i="109"/>
  <c r="E6" i="109"/>
  <c r="E17" i="110" l="1"/>
  <c r="E11" i="110"/>
  <c r="F9" i="122"/>
  <c r="D14" i="110"/>
  <c r="E14" i="110" s="1"/>
  <c r="H38" i="110"/>
  <c r="H8" i="110"/>
  <c r="E8" i="110"/>
  <c r="H30" i="110"/>
  <c r="F14" i="110"/>
  <c r="H14" i="110" s="1"/>
  <c r="D6" i="86"/>
  <c r="E6" i="86"/>
  <c r="F6" i="86"/>
  <c r="G6" i="86"/>
  <c r="D13" i="86"/>
  <c r="E13" i="86"/>
  <c r="F13" i="86"/>
  <c r="G13" i="86"/>
  <c r="E9" i="122" l="1"/>
  <c r="D9" i="122"/>
  <c r="C9" i="122"/>
  <c r="B9" i="122"/>
  <c r="H22" i="112" l="1"/>
  <c r="H23" i="112"/>
  <c r="H20" i="112"/>
  <c r="H19" i="112"/>
  <c r="H18" i="112"/>
  <c r="H17" i="112"/>
  <c r="H16" i="112"/>
  <c r="H15" i="112"/>
  <c r="H14" i="112"/>
  <c r="H13" i="112"/>
  <c r="H12" i="112"/>
  <c r="H11" i="112"/>
  <c r="H10" i="112"/>
  <c r="H9" i="112"/>
  <c r="H8" i="112"/>
  <c r="H7" i="112"/>
  <c r="G22" i="91"/>
  <c r="F22" i="91"/>
  <c r="E22" i="91"/>
  <c r="D22" i="91"/>
  <c r="C22" i="91"/>
  <c r="H21" i="91"/>
  <c r="H20" i="91"/>
  <c r="H19" i="91"/>
  <c r="H18" i="91"/>
  <c r="H17" i="91"/>
  <c r="H16" i="91"/>
  <c r="H15" i="91"/>
  <c r="H14" i="91"/>
  <c r="H13" i="91"/>
  <c r="H12" i="91"/>
  <c r="H11" i="91"/>
  <c r="H10" i="91"/>
  <c r="H9" i="91"/>
  <c r="H8" i="91"/>
  <c r="S12" i="90"/>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1" i="90"/>
  <c r="S10" i="90"/>
  <c r="S9" i="90"/>
  <c r="S8" i="90"/>
  <c r="C68" i="69"/>
  <c r="H22" i="91" l="1"/>
  <c r="H21" i="112"/>
  <c r="S22" i="90"/>
  <c r="F6" i="123" l="1"/>
  <c r="E6" i="123"/>
  <c r="D6" i="123"/>
  <c r="C6" i="123"/>
  <c r="B1" i="92"/>
  <c r="B2" i="92"/>
  <c r="B2" i="123"/>
  <c r="B1" i="123"/>
  <c r="A2" i="121" l="1"/>
  <c r="A1" i="121"/>
  <c r="B23" i="121"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5" i="114" l="1"/>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H34" i="113"/>
  <c r="B1" i="97" l="1"/>
  <c r="G39" i="97" l="1"/>
  <c r="B1" i="95"/>
  <c r="B1" i="93"/>
  <c r="B1" i="64"/>
  <c r="B1" i="90"/>
  <c r="B1" i="69"/>
  <c r="B1" i="94"/>
  <c r="B1" i="89"/>
  <c r="B1" i="73"/>
  <c r="B1" i="88"/>
  <c r="B1" i="52"/>
  <c r="B1" i="86"/>
  <c r="G5" i="86"/>
  <c r="F5" i="86"/>
  <c r="E5" i="86"/>
  <c r="D5" i="86"/>
  <c r="G5" i="84"/>
  <c r="F5" i="84"/>
  <c r="E5" i="84"/>
  <c r="D5" i="84"/>
  <c r="C5" i="84"/>
  <c r="C21" i="94" l="1"/>
  <c r="C20" i="94"/>
  <c r="C19" i="94"/>
  <c r="B1" i="91" l="1"/>
  <c r="B1" i="84"/>
  <c r="B1" i="121" l="1"/>
  <c r="B1" i="122"/>
  <c r="D20" i="94" l="1"/>
  <c r="D19" i="94"/>
  <c r="D21" i="94"/>
  <c r="C5" i="73" l="1"/>
  <c r="C8" i="73" l="1"/>
  <c r="C13" i="73" s="1"/>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<sst xmlns="http://schemas.openxmlformats.org/spreadsheetml/2006/main" count="1243" uniqueCount="772">
  <si>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</si>
  <si>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</si>
  <si>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</si>
  <si>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</si>
  <si>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</si>
  <si>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</si>
  <si>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</si>
  <si>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</si>
  <si>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</si>
  <si>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</si>
  <si>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</si>
  <si>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</si>
  <si>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</si>
  <si>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</si>
  <si>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</si>
  <si>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</si>
  <si>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</si>
  <si>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</si>
  <si>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</si>
  <si>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</si>
  <si>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</si>
  <si>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</si>
  <si>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</si>
  <si>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</si>
  <si>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</si>
  <si>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</si>
  <si>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</si>
  <si>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</si>
  <si>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</si>
  <si>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</si>
  <si>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</si>
  <si>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</si>
  <si>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</si>
  <si>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</si>
  <si>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</si>
  <si>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</si>
  <si>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</si>
  <si>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</si>
  <si>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</si>
  <si>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</si>
  <si>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</si>
  <si>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</si>
  <si>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</si>
  <si>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</si>
  <si>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</si>
  <si>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</si>
  <si>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</si>
  <si>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</si>
  <si>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</si>
  <si>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</si>
  <si>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</si>
  <si>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</si>
  <si>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</si>
  <si>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</si>
  <si>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</si>
  <si>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</si>
  <si>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</si>
  <si>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</si>
  <si>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</si>
  <si>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</si>
  <si>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</si>
  <si>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</si>
  <si>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</si>
  <si>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</si>
  <si>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</si>
  <si>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</si>
  <si>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</si>
  <si>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</si>
  <si>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</si>
  <si>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</si>
  <si>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</si>
  <si>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</si>
  <si>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</si>
  <si>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</si>
  <si>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</si>
  <si>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</si>
  <si>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</si>
  <si>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</si>
  <si>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</si>
  <si>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</si>
  <si>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</si>
  <si>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</si>
  <si>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</si>
  <si>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</si>
  <si>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</si>
  <si>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</si>
  <si>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</si>
  <si>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</si>
  <si>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</si>
  <si>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</si>
  <si>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</si>
  <si>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</si>
  <si>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</si>
  <si>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</si>
  <si>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</si>
  <si>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</si>
  <si>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</si>
  <si>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</si>
  <si>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</si>
  <si>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</si>
  <si>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</si>
  <si>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</si>
  <si>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</si>
  <si>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</si>
  <si>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</si>
  <si>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</si>
  <si>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</si>
  <si>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</si>
  <si>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</si>
  <si>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</si>
  <si>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</si>
  <si>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</si>
  <si>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</si>
  <si>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</si>
  <si>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</si>
  <si>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</si>
  <si>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</si>
  <si>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</si>
  <si>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</si>
  <si>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</si>
  <si>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</si>
  <si>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</si>
  <si>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</si>
  <si>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</si>
  <si>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</si>
  <si>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</si>
  <si>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</si>
  <si>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</si>
  <si>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</si>
  <si>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</si>
  <si>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</si>
  <si>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</si>
  <si>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</si>
  <si>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</si>
  <si>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</si>
  <si>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</si>
  <si>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</si>
  <si>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</si>
  <si>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</si>
  <si>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</si>
  <si>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</si>
  <si>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</si>
  <si>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</si>
  <si>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</si>
  <si>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</si>
  <si>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</si>
  <si>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</si>
  <si>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</si>
  <si>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</si>
  <si>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</si>
  <si>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</si>
  <si>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</si>
  <si>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</si>
  <si>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</si>
  <si>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</si>
  <si>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</si>
  <si>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</si>
  <si>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</si>
  <si>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</si>
  <si>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</si>
  <si>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</si>
  <si>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</si>
  <si>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</si>
  <si>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</si>
  <si>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</si>
  <si>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</si>
  <si>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</si>
  <si>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</si>
  <si>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</si>
  <si>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</si>
  <si>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</si>
  <si>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</si>
  <si>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</si>
  <si>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</si>
  <si>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</si>
  <si>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</si>
  <si>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</si>
  <si>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</si>
  <si>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</si>
  <si>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</si>
  <si>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</si>
  <si>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</si>
  <si>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</si>
  <si>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</si>
  <si>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</si>
  <si>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</si>
  <si>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</si>
  <si>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</si>
  <si>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</si>
  <si>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</si>
  <si>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</si>
  <si>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</si>
  <si>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</si>
  <si>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</si>
  <si>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</si>
  <si>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</si>
  <si>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</si>
  <si>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</si>
  <si>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</si>
  <si>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</si>
  <si>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</si>
  <si>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</si>
  <si>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</si>
  <si>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</si>
  <si>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</si>
  <si>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</si>
  <si>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</si>
  <si>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</si>
  <si>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</si>
  <si>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</si>
  <si>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</si>
  <si>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</si>
  <si>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</si>
  <si>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</si>
  <si>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</si>
  <si>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</si>
  <si>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</si>
  <si>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</si>
  <si>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</si>
  <si>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</si>
  <si>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</si>
  <si>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</si>
  <si>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</si>
  <si>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</si>
  <si>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</si>
  <si>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</si>
  <si>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</si>
  <si>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</si>
  <si>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</si>
  <si>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</si>
  <si>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</si>
  <si>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</si>
  <si>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</si>
  <si>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</si>
  <si>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</si>
  <si>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</si>
  <si>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</si>
  <si>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</si>
  <si>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</si>
  <si>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</si>
  <si>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</si>
  <si>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</si>
  <si>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</si>
  <si>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</si>
  <si>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</si>
  <si>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</si>
  <si>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</si>
  <si>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</si>
  <si>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</si>
  <si>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</si>
  <si>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</si>
  <si>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</si>
  <si>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</si>
  <si>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</si>
  <si>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</si>
  <si>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</si>
  <si>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</si>
  <si>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</si>
  <si>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</si>
  <si>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</si>
  <si>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</si>
  <si>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</si>
  <si>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</si>
  <si>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</si>
  <si>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</si>
  <si>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</si>
  <si>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</si>
  <si>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</si>
  <si>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</si>
  <si>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</si>
  <si>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</si>
  <si>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</si>
  <si>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</si>
  <si>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</si>
  <si>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</si>
  <si>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</si>
  <si>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</si>
  <si>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</si>
  <si>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</si>
  <si>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</si>
  <si>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</si>
  <si>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</si>
  <si>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</si>
  <si>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</si>
  <si>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</si>
  <si>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</si>
  <si>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</si>
  <si>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</si>
  <si>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</si>
  <si>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</si>
  <si>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</si>
  <si>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</si>
  <si>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</si>
  <si>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</si>
  <si>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</si>
  <si>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</si>
  <si>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</si>
  <si>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</si>
  <si>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</si>
  <si>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</si>
  <si>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</si>
  <si>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</si>
  <si>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</si>
  <si>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</si>
  <si>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</si>
  <si>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</si>
  <si>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</si>
  <si>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</si>
  <si>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</si>
  <si>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</si>
  <si>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</si>
  <si>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</si>
  <si>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</si>
  <si>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</si>
  <si>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</si>
  <si>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</si>
  <si>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</si>
  <si>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</si>
  <si>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</si>
  <si>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</si>
  <si>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</si>
  <si>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</si>
  <si>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</si>
  <si>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</si>
  <si>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</si>
  <si>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</si>
  <si>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</si>
  <si>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</si>
  <si>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</si>
  <si>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</si>
  <si>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</si>
  <si>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</si>
  <si>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</si>
  <si>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</si>
  <si>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</si>
  <si>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</si>
  <si>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</si>
  <si>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</si>
  <si>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</si>
  <si>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</si>
  <si>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</si>
  <si>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</si>
  <si>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</si>
  <si>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</si>
  <si>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</si>
  <si>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</si>
  <si>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</si>
  <si>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</si>
  <si>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</si>
  <si>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</si>
  <si>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</si>
  <si>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</si>
  <si>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</si>
  <si>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</si>
  <si>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</si>
  <si>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</si>
  <si>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</si>
  <si>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</si>
  <si>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</si>
  <si>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</si>
  <si>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</si>
  <si>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</si>
  <si>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</si>
  <si>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</si>
  <si>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</si>
  <si>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</si>
  <si>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</si>
  <si>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</si>
  <si>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</si>
  <si>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</si>
  <si>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</si>
  <si>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</si>
  <si>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</si>
  <si>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</si>
  <si>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</si>
  <si>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</si>
  <si>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</si>
  <si>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</si>
  <si>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</si>
  <si>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</si>
  <si>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</si>
  <si>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</si>
  <si>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</si>
  <si>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</si>
  <si>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</si>
  <si>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</si>
  <si>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</si>
  <si>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</si>
  <si>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</si>
  <si>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</si>
  <si>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</si>
  <si>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</si>
  <si>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</si>
  <si>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</si>
  <si>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</si>
  <si>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</si>
  <si>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</si>
  <si>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</si>
  <si>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</si>
  <si>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</si>
  <si>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</si>
  <si>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</si>
  <si>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</si>
  <si>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</si>
  <si>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</si>
  <si>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</si>
  <si>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</si>
  <si>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</si>
  <si>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</si>
  <si>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</si>
  <si>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</si>
  <si>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</si>
  <si>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</si>
  <si>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</si>
  <si>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</si>
  <si>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</si>
  <si>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</si>
  <si>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</si>
  <si>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</si>
  <si>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</si>
  <si>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</si>
  <si>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</si>
  <si>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</si>
  <si>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</si>
  <si>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</si>
  <si>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</si>
  <si>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</si>
  <si>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</si>
  <si>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</si>
  <si>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</si>
  <si>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</si>
  <si>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</si>
  <si>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</si>
  <si>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</si>
  <si>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</si>
  <si>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</si>
  <si>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</si>
  <si>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</si>
  <si>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</si>
  <si>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</si>
  <si>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</si>
  <si>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</si>
  <si>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</si>
  <si>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</si>
  <si>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</si>
  <si>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</si>
  <si>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</si>
  <si>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</si>
  <si>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</si>
  <si>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</si>
  <si>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</si>
  <si>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</si>
  <si>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</si>
  <si>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</si>
  <si>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</si>
  <si>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</si>
  <si>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</si>
  <si>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</si>
  <si>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</si>
  <si>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</si>
  <si>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</si>
  <si>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</si>
  <si>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</si>
  <si>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</si>
  <si>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</si>
  <si>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</si>
  <si>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</si>
  <si>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</si>
  <si>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</si>
  <si>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</si>
  <si>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</si>
  <si>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</si>
  <si>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</si>
  <si>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</si>
  <si>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</si>
  <si>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</si>
  <si>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</si>
  <si>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</si>
  <si>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</si>
  <si>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</si>
  <si>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</si>
  <si>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</si>
  <si>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</si>
  <si>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</si>
  <si>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</si>
  <si>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</si>
  <si>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</si>
  <si>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</si>
  <si>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</si>
  <si>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</si>
  <si>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</si>
  <si>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</si>
  <si>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</si>
  <si>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</si>
  <si>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</si>
  <si>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</si>
  <si>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</si>
  <si>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</si>
  <si>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</si>
  <si>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</si>
  <si>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</si>
  <si>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</si>
  <si>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</si>
  <si>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</si>
  <si>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</si>
  <si>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</si>
  <si>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</si>
  <si>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</si>
  <si>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</si>
  <si>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</si>
  <si>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</si>
  <si>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</si>
  <si>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</si>
  <si>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</si>
  <si>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</si>
  <si>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</si>
  <si>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</si>
  <si>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</si>
  <si>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</si>
  <si>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</si>
  <si>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</si>
  <si>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</si>
  <si>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</si>
  <si>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</si>
  <si>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</si>
  <si>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</si>
  <si>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</si>
  <si>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</si>
  <si>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</si>
  <si>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</si>
  <si>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</si>
  <si>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</si>
  <si>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</si>
  <si>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</si>
  <si>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</si>
  <si>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</si>
  <si>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</si>
  <si>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</si>
  <si>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</si>
  <si>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</si>
  <si>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</si>
  <si>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</si>
  <si>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</si>
  <si>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</si>
  <si>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</si>
  <si>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</si>
  <si>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</si>
  <si>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</si>
  <si>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</si>
  <si>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</si>
  <si>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</si>
  <si>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</si>
  <si>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</si>
  <si>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</si>
  <si>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</si>
  <si>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</si>
  <si>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</si>
  <si>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</si>
  <si>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</si>
  <si>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</si>
  <si>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</si>
  <si>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</si>
  <si>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</si>
  <si>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</si>
  <si>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</si>
  <si>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</si>
  <si>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</si>
  <si>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</si>
  <si>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</si>
  <si>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</si>
  <si>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</si>
  <si>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</si>
  <si>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</si>
  <si>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</si>
  <si>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</si>
  <si>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</si>
  <si>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</si>
  <si>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</si>
  <si>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</si>
  <si>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</si>
  <si>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</si>
  <si>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</si>
  <si>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</si>
  <si>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</si>
  <si>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</si>
  <si>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</si>
  <si>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</si>
  <si>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</si>
  <si>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</si>
  <si>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</si>
  <si>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</si>
  <si>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</si>
  <si>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</si>
  <si>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</si>
  <si>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</si>
  <si>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</si>
  <si>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</si>
  <si>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</si>
  <si>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</si>
  <si>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</si>
  <si>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</si>
  <si>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</si>
  <si>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</si>
  <si>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</si>
  <si>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</si>
  <si>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</si>
  <si>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</si>
  <si>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</si>
  <si>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</si>
  <si>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</si>
  <si>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</si>
  <si>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</si>
  <si>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</si>
  <si>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</si>
  <si>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</si>
  <si>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</si>
  <si>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</si>
  <si>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</si>
  <si>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</si>
  <si>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</si>
  <si>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</si>
  <si>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</si>
  <si>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</si>
  <si>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</si>
  <si>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</si>
  <si>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</si>
  <si>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</si>
  <si>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</si>
  <si>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</si>
  <si>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</si>
  <si>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</si>
  <si>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</si>
  <si>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</si>
  <si>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</si>
  <si>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</si>
  <si>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</si>
  <si>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</si>
  <si>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</si>
  <si>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</si>
  <si>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</si>
  <si>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</si>
  <si>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</si>
  <si>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</si>
  <si>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</si>
  <si>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</si>
  <si>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</si>
  <si>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</si>
  <si>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</si>
  <si>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</si>
  <si>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</si>
  <si>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</si>
  <si>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</si>
  <si>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</si>
  <si>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</si>
  <si>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</si>
  <si>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</si>
  <si>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</si>
  <si>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</si>
  <si>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</si>
  <si>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</si>
  <si>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</si>
  <si>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</si>
  <si>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</si>
  <si>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</si>
  <si>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</si>
  <si>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</si>
  <si>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</si>
  <si>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</si>
  <si>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</si>
  <si>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</si>
  <si>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</si>
  <si>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</si>
  <si>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</si>
  <si>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</si>
  <si>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</si>
  <si>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</si>
  <si>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</si>
  <si>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</si>
  <si>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</si>
  <si>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</si>
  <si>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</si>
  <si>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</si>
  <si>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</si>
  <si>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</si>
  <si>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</si>
  <si>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</si>
  <si>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</si>
  <si>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</si>
  <si>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</si>
  <si>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</si>
  <si>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</si>
  <si>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</si>
  <si>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</si>
  <si>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</si>
  <si>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</si>
  <si>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</si>
  <si>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</si>
  <si>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</si>
  <si>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</si>
  <si>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</si>
  <si>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</si>
  <si>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</si>
  <si>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</si>
  <si>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</si>
  <si>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</si>
  <si>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</si>
  <si>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</si>
  <si>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</si>
  <si>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</si>
  <si>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</si>
  <si>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</si>
  <si>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</si>
  <si>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</si>
  <si>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</si>
  <si>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</si>
  <si>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</si>
  <si>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</si>
  <si>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</si>
  <si>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</si>
  <si>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</si>
  <si>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</si>
  <si>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</si>
  <si>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</si>
  <si>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</si>
  <si>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</si>
  <si>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</si>
  <si>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</si>
  <si>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</si>
  <si>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</si>
  <si>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</si>
  <si>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</si>
  <si>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</si>
  <si>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</si>
  <si>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</si>
  <si>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</si>
  <si>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</si>
  <si>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</si>
  <si>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</si>
  <si>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</si>
  <si>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</si>
  <si>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</si>
  <si>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</si>
  <si>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</si>
  <si>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</si>
  <si>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</si>
  <si>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</si>
  <si>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</si>
  <si>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</si>
  <si>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</si>
  <si>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</si>
  <si>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</si>
  <si>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</si>
  <si>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"Liberty Bank"</t>
  </si>
  <si>
    <t>Murtaz Kikoria</t>
  </si>
  <si>
    <t>Beka Gogichaishvili</t>
  </si>
  <si>
    <t>www.libertybank.ge</t>
  </si>
  <si>
    <t>Independent chair</t>
  </si>
  <si>
    <t>Irakli Otar Rukhadze</t>
  </si>
  <si>
    <t>Non-independent member</t>
  </si>
  <si>
    <t>Mamuka Tsereteli</t>
  </si>
  <si>
    <t>Independent member</t>
  </si>
  <si>
    <t>Magda Magradze</t>
  </si>
  <si>
    <t>Bruno Juan Balvanera</t>
  </si>
  <si>
    <t>CEO</t>
  </si>
  <si>
    <t>Vakhtang Babunashvili</t>
  </si>
  <si>
    <t>Chief Financial Officer</t>
  </si>
  <si>
    <t>Giorgi Gvazava</t>
  </si>
  <si>
    <t>Risk Director</t>
  </si>
  <si>
    <t>JSC "GALT &amp; TAGGART" (Nominal owner)</t>
  </si>
  <si>
    <t>Other shareholders</t>
  </si>
  <si>
    <t xml:space="preserve">Benjamin Albert Marson </t>
  </si>
  <si>
    <t>Igor Alexeev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</si>
</sst>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5">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theme="1"/>
      <name val="Sylfaen"/>
      <family val="1"/>
      <charset val="204"/>
    </font>
    <font>
      <u/>
      <sz val="10"/>
      <color indexed="12"/>
      <name val="Sylfaen"/>
      <family val="1"/>
      <charset val="204"/>
    </font>
    <font>
      <sz val="9"/>
      <color theme="1"/>
      <name val="Arial"/>
      <family val="2"/>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indexed="64"/>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indexed="64"/>
      </top>
      <bottom style="thin">
        <color indexed="64"/>
      </bottom>
      <diagonal/>
    </border>
    <border>
      <left style="medium">
        <color indexed="64"/>
      </left>
      <right/>
      <top style="thin">
        <color auto="1"/>
      </top>
      <bottom/>
      <diagonal/>
    </border>
    <border>
      <left style="medium">
        <color indexed="64"/>
      </left>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right style="thin">
        <color indexed="64"/>
      </right>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5"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2" applyFont="0" applyBorder="0">
      <alignment horizontal="center" wrapText="1"/>
    </xf>
    <xf numFmtId="3" fontId="2" fillId="74" borderId="111"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2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2"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63" fillId="0" borderId="12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6" fillId="0" borderId="127" applyNumberFormat="0" applyFill="0" applyProtection="0">
      <alignment horizontal="center"/>
    </xf>
    <xf numFmtId="0" fontId="166"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2"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12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25" quotePrefix="1" applyNumberFormat="0" applyFont="0" applyFill="0" applyBorder="0" applyAlignment="0" applyProtection="0">
      <alignment horizontal="centerContinuous" vertical="justify"/>
      <protection locked="0" hidden="1"/>
    </xf>
    <xf numFmtId="0" fontId="157" fillId="87" borderId="12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2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3"/>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1"/>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9" applyBorder="0"/>
    <xf numFmtId="0" fontId="28" fillId="0" borderId="99"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0" fontId="19" fillId="0" borderId="94"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2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3" fontId="181" fillId="88" borderId="111"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0"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247" fontId="179" fillId="107" borderId="111" applyNumberFormat="0" applyFill="0" applyBorder="0" applyAlignment="0" applyProtection="0"/>
    <xf numFmtId="0" fontId="179" fillId="107" borderId="111" applyNumberFormat="0" applyFill="0" applyBorder="0" applyAlignment="0" applyProtection="0"/>
    <xf numFmtId="0" fontId="182" fillId="0" borderId="12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30" applyNumberFormat="0" applyAlignment="0" applyProtection="0"/>
    <xf numFmtId="0" fontId="183" fillId="108" borderId="130" applyNumberFormat="0" applyAlignment="0" applyProtection="0"/>
    <xf numFmtId="0" fontId="184" fillId="0" borderId="0" applyNumberFormat="0" applyFill="0" applyAlignment="0"/>
    <xf numFmtId="0" fontId="185" fillId="0" borderId="13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3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33"/>
    <xf numFmtId="251" fontId="2" fillId="0" borderId="0"/>
    <xf numFmtId="0" fontId="192" fillId="0" borderId="13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35">
      <alignment horizontal="center" vertical="center"/>
    </xf>
    <xf numFmtId="0" fontId="183" fillId="108" borderId="13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0" fontId="2" fillId="0" borderId="99"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252" fontId="104" fillId="0" borderId="130" applyNumberFormat="0" applyFont="0" applyFill="0" applyAlignment="0">
      <alignment vertical="center"/>
    </xf>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104" fillId="0" borderId="130" applyNumberFormat="0" applyFont="0" applyFill="0"/>
    <xf numFmtId="0" fontId="2" fillId="72" borderId="0"/>
    <xf numFmtId="0" fontId="201" fillId="0" borderId="1" applyNumberFormat="0" applyFont="0" applyFill="0" applyAlignment="0" applyProtection="0"/>
    <xf numFmtId="0" fontId="201" fillId="0" borderId="136" applyNumberFormat="0" applyFont="0" applyFill="0" applyAlignment="0" applyProtection="0"/>
    <xf numFmtId="0" fontId="149" fillId="0" borderId="99" applyNumberFormat="0" applyFont="0" applyFill="0" applyAlignment="0" applyProtection="0"/>
    <xf numFmtId="0" fontId="149" fillId="0" borderId="99"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5" applyNumberFormat="0" applyFont="0" applyFill="0" applyAlignment="0" applyProtection="0"/>
    <xf numFmtId="0" fontId="149" fillId="0" borderId="63" applyNumberFormat="0" applyFont="0" applyFill="0" applyAlignment="0" applyProtection="0"/>
    <xf numFmtId="0" fontId="149" fillId="0" borderId="63"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0" fontId="149" fillId="0" borderId="95" applyNumberFormat="0" applyFont="0" applyFill="0" applyAlignment="0" applyProtection="0"/>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253" fontId="2" fillId="0" borderId="71">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3" borderId="132" applyNumberFormat="0" applyAlignment="0" applyProtection="0"/>
    <xf numFmtId="0" fontId="21" fillId="68" borderId="132" applyNumberFormat="0" applyAlignment="0" applyProtection="0"/>
    <xf numFmtId="0" fontId="21" fillId="63" borderId="132" applyNumberFormat="0" applyAlignment="0" applyProtection="0"/>
    <xf numFmtId="0" fontId="21" fillId="63" borderId="132" applyNumberFormat="0" applyAlignment="0" applyProtection="0"/>
    <xf numFmtId="0" fontId="203" fillId="109" borderId="132" applyNumberFormat="0" applyAlignment="0" applyProtection="0"/>
    <xf numFmtId="0" fontId="145" fillId="8" borderId="30" applyNumberFormat="0" applyAlignment="0" applyProtection="0"/>
    <xf numFmtId="3" fontId="45" fillId="41" borderId="65">
      <protection hidden="1"/>
    </xf>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03" fillId="109" borderId="132" applyNumberFormat="0" applyAlignment="0" applyProtection="0"/>
    <xf numFmtId="0" fontId="203" fillId="109" borderId="132" applyNumberFormat="0" applyAlignment="0" applyProtection="0"/>
    <xf numFmtId="0" fontId="23" fillId="63" borderId="132" applyNumberFormat="0" applyAlignment="0" applyProtection="0"/>
    <xf numFmtId="0" fontId="23" fillId="63" borderId="132" applyNumberFormat="0" applyAlignment="0" applyProtection="0"/>
    <xf numFmtId="0" fontId="23" fillId="63" borderId="13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5"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vertical="center"/>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xf>
    <xf numFmtId="3" fontId="206" fillId="69" borderId="111"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3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2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2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2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0" fontId="29" fillId="73" borderId="138" applyNumberFormat="0" applyFont="0" applyAlignment="0" applyProtection="0"/>
    <xf numFmtId="3" fontId="209" fillId="0" borderId="121">
      <alignment vertical="center"/>
    </xf>
    <xf numFmtId="0" fontId="29" fillId="73" borderId="138" applyNumberFormat="0" applyFont="0" applyAlignment="0" applyProtection="0"/>
    <xf numFmtId="0" fontId="29"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71" fillId="73" borderId="13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15" applyNumberFormat="0" applyFill="0" applyBorder="0" applyAlignment="0" applyProtection="0">
      <alignment horizontal="center"/>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0" fillId="0" borderId="115" applyNumberFormat="0" applyFill="0" applyBorder="0" applyAlignment="0" applyProtection="0">
      <alignment horizontal="center"/>
      <protection locked="0"/>
    </xf>
    <xf numFmtId="0" fontId="220" fillId="0" borderId="115" applyNumberFormat="0" applyFill="0" applyBorder="0" applyAlignment="0" applyProtection="0">
      <alignment horizontal="center"/>
      <protection locked="0"/>
    </xf>
    <xf numFmtId="3" fontId="209" fillId="0" borderId="121">
      <alignment vertical="center"/>
    </xf>
    <xf numFmtId="0" fontId="220" fillId="0" borderId="115" applyNumberFormat="0" applyFill="0" applyBorder="0" applyAlignment="0" applyProtection="0">
      <alignment horizontal="center"/>
      <protection locked="0"/>
    </xf>
    <xf numFmtId="0" fontId="220" fillId="0" borderId="115" applyNumberFormat="0" applyFill="0" applyBorder="0" applyAlignment="0" applyProtection="0">
      <alignment horizontal="center"/>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0" fontId="221" fillId="0" borderId="115" applyNumberFormat="0" applyFill="0" applyBorder="0">
      <protection locked="0"/>
    </xf>
    <xf numFmtId="3" fontId="209" fillId="0" borderId="121">
      <alignment vertical="center"/>
    </xf>
    <xf numFmtId="3" fontId="222" fillId="0" borderId="139" applyNumberFormat="0" applyAlignment="0">
      <alignment vertical="center"/>
    </xf>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3" fontId="209" fillId="0" borderId="121">
      <alignment vertical="center"/>
    </xf>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22" fillId="0" borderId="13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2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2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3" fontId="209" fillId="0" borderId="12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21">
      <alignment vertical="center"/>
    </xf>
    <xf numFmtId="3" fontId="209" fillId="0" borderId="121">
      <alignment vertical="center"/>
    </xf>
    <xf numFmtId="267" fontId="162" fillId="0" borderId="0" applyFont="0" applyFill="0" applyBorder="0" applyProtection="0"/>
    <xf numFmtId="267" fontId="162" fillId="0" borderId="0" applyFont="0" applyFill="0" applyBorder="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3" fontId="209" fillId="0" borderId="121">
      <alignment vertical="center"/>
    </xf>
    <xf numFmtId="267" fontId="162" fillId="0" borderId="0" applyFont="0" applyFill="0" applyBorder="0" applyProtection="0"/>
    <xf numFmtId="267" fontId="162" fillId="0" borderId="0" applyFont="0" applyFill="0" applyBorder="0" applyProtection="0"/>
    <xf numFmtId="3" fontId="209" fillId="0" borderId="121">
      <alignment vertical="center"/>
    </xf>
    <xf numFmtId="197" fontId="2" fillId="0" borderId="0" applyFont="0" applyFill="0" applyBorder="0" applyAlignment="0" applyProtection="0"/>
    <xf numFmtId="3" fontId="209" fillId="0" borderId="12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2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21">
      <alignment vertical="center"/>
    </xf>
    <xf numFmtId="3" fontId="209" fillId="0" borderId="12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21">
      <alignment vertical="center"/>
    </xf>
    <xf numFmtId="3" fontId="209" fillId="0" borderId="121">
      <alignment vertical="center"/>
    </xf>
    <xf numFmtId="0" fontId="224" fillId="0" borderId="0"/>
    <xf numFmtId="0" fontId="2" fillId="0" borderId="0" applyNumberFormat="0" applyFont="0" applyFill="0" applyBorder="0" applyAlignment="0" applyProtection="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268" fontId="224" fillId="0" borderId="0"/>
    <xf numFmtId="3" fontId="209" fillId="0" borderId="121">
      <alignment vertical="center"/>
    </xf>
    <xf numFmtId="268" fontId="224" fillId="0" borderId="0"/>
    <xf numFmtId="268" fontId="224" fillId="0" borderId="0"/>
    <xf numFmtId="3" fontId="209" fillId="0" borderId="121">
      <alignment vertical="center"/>
    </xf>
    <xf numFmtId="3" fontId="209" fillId="0" borderId="121">
      <alignment vertical="center"/>
    </xf>
    <xf numFmtId="0" fontId="224" fillId="0" borderId="0"/>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0" fontId="224" fillId="0" borderId="0"/>
    <xf numFmtId="0" fontId="224" fillId="0" borderId="0"/>
    <xf numFmtId="3" fontId="209" fillId="0" borderId="121">
      <alignment vertical="center"/>
    </xf>
    <xf numFmtId="3" fontId="209" fillId="0" borderId="121">
      <alignment vertical="center"/>
    </xf>
    <xf numFmtId="0" fontId="224" fillId="0" borderId="0"/>
    <xf numFmtId="3" fontId="209" fillId="0" borderId="121">
      <alignment vertical="center"/>
    </xf>
    <xf numFmtId="268" fontId="224" fillId="0" borderId="0"/>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3" fontId="209" fillId="0" borderId="121">
      <alignment vertical="center"/>
    </xf>
    <xf numFmtId="268" fontId="224" fillId="0" borderId="0"/>
    <xf numFmtId="3" fontId="209" fillId="0" borderId="121">
      <alignment vertical="center"/>
    </xf>
    <xf numFmtId="268" fontId="224" fillId="0" borderId="0"/>
    <xf numFmtId="268" fontId="224" fillId="0" borderId="0"/>
    <xf numFmtId="3" fontId="209" fillId="0" borderId="121">
      <alignment vertical="center"/>
    </xf>
    <xf numFmtId="3" fontId="209" fillId="0" borderId="121">
      <alignment vertical="center"/>
    </xf>
    <xf numFmtId="268" fontId="224" fillId="0" borderId="0"/>
    <xf numFmtId="3" fontId="209" fillId="0" borderId="121">
      <alignment vertical="center"/>
    </xf>
    <xf numFmtId="268" fontId="224" fillId="0" borderId="0"/>
    <xf numFmtId="3" fontId="209" fillId="0" borderId="12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0" applyNumberFormat="0" applyFont="0" applyBorder="0" applyAlignment="0" applyProtection="0">
      <alignment horizontal="centerContinuous"/>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2" fillId="0" borderId="0" applyNumberFormat="0" applyFont="0" applyFill="0" applyBorder="0" applyAlignment="0" applyProtection="0"/>
    <xf numFmtId="0" fontId="9" fillId="69" borderId="140" applyNumberFormat="0" applyFont="0" applyBorder="0" applyProtection="0"/>
    <xf numFmtId="3" fontId="209" fillId="0" borderId="121">
      <alignment vertical="center"/>
    </xf>
    <xf numFmtId="0" fontId="2" fillId="0" borderId="0" applyNumberFormat="0" applyFont="0" applyFill="0" applyBorder="0" applyAlignment="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3" fontId="209" fillId="0" borderId="121">
      <alignment vertical="center"/>
    </xf>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0" fontId="9" fillId="69" borderId="14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2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0" fontId="227" fillId="119" borderId="94" applyNumberFormat="0" applyBorder="0">
      <alignment horizontal="left"/>
    </xf>
    <xf numFmtId="3" fontId="209" fillId="0" borderId="12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21">
      <alignment vertical="center"/>
    </xf>
    <xf numFmtId="0" fontId="211" fillId="0" borderId="0">
      <alignment horizontal="left" vertical="center" wrapText="1"/>
    </xf>
    <xf numFmtId="3" fontId="209" fillId="0" borderId="12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21">
      <alignment vertical="center"/>
    </xf>
    <xf numFmtId="22" fontId="29" fillId="0" borderId="0" applyFill="0" applyBorder="0" applyAlignment="0"/>
    <xf numFmtId="3" fontId="209" fillId="0" borderId="12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2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21">
      <alignment vertical="center"/>
    </xf>
    <xf numFmtId="0" fontId="231" fillId="0" borderId="0"/>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1">
      <alignment vertical="center"/>
    </xf>
    <xf numFmtId="0" fontId="2" fillId="0" borderId="0" applyNumberFormat="0" applyFont="0" applyFill="0" applyBorder="0" applyAlignment="0" applyProtection="0"/>
    <xf numFmtId="0" fontId="2" fillId="0" borderId="65" applyFill="0" applyProtection="0">
      <alignment horizontal="centerContinuous"/>
    </xf>
    <xf numFmtId="3" fontId="209" fillId="0" borderId="121">
      <alignment vertical="center"/>
    </xf>
    <xf numFmtId="0" fontId="2" fillId="0" borderId="65" applyFill="0" applyProtection="0">
      <alignment horizontal="centerContinuous"/>
    </xf>
    <xf numFmtId="0" fontId="2" fillId="0" borderId="65" applyFill="0" applyProtection="0">
      <alignment horizontal="centerContinuous"/>
    </xf>
    <xf numFmtId="3" fontId="209" fillId="0" borderId="121">
      <alignment vertical="center"/>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0"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275" fontId="2" fillId="0" borderId="65" applyFill="0" applyProtection="0">
      <alignment horizontal="centerContinuous"/>
    </xf>
    <xf numFmtId="3" fontId="209" fillId="0" borderId="121">
      <alignment vertical="center"/>
    </xf>
    <xf numFmtId="275" fontId="2" fillId="0" borderId="65" applyFill="0" applyProtection="0">
      <alignment horizontal="centerContinuous"/>
    </xf>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232" fillId="120" borderId="11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232" fillId="120" borderId="111"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33" fillId="121"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4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17" fontId="237" fillId="117" borderId="94"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38" fillId="0" borderId="124" applyNumberFormat="0" applyAlignment="0">
      <protection locked="0"/>
    </xf>
    <xf numFmtId="0" fontId="49" fillId="42" borderId="132" applyNumberFormat="0" applyAlignment="0" applyProtection="0"/>
    <xf numFmtId="0" fontId="10" fillId="0" borderId="0"/>
    <xf numFmtId="0" fontId="10" fillId="0" borderId="0"/>
    <xf numFmtId="0" fontId="49" fillId="42" borderId="132" applyNumberFormat="0" applyAlignment="0" applyProtection="0"/>
    <xf numFmtId="0" fontId="49" fillId="42" borderId="132" applyNumberFormat="0" applyAlignment="0" applyProtection="0"/>
    <xf numFmtId="0" fontId="49" fillId="42" borderId="132" applyNumberFormat="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2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2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2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2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2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2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21">
      <alignment vertical="center"/>
    </xf>
    <xf numFmtId="0" fontId="241" fillId="0" borderId="0">
      <alignment horizontal="left"/>
    </xf>
    <xf numFmtId="0" fontId="242" fillId="0" borderId="0">
      <alignment horizontal="center" wrapText="1"/>
    </xf>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2">
      <alignment horizontal="right" wrapText="1"/>
    </xf>
    <xf numFmtId="0" fontId="241" fillId="0" borderId="142">
      <alignment horizontal="right" wrapText="1"/>
    </xf>
    <xf numFmtId="0" fontId="241" fillId="0" borderId="142">
      <alignment horizontal="right" wrapText="1"/>
    </xf>
    <xf numFmtId="0" fontId="2" fillId="0" borderId="0" applyNumberFormat="0" applyFont="0" applyFill="0" applyBorder="0" applyAlignment="0" applyProtection="0"/>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42">
      <alignment horizontal="right" wrapText="1"/>
    </xf>
    <xf numFmtId="0" fontId="241" fillId="0" borderId="142">
      <alignment horizontal="right" wrapText="1"/>
    </xf>
    <xf numFmtId="0" fontId="241" fillId="0" borderId="14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97" fontId="243" fillId="0" borderId="14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2">
      <alignment horizontal="right"/>
    </xf>
    <xf numFmtId="297" fontId="243" fillId="0" borderId="142">
      <alignment horizontal="right"/>
    </xf>
    <xf numFmtId="297" fontId="243" fillId="0" borderId="14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4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42">
      <alignment horizontal="left"/>
    </xf>
    <xf numFmtId="297" fontId="243" fillId="0" borderId="14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4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42">
      <alignment horizontal="center"/>
    </xf>
    <xf numFmtId="297" fontId="247" fillId="0" borderId="14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196" fontId="155"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196" fontId="155" fillId="0" borderId="14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2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2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5">
      <alignment horizontal="centerContinuous"/>
    </xf>
    <xf numFmtId="0" fontId="165" fillId="0" borderId="58"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2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2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03" fontId="2" fillId="0" borderId="0" applyFont="0" applyFill="0" applyBorder="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71" borderId="95" applyNumberFormat="0" applyFont="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4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2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45" fillId="113" borderId="113"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13" applyAlignment="0" applyProtection="0"/>
    <xf numFmtId="0" fontId="45" fillId="113" borderId="113" applyAlignment="0" applyProtection="0"/>
    <xf numFmtId="0" fontId="2" fillId="0" borderId="0" applyNumberFormat="0" applyFont="0" applyFill="0" applyBorder="0" applyAlignment="0" applyProtection="0"/>
    <xf numFmtId="0" fontId="2" fillId="68" borderId="111"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Protection="0">
      <alignment horizontal="center" vertic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3" fontId="209" fillId="0" borderId="12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0" fontId="2" fillId="68" borderId="111" applyNumberFormat="0" applyFont="0" applyBorder="0" applyAlignment="0" applyProtection="0">
      <alignment horizontal="center"/>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45" fillId="68" borderId="124"/>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125" borderId="94"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41" fillId="126" borderId="112"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41" fillId="126" borderId="112"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7" fillId="0" borderId="113">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45" applyNumberFormat="0" applyFill="0" applyAlignment="0" applyProtection="0"/>
    <xf numFmtId="0" fontId="264" fillId="0" borderId="145" applyNumberFormat="0" applyFill="0" applyAlignment="0" applyProtection="0"/>
    <xf numFmtId="0" fontId="264" fillId="0" borderId="14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46" applyNumberFormat="0" applyFill="0" applyAlignment="0" applyProtection="0"/>
    <xf numFmtId="0" fontId="266" fillId="0" borderId="146" applyNumberFormat="0" applyFill="0" applyAlignment="0" applyProtection="0"/>
    <xf numFmtId="0" fontId="266" fillId="0" borderId="14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47" applyNumberFormat="0" applyFill="0" applyAlignment="0" applyProtection="0"/>
    <xf numFmtId="0" fontId="268" fillId="0" borderId="147" applyNumberFormat="0" applyFill="0" applyAlignment="0" applyProtection="0"/>
    <xf numFmtId="0" fontId="268" fillId="0" borderId="14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1" applyFont="0" applyProtection="0">
      <alignment horizontal="right"/>
    </xf>
    <xf numFmtId="0" fontId="10" fillId="0" borderId="0"/>
    <xf numFmtId="3" fontId="2" fillId="70" borderId="111" applyFont="0" applyProtection="0">
      <alignment horizontal="right"/>
    </xf>
    <xf numFmtId="0" fontId="2" fillId="0" borderId="0" applyNumberFormat="0" applyFont="0" applyFill="0" applyBorder="0" applyAlignment="0" applyProtection="0"/>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70" borderId="111" applyFont="0" applyProtection="0">
      <alignment horizontal="right"/>
    </xf>
    <xf numFmtId="0" fontId="10" fillId="0" borderId="0"/>
    <xf numFmtId="10" fontId="2" fillId="70" borderId="111" applyFont="0" applyProtection="0">
      <alignment horizontal="right"/>
    </xf>
    <xf numFmtId="0" fontId="2" fillId="0" borderId="0" applyNumberFormat="0" applyFont="0" applyFill="0" applyBorder="0" applyAlignment="0" applyProtection="0"/>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10"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0" borderId="111" applyFont="0" applyProtection="0">
      <alignment horizontal="right"/>
    </xf>
    <xf numFmtId="0" fontId="10" fillId="0" borderId="0"/>
    <xf numFmtId="9" fontId="2" fillId="70" borderId="111" applyFont="0" applyProtection="0">
      <alignment horizontal="right"/>
    </xf>
    <xf numFmtId="0" fontId="2" fillId="0" borderId="0" applyNumberFormat="0" applyFont="0" applyFill="0" applyBorder="0" applyAlignment="0" applyProtection="0"/>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9" fontId="2" fillId="70" borderId="111" applyFont="0" applyProtection="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70" borderId="112"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2" applyNumberFormat="0" applyFont="0" applyBorder="0" applyAlignment="0" applyProtection="0">
      <alignment horizontal="left"/>
    </xf>
    <xf numFmtId="0" fontId="2" fillId="0" borderId="0" applyNumberFormat="0" applyFont="0" applyFill="0" applyBorder="0" applyAlignment="0" applyProtection="0"/>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3" fontId="209" fillId="0" borderId="121">
      <alignment vertical="center"/>
    </xf>
    <xf numFmtId="0" fontId="2" fillId="0" borderId="0" applyNumberFormat="0" applyFont="0" applyFill="0" applyBorder="0" applyAlignment="0" applyProtection="0"/>
    <xf numFmtId="0" fontId="10" fillId="0" borderId="0"/>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0" fontId="2" fillId="70" borderId="112" applyNumberFormat="0" applyFont="0" applyBorder="0" applyAlignment="0" applyProtection="0">
      <alignment horizontal="left"/>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21">
      <alignment vertical="center"/>
    </xf>
    <xf numFmtId="37" fontId="45" fillId="0" borderId="0"/>
    <xf numFmtId="295" fontId="45" fillId="0" borderId="0"/>
    <xf numFmtId="3" fontId="209" fillId="0" borderId="12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1"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1" applyNumberFormat="0" applyBorder="0" applyAlignment="0" applyProtection="0"/>
    <xf numFmtId="0" fontId="10" fillId="0" borderId="0"/>
    <xf numFmtId="10" fontId="19" fillId="107" borderId="111" applyNumberFormat="0" applyBorder="0" applyAlignment="0" applyProtection="0"/>
    <xf numFmtId="10" fontId="19" fillId="107" borderId="111" applyNumberFormat="0" applyBorder="0" applyAlignment="0" applyProtection="0"/>
    <xf numFmtId="10" fontId="19" fillId="107" borderId="111" applyNumberFormat="0" applyBorder="0" applyAlignment="0" applyProtection="0"/>
    <xf numFmtId="10" fontId="19" fillId="107" borderId="111" applyNumberFormat="0" applyBorder="0" applyAlignment="0" applyProtection="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10" fillId="0" borderId="0"/>
    <xf numFmtId="0" fontId="10" fillId="0" borderId="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49" fillId="72" borderId="13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2" fillId="0" borderId="0" applyNumberFormat="0" applyFont="0" applyFill="0" applyBorder="0" applyAlignment="0" applyProtection="0"/>
    <xf numFmtId="0" fontId="271" fillId="0" borderId="71">
      <protection locked="0"/>
    </xf>
    <xf numFmtId="0" fontId="271" fillId="0" borderId="71">
      <protection locked="0"/>
    </xf>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0" fontId="49" fillId="72" borderId="132" applyNumberFormat="0" applyAlignment="0" applyProtection="0"/>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71" fillId="0" borderId="71">
      <protection locked="0"/>
    </xf>
    <xf numFmtId="0" fontId="271" fillId="0" borderId="71">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48">
      <alignment horizontal="right" vertical="center"/>
      <protection locked="0"/>
    </xf>
    <xf numFmtId="310" fontId="271" fillId="88" borderId="148">
      <alignment horizontal="right" vertical="center"/>
      <protection locked="0"/>
    </xf>
    <xf numFmtId="310" fontId="271" fillId="88" borderId="14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 fontId="233" fillId="129" borderId="71"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21">
      <alignment vertical="center"/>
    </xf>
    <xf numFmtId="311" fontId="2" fillId="71" borderId="111" applyFont="0" applyAlignment="0">
      <protection locked="0"/>
    </xf>
    <xf numFmtId="0" fontId="10" fillId="0" borderId="0"/>
    <xf numFmtId="311" fontId="2" fillId="71" borderId="111" applyFont="0" applyAlignment="0">
      <protection locked="0"/>
    </xf>
    <xf numFmtId="0" fontId="2" fillId="0" borderId="0" applyNumberFormat="0" applyFont="0" applyFill="0" applyBorder="0" applyAlignment="0" applyProtection="0"/>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 fontId="209" fillId="0" borderId="121">
      <alignment vertical="center"/>
    </xf>
    <xf numFmtId="0" fontId="2" fillId="0" borderId="0" applyNumberFormat="0" applyFont="0" applyFill="0" applyBorder="0" applyAlignment="0" applyProtection="0"/>
    <xf numFmtId="0" fontId="10" fillId="0" borderId="0"/>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11" fontId="2" fillId="71" borderId="111" applyFont="0" applyAlignment="0">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 fillId="71" borderId="111" applyFont="0">
      <alignment horizontal="right"/>
      <protection locked="0"/>
    </xf>
    <xf numFmtId="0" fontId="10" fillId="0" borderId="0"/>
    <xf numFmtId="3" fontId="2" fillId="71" borderId="11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vertical="center"/>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71" borderId="111" applyFont="0">
      <alignment horizontal="right"/>
      <protection locked="0"/>
    </xf>
    <xf numFmtId="0" fontId="10" fillId="0" borderId="0"/>
    <xf numFmtId="260" fontId="2" fillId="71" borderId="111" applyFont="0">
      <alignment horizontal="right"/>
      <protection locked="0"/>
    </xf>
    <xf numFmtId="0" fontId="2" fillId="0" borderId="0" applyNumberFormat="0" applyFont="0" applyFill="0" applyBorder="0" applyAlignment="0" applyProtection="0"/>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26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10" fontId="2" fillId="71" borderId="111" applyFont="0">
      <alignment horizontal="right"/>
      <protection locked="0"/>
    </xf>
    <xf numFmtId="0" fontId="10" fillId="0" borderId="0"/>
    <xf numFmtId="10" fontId="2" fillId="71" borderId="111" applyFont="0">
      <alignment horizontal="right"/>
      <protection locked="0"/>
    </xf>
    <xf numFmtId="0" fontId="2" fillId="0" borderId="0" applyNumberFormat="0" applyFont="0" applyFill="0" applyBorder="0" applyAlignment="0" applyProtection="0"/>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10" fontId="2" fillId="71"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1" borderId="115"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5" applyFont="0">
      <alignment horizontal="right"/>
      <protection locked="0"/>
    </xf>
    <xf numFmtId="9" fontId="2" fillId="71" borderId="115" applyFont="0">
      <alignment horizontal="right"/>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5" applyFont="0">
      <alignment horizontal="right"/>
      <protection locked="0"/>
    </xf>
    <xf numFmtId="9" fontId="2" fillId="71" borderId="115" applyFont="0">
      <alignment horizontal="right"/>
      <protection locked="0"/>
    </xf>
    <xf numFmtId="9" fontId="2" fillId="71" borderId="115" applyFont="0">
      <alignment horizontal="right"/>
      <protection locked="0"/>
    </xf>
    <xf numFmtId="9" fontId="2" fillId="71" borderId="115" applyFont="0">
      <alignment horizontal="right"/>
      <protection locked="0"/>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71" borderId="111" applyFont="0">
      <alignment horizontal="center" wrapText="1"/>
      <protection locked="0"/>
    </xf>
    <xf numFmtId="0" fontId="10" fillId="0" borderId="0"/>
    <xf numFmtId="0" fontId="2" fillId="71" borderId="111" applyFont="0">
      <alignment horizontal="center" wrapText="1"/>
      <protection locked="0"/>
    </xf>
    <xf numFmtId="0" fontId="2" fillId="0" borderId="0" applyNumberFormat="0" applyFont="0" applyFill="0" applyBorder="0" applyAlignment="0" applyProtection="0"/>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0" fontId="2" fillId="71"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71" borderId="111" applyFont="0" applyAlignment="0">
      <protection locked="0"/>
    </xf>
    <xf numFmtId="0" fontId="10" fillId="0" borderId="0"/>
    <xf numFmtId="0" fontId="10" fillId="0" borderId="0"/>
    <xf numFmtId="3" fontId="209" fillId="0" borderId="121">
      <alignment vertical="center"/>
    </xf>
    <xf numFmtId="0" fontId="10" fillId="0" borderId="0"/>
    <xf numFmtId="0" fontId="10" fillId="0" borderId="0"/>
    <xf numFmtId="49" fontId="2" fillId="71" borderId="111"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17" fontId="160" fillId="0" borderId="71"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17" fontId="228" fillId="96" borderId="14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1"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78" fillId="0" borderId="15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22" applyAlignment="0" applyProtection="0">
      <alignment horizontal="centerContinuous"/>
    </xf>
    <xf numFmtId="19" fontId="280" fillId="0" borderId="122" applyAlignment="0" applyProtection="0">
      <alignment horizontal="centerContinuous"/>
    </xf>
    <xf numFmtId="3" fontId="209" fillId="0" borderId="12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2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10" fontId="9" fillId="130" borderId="94" applyBorder="0">
      <alignment horizontal="center"/>
      <protection locked="0"/>
    </xf>
    <xf numFmtId="0" fontId="10" fillId="0" borderId="0"/>
    <xf numFmtId="2" fontId="233" fillId="107" borderId="111"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23" applyNumberFormat="0" applyFill="0" applyBorder="0" applyAlignment="0"/>
    <xf numFmtId="17" fontId="45" fillId="131" borderId="123" applyNumberFormat="0" applyFill="0" applyBorder="0" applyAlignment="0"/>
    <xf numFmtId="3" fontId="209" fillId="0" borderId="121">
      <alignment vertical="center"/>
    </xf>
    <xf numFmtId="3" fontId="209" fillId="0" borderId="12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7" fontId="282" fillId="0" borderId="0"/>
    <xf numFmtId="295" fontId="282"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237" fillId="69" borderId="111"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2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83" fillId="104" borderId="114">
      <alignment horizontal="center" vertical="top" wrapText="1"/>
    </xf>
    <xf numFmtId="0" fontId="283" fillId="104" borderId="114">
      <alignment horizontal="center" vertical="top" wrapText="1"/>
    </xf>
    <xf numFmtId="0" fontId="283" fillId="104" borderId="114">
      <alignment horizontal="center" vertical="top" wrapText="1"/>
    </xf>
    <xf numFmtId="0" fontId="283" fillId="104" borderId="11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3"/>
    <xf numFmtId="0" fontId="2" fillId="0" borderId="113"/>
    <xf numFmtId="0" fontId="2" fillId="0" borderId="113"/>
    <xf numFmtId="0" fontId="2" fillId="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2"/>
    <xf numFmtId="0" fontId="45" fillId="70" borderId="112"/>
    <xf numFmtId="0" fontId="45" fillId="70" borderId="112"/>
    <xf numFmtId="0" fontId="45" fillId="7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4"/>
    <xf numFmtId="0" fontId="45" fillId="0" borderId="94"/>
    <xf numFmtId="0" fontId="45"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4">
      <alignment horizontal="center" vertical="top"/>
    </xf>
    <xf numFmtId="0" fontId="283" fillId="132" borderId="114">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2"/>
    <xf numFmtId="0" fontId="45" fillId="0" borderId="112"/>
    <xf numFmtId="0" fontId="45" fillId="0" borderId="112"/>
    <xf numFmtId="0" fontId="45"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4"/>
    <xf numFmtId="0" fontId="2" fillId="0" borderId="114"/>
    <xf numFmtId="0" fontId="2" fillId="0" borderId="114"/>
    <xf numFmtId="0" fontId="2" fillId="0" borderId="114"/>
    <xf numFmtId="0" fontId="2" fillId="0" borderId="11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15"/>
    <xf numFmtId="0" fontId="284" fillId="70" borderId="11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alignment horizontal="center"/>
    </xf>
    <xf numFmtId="0" fontId="2" fillId="0" borderId="95">
      <alignment horizontal="center"/>
    </xf>
    <xf numFmtId="0" fontId="2" fillId="0" borderId="95">
      <alignment horizontal="center"/>
    </xf>
    <xf numFmtId="0" fontId="2" fillId="0" borderId="9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alignment horizontal="center"/>
    </xf>
    <xf numFmtId="0" fontId="2" fillId="0" borderId="9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4">
      <alignment horizontal="center" vertical="top" wrapText="1"/>
    </xf>
    <xf numFmtId="0" fontId="283" fillId="132" borderId="114">
      <alignment horizontal="center" vertical="top" wrapText="1"/>
    </xf>
    <xf numFmtId="0" fontId="283" fillId="132" borderId="114">
      <alignment horizontal="center" vertical="top" wrapText="1"/>
    </xf>
    <xf numFmtId="0" fontId="283" fillId="132" borderId="114">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3"/>
    <xf numFmtId="3" fontId="2" fillId="0" borderId="113"/>
    <xf numFmtId="3" fontId="2" fillId="0" borderId="113"/>
    <xf numFmtId="3" fontId="2" fillId="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3">
      <alignment horizontal="center"/>
    </xf>
    <xf numFmtId="0" fontId="45" fillId="70" borderId="113">
      <alignment horizontal="center"/>
    </xf>
    <xf numFmtId="0" fontId="2" fillId="0" borderId="0" applyNumberFormat="0" applyFont="0" applyFill="0" applyBorder="0" applyAlignment="0" applyProtection="0"/>
    <xf numFmtId="0" fontId="45" fillId="70" borderId="114">
      <alignment horizontal="center"/>
    </xf>
    <xf numFmtId="0" fontId="45" fillId="70" borderId="114">
      <alignment horizontal="center"/>
    </xf>
    <xf numFmtId="0" fontId="45" fillId="70" borderId="114">
      <alignment horizontal="center"/>
    </xf>
    <xf numFmtId="0" fontId="45" fillId="70" borderId="11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4">
      <alignment horizontal="left" vertical="top"/>
    </xf>
    <xf numFmtId="0" fontId="45" fillId="70" borderId="94">
      <alignment horizontal="left" vertical="top"/>
    </xf>
    <xf numFmtId="0" fontId="45" fillId="70" borderId="94">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13">
      <alignment horizontal="center" vertical="center"/>
    </xf>
    <xf numFmtId="0" fontId="283" fillId="132" borderId="113">
      <alignment horizontal="center" vertical="center"/>
    </xf>
    <xf numFmtId="0" fontId="2" fillId="0" borderId="0" applyNumberFormat="0" applyFont="0" applyFill="0" applyBorder="0" applyAlignment="0" applyProtection="0"/>
    <xf numFmtId="0" fontId="283" fillId="132" borderId="114">
      <alignment horizontal="center" vertical="center"/>
    </xf>
    <xf numFmtId="0" fontId="283" fillId="132" borderId="114">
      <alignment horizontal="center" vertical="center"/>
    </xf>
    <xf numFmtId="0" fontId="283" fillId="132" borderId="114">
      <alignment horizontal="center" vertical="center"/>
    </xf>
    <xf numFmtId="0" fontId="283" fillId="132" borderId="114">
      <alignment horizontal="center" vertical="center"/>
    </xf>
    <xf numFmtId="0" fontId="2" fillId="0" borderId="0" applyNumberFormat="0" applyFont="0" applyFill="0" applyBorder="0" applyAlignment="0" applyProtection="0"/>
    <xf numFmtId="0" fontId="283" fillId="104" borderId="112">
      <alignment horizontal="center" vertical="center"/>
    </xf>
    <xf numFmtId="0" fontId="283" fillId="104" borderId="112">
      <alignment horizontal="center" vertical="center"/>
    </xf>
    <xf numFmtId="0" fontId="283" fillId="104" borderId="112">
      <alignment horizontal="center" vertical="center"/>
    </xf>
    <xf numFmtId="0" fontId="283" fillId="104"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13">
      <alignment horizontal="center" vertical="center"/>
    </xf>
    <xf numFmtId="0" fontId="283" fillId="104" borderId="113">
      <alignment horizontal="center" vertical="center"/>
    </xf>
    <xf numFmtId="0" fontId="2" fillId="0" borderId="0" applyNumberFormat="0" applyFont="0" applyFill="0" applyBorder="0" applyAlignment="0" applyProtection="0"/>
    <xf numFmtId="0" fontId="283" fillId="104" borderId="114">
      <alignment horizontal="center" vertical="center"/>
    </xf>
    <xf numFmtId="0" fontId="283" fillId="104" borderId="114">
      <alignment horizontal="center" vertical="center"/>
    </xf>
    <xf numFmtId="0" fontId="283" fillId="104" borderId="114">
      <alignment horizontal="center" vertical="center"/>
    </xf>
    <xf numFmtId="0" fontId="283" fillId="104" borderId="11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xf numFmtId="0" fontId="2" fillId="0" borderId="95"/>
    <xf numFmtId="0" fontId="2" fillId="0" borderId="95"/>
    <xf numFmtId="0" fontId="2" fillId="0" borderId="9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6"/>
    <xf numFmtId="0" fontId="2" fillId="0" borderId="9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0" fontId="2"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71" fillId="73" borderId="138" applyNumberFormat="0" applyFont="0" applyAlignment="0" applyProtection="0"/>
    <xf numFmtId="0" fontId="2" fillId="0" borderId="0" applyNumberFormat="0" applyFont="0" applyFill="0" applyBorder="0" applyAlignment="0" applyProtection="0"/>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 fillId="73" borderId="138" applyNumberFormat="0" applyFont="0" applyAlignment="0" applyProtection="0"/>
    <xf numFmtId="0" fontId="2" fillId="73" borderId="138" applyNumberFormat="0" applyFont="0" applyAlignment="0" applyProtection="0"/>
    <xf numFmtId="3" fontId="209" fillId="0" borderId="121">
      <alignment vertical="center"/>
    </xf>
    <xf numFmtId="0" fontId="286" fillId="0" borderId="7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237" fillId="0" borderId="71"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11">
      <alignment horizontal="right"/>
      <protection locked="0"/>
    </xf>
    <xf numFmtId="0" fontId="10" fillId="0" borderId="0"/>
    <xf numFmtId="3" fontId="2" fillId="74" borderId="111">
      <alignment horizontal="right"/>
      <protection locked="0"/>
    </xf>
    <xf numFmtId="0" fontId="2" fillId="0" borderId="0" applyNumberFormat="0" applyFont="0" applyFill="0" applyBorder="0" applyAlignment="0" applyProtection="0"/>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74" borderId="111">
      <alignment horizontal="right"/>
      <protection locked="0"/>
    </xf>
    <xf numFmtId="0" fontId="10" fillId="0" borderId="0"/>
    <xf numFmtId="260" fontId="2" fillId="74" borderId="111">
      <alignment horizontal="right"/>
      <protection locked="0"/>
    </xf>
    <xf numFmtId="0" fontId="2" fillId="0" borderId="0" applyNumberFormat="0" applyFont="0" applyFill="0" applyBorder="0" applyAlignment="0" applyProtection="0"/>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260"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74" borderId="111" applyFont="0">
      <alignment horizontal="right"/>
      <protection locked="0"/>
    </xf>
    <xf numFmtId="0" fontId="10" fillId="0" borderId="0"/>
    <xf numFmtId="10" fontId="2" fillId="74" borderId="111" applyFont="0">
      <alignment horizontal="right"/>
      <protection locked="0"/>
    </xf>
    <xf numFmtId="0" fontId="2" fillId="0" borderId="0" applyNumberFormat="0" applyFont="0" applyFill="0" applyBorder="0" applyAlignment="0" applyProtection="0"/>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10" fontId="2" fillId="74" borderId="111" applyFont="0">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74" borderId="111">
      <alignment horizontal="right"/>
      <protection locked="0"/>
    </xf>
    <xf numFmtId="0" fontId="10" fillId="0" borderId="0"/>
    <xf numFmtId="9" fontId="2" fillId="74" borderId="111">
      <alignment horizontal="right"/>
      <protection locked="0"/>
    </xf>
    <xf numFmtId="0" fontId="2" fillId="0" borderId="0" applyNumberFormat="0" applyFont="0" applyFill="0" applyBorder="0" applyAlignment="0" applyProtection="0"/>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9" fontId="2" fillId="74" borderId="111">
      <alignment horizontal="right"/>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331" fontId="2" fillId="74" borderId="111"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74" borderId="111">
      <alignment horizontal="center" wrapText="1"/>
    </xf>
    <xf numFmtId="0" fontId="10" fillId="0" borderId="0"/>
    <xf numFmtId="0" fontId="2" fillId="74" borderId="111">
      <alignment horizontal="center" wrapText="1"/>
    </xf>
    <xf numFmtId="0" fontId="2" fillId="0" borderId="0" applyNumberFormat="0" applyFont="0" applyFill="0" applyBorder="0" applyAlignment="0" applyProtection="0"/>
    <xf numFmtId="0" fontId="2" fillId="74" borderId="111">
      <alignment horizontal="center" wrapText="1"/>
    </xf>
    <xf numFmtId="0" fontId="2" fillId="74" borderId="111">
      <alignment horizontal="center" wrapText="1"/>
    </xf>
    <xf numFmtId="0" fontId="2" fillId="74" borderId="111">
      <alignment horizontal="center" wrapText="1"/>
    </xf>
    <xf numFmtId="0" fontId="2" fillId="74" borderId="111">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2" fillId="74" borderId="111">
      <alignment horizontal="center" wrapText="1"/>
    </xf>
    <xf numFmtId="0" fontId="2" fillId="74" borderId="111">
      <alignment horizontal="center" wrapText="1"/>
    </xf>
    <xf numFmtId="0" fontId="2" fillId="74" borderId="111">
      <alignment horizontal="center" wrapText="1"/>
    </xf>
    <xf numFmtId="0" fontId="2" fillId="74" borderId="111">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74" borderId="111" applyNumberFormat="0" applyFont="0">
      <alignment horizontal="center" wrapText="1"/>
      <protection locked="0"/>
    </xf>
    <xf numFmtId="0" fontId="10" fillId="0" borderId="0"/>
    <xf numFmtId="0" fontId="2" fillId="74" borderId="111" applyNumberFormat="0" applyFont="0">
      <alignment horizontal="center" wrapText="1"/>
      <protection locked="0"/>
    </xf>
    <xf numFmtId="0" fontId="2" fillId="0" borderId="0" applyNumberFormat="0" applyFont="0" applyFill="0" applyBorder="0" applyAlignment="0" applyProtection="0"/>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0" fontId="2" fillId="74" borderId="111" applyNumberFormat="0"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66"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68" fillId="63" borderId="151" applyNumberFormat="0" applyAlignment="0" applyProtection="0"/>
    <xf numFmtId="0" fontId="10" fillId="0" borderId="0"/>
    <xf numFmtId="0" fontId="10" fillId="0" borderId="0"/>
    <xf numFmtId="0" fontId="10" fillId="0" borderId="0"/>
    <xf numFmtId="0" fontId="10" fillId="0" borderId="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6" fillId="109"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1" applyNumberFormat="0" applyAlignment="0" applyProtection="0"/>
    <xf numFmtId="0" fontId="66" fillId="109" borderId="151" applyNumberFormat="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1" applyNumberFormat="0" applyAlignment="0" applyProtection="0"/>
    <xf numFmtId="0" fontId="68" fillId="63" borderId="151" applyNumberFormat="0" applyAlignment="0" applyProtection="0"/>
    <xf numFmtId="173" fontId="233" fillId="134" borderId="71"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1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3" fontId="288" fillId="135" borderId="11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1" applyNumberFormat="0" applyFont="0" applyBorder="0" applyAlignment="0" applyProtection="0">
      <alignment horizontal="center"/>
    </xf>
    <xf numFmtId="0" fontId="19" fillId="131"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9" fillId="96" borderId="71" applyNumberFormat="0" applyFont="0" applyBorder="0" applyAlignment="0" applyProtection="0">
      <alignment horizontal="center"/>
    </xf>
    <xf numFmtId="0" fontId="19" fillId="96" borderId="71"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60" fillId="0" borderId="15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5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10" fontId="2" fillId="0" borderId="15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53" fillId="0" borderId="0"/>
    <xf numFmtId="0" fontId="2" fillId="0" borderId="0" applyNumberFormat="0" applyFont="0" applyFill="0" applyBorder="0" applyAlignment="0" applyProtection="0"/>
    <xf numFmtId="0" fontId="10" fillId="0" borderId="0"/>
    <xf numFmtId="0" fontId="46" fillId="69" borderId="65">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2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45" fillId="92" borderId="65"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21">
      <alignment vertical="center"/>
    </xf>
    <xf numFmtId="0" fontId="10" fillId="0" borderId="0"/>
    <xf numFmtId="0" fontId="177" fillId="111"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 fontId="2" fillId="95" borderId="111"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11"/>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165" fontId="298" fillId="0" borderId="0">
      <alignment horizontal="right"/>
    </xf>
    <xf numFmtId="0" fontId="10" fillId="0" borderId="0"/>
    <xf numFmtId="0" fontId="2" fillId="0" borderId="15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9" fillId="88" borderId="151" applyNumberFormat="0" applyProtection="0">
      <alignment vertical="center"/>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4" fontId="29" fillId="88"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3"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97"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104"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99"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2"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6"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05"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136"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29" fillId="98" borderId="151" applyNumberFormat="0" applyProtection="0">
      <alignment horizontal="right" vertical="center"/>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188" fillId="137" borderId="151"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29" fillId="138" borderId="158" applyNumberFormat="0" applyProtection="0">
      <alignment horizontal="left" vertical="center" indent="1"/>
    </xf>
    <xf numFmtId="4" fontId="300" fillId="139" borderId="0"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38"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4" fontId="29"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2" fillId="140" borderId="151" applyNumberFormat="0" applyProtection="0">
      <alignment horizontal="left" vertical="center" indent="1"/>
    </xf>
    <xf numFmtId="0" fontId="45" fillId="133" borderId="15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9" applyNumberFormat="0" applyProtection="0">
      <alignment horizontal="left" vertical="center" indent="1"/>
    </xf>
    <xf numFmtId="0" fontId="45" fillId="133" borderId="159" applyNumberFormat="0" applyProtection="0">
      <alignment horizontal="left" vertical="center" indent="1"/>
    </xf>
    <xf numFmtId="0" fontId="2" fillId="0" borderId="0" applyNumberFormat="0" applyFont="0" applyFill="0" applyBorder="0" applyAlignment="0" applyProtection="0"/>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113"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68"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9" fillId="107" borderId="151" applyNumberFormat="0" applyProtection="0">
      <alignment vertical="center"/>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4" fontId="29" fillId="107" borderId="151" applyNumberFormat="0" applyProtection="0">
      <alignment horizontal="left" vertical="center" indent="1"/>
    </xf>
    <xf numFmtId="340" fontId="29" fillId="131" borderId="159" applyProtection="0">
      <alignment horizontal="right" vertical="center"/>
    </xf>
    <xf numFmtId="340" fontId="29" fillId="131"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9" applyProtection="0">
      <alignment horizontal="right" vertical="center"/>
    </xf>
    <xf numFmtId="340" fontId="29" fillId="131" borderId="159" applyProtection="0">
      <alignment horizontal="right" vertical="center"/>
    </xf>
    <xf numFmtId="340" fontId="29" fillId="131" borderId="15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4" fontId="299" fillId="138" borderId="151" applyNumberFormat="0" applyProtection="0">
      <alignment horizontal="right" vertical="center"/>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2" fillId="92" borderId="151" applyNumberFormat="0" applyProtection="0">
      <alignment horizontal="left" vertical="center" indent="1"/>
    </xf>
    <xf numFmtId="0" fontId="301" fillId="0" borderId="0"/>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4" fontId="206" fillId="138" borderId="15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99"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60">
      <alignment horizontal="right"/>
    </xf>
    <xf numFmtId="0" fontId="306" fillId="141" borderId="0"/>
    <xf numFmtId="0" fontId="304" fillId="69" borderId="16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11">
      <alignment horizontal="center"/>
    </xf>
    <xf numFmtId="0" fontId="10" fillId="0" borderId="0"/>
    <xf numFmtId="347" fontId="2" fillId="69" borderId="111">
      <alignment horizontal="center"/>
    </xf>
    <xf numFmtId="0" fontId="2" fillId="0" borderId="0" applyNumberFormat="0" applyFont="0" applyFill="0" applyBorder="0" applyAlignment="0" applyProtection="0"/>
    <xf numFmtId="347" fontId="2" fillId="69" borderId="111">
      <alignment horizontal="center"/>
    </xf>
    <xf numFmtId="347" fontId="2" fillId="69" borderId="111">
      <alignment horizontal="center"/>
    </xf>
    <xf numFmtId="347" fontId="2" fillId="69" borderId="111">
      <alignment horizontal="center"/>
    </xf>
    <xf numFmtId="347" fontId="2" fillId="69" borderId="111">
      <alignment horizontal="center"/>
    </xf>
    <xf numFmtId="3" fontId="209" fillId="0" borderId="121">
      <alignment vertical="center"/>
    </xf>
    <xf numFmtId="0" fontId="2" fillId="0" borderId="0" applyNumberFormat="0" applyFont="0" applyFill="0" applyBorder="0" applyAlignment="0" applyProtection="0"/>
    <xf numFmtId="0" fontId="10" fillId="0" borderId="0"/>
    <xf numFmtId="347" fontId="2" fillId="69" borderId="111">
      <alignment horizontal="center"/>
    </xf>
    <xf numFmtId="347" fontId="2" fillId="69" borderId="111">
      <alignment horizontal="center"/>
    </xf>
    <xf numFmtId="347" fontId="2" fillId="69" borderId="111">
      <alignment horizontal="center"/>
    </xf>
    <xf numFmtId="347" fontId="2" fillId="69" borderId="111">
      <alignment horizontal="center"/>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 fontId="2" fillId="69" borderId="111" applyFont="0">
      <alignment horizontal="right"/>
    </xf>
    <xf numFmtId="0" fontId="10" fillId="0" borderId="0"/>
    <xf numFmtId="3" fontId="2" fillId="69" borderId="111"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1" applyFont="0">
      <alignment horizontal="right" vertical="center"/>
    </xf>
    <xf numFmtId="3" fontId="2" fillId="69" borderId="111" applyFont="0">
      <alignment horizontal="right" vertical="center"/>
    </xf>
    <xf numFmtId="3" fontId="2" fillId="69" borderId="111" applyFont="0">
      <alignment horizontal="right" vertical="center"/>
    </xf>
    <xf numFmtId="3" fontId="2" fillId="69" borderId="111" applyFont="0">
      <alignment horizontal="right" vertical="center"/>
    </xf>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 fillId="69" borderId="111" applyFont="0">
      <alignment horizontal="right"/>
    </xf>
    <xf numFmtId="3" fontId="2" fillId="69" borderId="111" applyFont="0">
      <alignment horizontal="right"/>
    </xf>
    <xf numFmtId="3" fontId="2" fillId="69" borderId="111" applyFont="0">
      <alignment horizontal="right"/>
    </xf>
    <xf numFmtId="3"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87" fontId="2" fillId="69" borderId="111" applyFont="0">
      <alignment horizontal="right"/>
    </xf>
    <xf numFmtId="0" fontId="10" fillId="0" borderId="0"/>
    <xf numFmtId="187" fontId="2" fillId="69" borderId="111" applyFont="0">
      <alignment horizontal="right"/>
    </xf>
    <xf numFmtId="0" fontId="2" fillId="0" borderId="0" applyNumberFormat="0" applyFont="0" applyFill="0" applyBorder="0" applyAlignment="0" applyProtection="0"/>
    <xf numFmtId="187" fontId="2" fillId="69" borderId="111" applyFont="0">
      <alignment horizontal="right"/>
    </xf>
    <xf numFmtId="187" fontId="2" fillId="69" borderId="111" applyFont="0">
      <alignment horizontal="right"/>
    </xf>
    <xf numFmtId="187" fontId="2" fillId="69" borderId="111" applyFont="0">
      <alignment horizontal="right"/>
    </xf>
    <xf numFmtId="187"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87" fontId="2" fillId="69" borderId="111" applyFont="0">
      <alignment horizontal="right"/>
    </xf>
    <xf numFmtId="187" fontId="2" fillId="69" borderId="111" applyFont="0">
      <alignment horizontal="right"/>
    </xf>
    <xf numFmtId="187" fontId="2" fillId="69" borderId="111" applyFont="0">
      <alignment horizontal="right"/>
    </xf>
    <xf numFmtId="187"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69" borderId="111" applyFont="0">
      <alignment horizontal="right"/>
    </xf>
    <xf numFmtId="0" fontId="10" fillId="0" borderId="0"/>
    <xf numFmtId="260" fontId="2" fillId="69" borderId="111" applyFont="0">
      <alignment horizontal="right"/>
    </xf>
    <xf numFmtId="0" fontId="2" fillId="0" borderId="0" applyNumberFormat="0" applyFont="0" applyFill="0" applyBorder="0" applyAlignment="0" applyProtection="0"/>
    <xf numFmtId="260" fontId="2" fillId="69" borderId="111" applyFont="0">
      <alignment horizontal="right"/>
    </xf>
    <xf numFmtId="260" fontId="2" fillId="69" borderId="111" applyFont="0">
      <alignment horizontal="right"/>
    </xf>
    <xf numFmtId="260" fontId="2" fillId="69" borderId="111" applyFont="0">
      <alignment horizontal="right"/>
    </xf>
    <xf numFmtId="26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260" fontId="2" fillId="69" borderId="111" applyFont="0">
      <alignment horizontal="right"/>
    </xf>
    <xf numFmtId="260" fontId="2" fillId="69" borderId="111" applyFont="0">
      <alignment horizontal="right"/>
    </xf>
    <xf numFmtId="260" fontId="2" fillId="69" borderId="111" applyFont="0">
      <alignment horizontal="right"/>
    </xf>
    <xf numFmtId="26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69" borderId="111" applyFont="0">
      <alignment horizontal="right"/>
    </xf>
    <xf numFmtId="0" fontId="10" fillId="0" borderId="0"/>
    <xf numFmtId="10" fontId="2" fillId="69" borderId="111" applyFont="0">
      <alignment horizontal="right"/>
    </xf>
    <xf numFmtId="0" fontId="2" fillId="0" borderId="0" applyNumberFormat="0" applyFont="0" applyFill="0" applyBorder="0" applyAlignment="0" applyProtection="0"/>
    <xf numFmtId="10" fontId="2" fillId="69" borderId="111" applyFont="0">
      <alignment horizontal="right"/>
    </xf>
    <xf numFmtId="10" fontId="2" fillId="69" borderId="111" applyFont="0">
      <alignment horizontal="right"/>
    </xf>
    <xf numFmtId="10" fontId="2" fillId="69" borderId="111" applyFont="0">
      <alignment horizontal="right"/>
    </xf>
    <xf numFmtId="1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69" borderId="111" applyFont="0">
      <alignment horizontal="right"/>
    </xf>
    <xf numFmtId="10" fontId="2" fillId="69" borderId="111" applyFont="0">
      <alignment horizontal="right"/>
    </xf>
    <xf numFmtId="10" fontId="2" fillId="69" borderId="111" applyFont="0">
      <alignment horizontal="right"/>
    </xf>
    <xf numFmtId="10"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69" borderId="111" applyFont="0">
      <alignment horizontal="right"/>
    </xf>
    <xf numFmtId="0" fontId="10" fillId="0" borderId="0"/>
    <xf numFmtId="9" fontId="2" fillId="69" borderId="111" applyFont="0">
      <alignment horizontal="right"/>
    </xf>
    <xf numFmtId="0" fontId="2" fillId="0" borderId="0" applyNumberFormat="0" applyFont="0" applyFill="0" applyBorder="0" applyAlignment="0" applyProtection="0"/>
    <xf numFmtId="9" fontId="2" fillId="69" borderId="111" applyFont="0">
      <alignment horizontal="right"/>
    </xf>
    <xf numFmtId="9" fontId="2" fillId="69" borderId="111" applyFont="0">
      <alignment horizontal="right"/>
    </xf>
    <xf numFmtId="9" fontId="2" fillId="69" borderId="111" applyFont="0">
      <alignment horizontal="right"/>
    </xf>
    <xf numFmtId="9"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69" borderId="111" applyFont="0">
      <alignment horizontal="right"/>
    </xf>
    <xf numFmtId="9" fontId="2" fillId="69" borderId="111" applyFont="0">
      <alignment horizontal="right"/>
    </xf>
    <xf numFmtId="9" fontId="2" fillId="69" borderId="111" applyFont="0">
      <alignment horizontal="right"/>
    </xf>
    <xf numFmtId="9" fontId="2" fillId="69"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48" fontId="2" fillId="69" borderId="111" applyFont="0">
      <alignment horizontal="center" wrapText="1"/>
    </xf>
    <xf numFmtId="0" fontId="10" fillId="0" borderId="0"/>
    <xf numFmtId="348" fontId="2" fillId="69" borderId="111" applyFont="0">
      <alignment horizontal="center" wrapText="1"/>
    </xf>
    <xf numFmtId="0" fontId="2" fillId="0" borderId="0" applyNumberFormat="0" applyFont="0" applyFill="0" applyBorder="0" applyAlignment="0" applyProtection="0"/>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48" fontId="2" fillId="69"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61" applyNumberFormat="0" applyBorder="0">
      <alignment horizontal="centerContinuous"/>
    </xf>
    <xf numFmtId="0" fontId="310" fillId="105" borderId="161" applyNumberFormat="0" applyBorder="0">
      <alignment horizontal="centerContinuous"/>
    </xf>
    <xf numFmtId="0" fontId="310" fillId="105" borderId="161" applyNumberFormat="0" applyBorder="0">
      <alignment horizontal="centerContinuous"/>
    </xf>
    <xf numFmtId="0" fontId="310" fillId="105" borderId="16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66" fillId="63"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3" applyBorder="0"/>
    <xf numFmtId="3" fontId="2" fillId="68" borderId="113" applyBorder="0"/>
    <xf numFmtId="3" fontId="2" fillId="68" borderId="113" applyBorder="0"/>
    <xf numFmtId="3" fontId="2" fillId="68" borderId="113" applyBorder="0"/>
    <xf numFmtId="3" fontId="2" fillId="68" borderId="113"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11" applyNumberFormat="0" applyFont="0" applyFill="0" applyBorder="0" applyAlignment="0">
      <protection hidden="1"/>
    </xf>
    <xf numFmtId="0" fontId="10" fillId="0" borderId="0"/>
    <xf numFmtId="0" fontId="160" fillId="0" borderId="111" applyNumberFormat="0" applyFont="0" applyFill="0" applyBorder="0" applyAlignment="0">
      <protection hidden="1"/>
    </xf>
    <xf numFmtId="0" fontId="10" fillId="0" borderId="0"/>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3" fontId="209" fillId="0" borderId="121">
      <alignment vertical="center"/>
    </xf>
    <xf numFmtId="0" fontId="2" fillId="0" borderId="0" applyNumberFormat="0" applyFont="0" applyFill="0" applyBorder="0" applyAlignment="0" applyProtection="0"/>
    <xf numFmtId="0" fontId="10" fillId="0" borderId="0"/>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0" fontId="160" fillId="0" borderId="111" applyNumberFormat="0" applyFont="0" applyFill="0" applyBorder="0" applyAlignment="0">
      <protection hidden="1"/>
    </xf>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 fontId="2" fillId="144" borderId="111" applyFont="0">
      <alignment horizontal="right"/>
    </xf>
    <xf numFmtId="0" fontId="10" fillId="0" borderId="0"/>
    <xf numFmtId="1" fontId="2" fillId="144" borderId="111" applyFont="0">
      <alignment horizontal="right"/>
    </xf>
    <xf numFmtId="0" fontId="2" fillId="0" borderId="0" applyNumberFormat="0" applyFont="0" applyFill="0" applyBorder="0" applyAlignment="0" applyProtection="0"/>
    <xf numFmtId="1" fontId="2" fillId="144" borderId="111" applyFont="0">
      <alignment horizontal="right"/>
    </xf>
    <xf numFmtId="1" fontId="2" fillId="144" borderId="111" applyFont="0">
      <alignment horizontal="right"/>
    </xf>
    <xf numFmtId="1" fontId="2" fillId="144" borderId="111" applyFont="0">
      <alignment horizontal="right"/>
    </xf>
    <xf numFmtId="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 fontId="2" fillId="144" borderId="111" applyFont="0">
      <alignment horizontal="right"/>
    </xf>
    <xf numFmtId="1" fontId="2" fillId="144" borderId="111" applyFont="0">
      <alignment horizontal="right"/>
    </xf>
    <xf numFmtId="1" fontId="2" fillId="144" borderId="111" applyFont="0">
      <alignment horizontal="right"/>
    </xf>
    <xf numFmtId="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4" fontId="2" fillId="144" borderId="111" applyFont="0"/>
    <xf numFmtId="0" fontId="10" fillId="0" borderId="0"/>
    <xf numFmtId="304" fontId="2" fillId="144" borderId="111" applyFont="0"/>
    <xf numFmtId="0" fontId="2" fillId="0" borderId="0" applyNumberFormat="0" applyFont="0" applyFill="0" applyBorder="0" applyAlignment="0" applyProtection="0"/>
    <xf numFmtId="304" fontId="2" fillId="144" borderId="111" applyFont="0"/>
    <xf numFmtId="304" fontId="2" fillId="144" borderId="111" applyFont="0"/>
    <xf numFmtId="304" fontId="2" fillId="144" borderId="111" applyFont="0"/>
    <xf numFmtId="304" fontId="2" fillId="144"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144" borderId="111" applyFont="0"/>
    <xf numFmtId="304" fontId="2" fillId="144" borderId="111" applyFont="0"/>
    <xf numFmtId="304" fontId="2" fillId="144" borderId="111" applyFont="0"/>
    <xf numFmtId="304" fontId="2" fillId="144"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144" borderId="111" applyFont="0">
      <alignment horizontal="right"/>
    </xf>
    <xf numFmtId="0" fontId="10" fillId="0" borderId="0"/>
    <xf numFmtId="9" fontId="2" fillId="144" borderId="111" applyFont="0">
      <alignment horizontal="right"/>
    </xf>
    <xf numFmtId="0" fontId="2" fillId="0" borderId="0" applyNumberFormat="0" applyFont="0" applyFill="0" applyBorder="0" applyAlignment="0" applyProtection="0"/>
    <xf numFmtId="9" fontId="2" fillId="144" borderId="111" applyFont="0">
      <alignment horizontal="right"/>
    </xf>
    <xf numFmtId="9" fontId="2" fillId="144" borderId="111" applyFont="0">
      <alignment horizontal="right"/>
    </xf>
    <xf numFmtId="9" fontId="2" fillId="144" borderId="111" applyFont="0">
      <alignment horizontal="right"/>
    </xf>
    <xf numFmtId="9"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144" borderId="111" applyFont="0">
      <alignment horizontal="right"/>
    </xf>
    <xf numFmtId="9" fontId="2" fillId="144" borderId="111" applyFont="0">
      <alignment horizontal="right"/>
    </xf>
    <xf numFmtId="9" fontId="2" fillId="144" borderId="111" applyFont="0">
      <alignment horizontal="right"/>
    </xf>
    <xf numFmtId="9"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1" fontId="2" fillId="144" borderId="111" applyFont="0">
      <alignment horizontal="right"/>
    </xf>
    <xf numFmtId="0" fontId="10" fillId="0" borderId="0"/>
    <xf numFmtId="331" fontId="2" fillId="144" borderId="111" applyFont="0">
      <alignment horizontal="right"/>
    </xf>
    <xf numFmtId="0" fontId="2" fillId="0" borderId="0" applyNumberFormat="0" applyFont="0" applyFill="0" applyBorder="0" applyAlignment="0" applyProtection="0"/>
    <xf numFmtId="331" fontId="2" fillId="144" borderId="111" applyFont="0">
      <alignment horizontal="right"/>
    </xf>
    <xf numFmtId="331" fontId="2" fillId="144" borderId="111" applyFont="0">
      <alignment horizontal="right"/>
    </xf>
    <xf numFmtId="331" fontId="2" fillId="144" borderId="111" applyFont="0">
      <alignment horizontal="right"/>
    </xf>
    <xf numFmtId="33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31" fontId="2" fillId="144" borderId="111" applyFont="0">
      <alignment horizontal="right"/>
    </xf>
    <xf numFmtId="331" fontId="2" fillId="144" borderId="111" applyFont="0">
      <alignment horizontal="right"/>
    </xf>
    <xf numFmtId="331" fontId="2" fillId="144" borderId="111" applyFont="0">
      <alignment horizontal="right"/>
    </xf>
    <xf numFmtId="331"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144" borderId="111" applyFont="0">
      <alignment horizontal="right"/>
    </xf>
    <xf numFmtId="0" fontId="10" fillId="0" borderId="0"/>
    <xf numFmtId="10" fontId="2" fillId="144" borderId="111" applyFont="0">
      <alignment horizontal="right"/>
    </xf>
    <xf numFmtId="0" fontId="2" fillId="0" borderId="0" applyNumberFormat="0" applyFont="0" applyFill="0" applyBorder="0" applyAlignment="0" applyProtection="0"/>
    <xf numFmtId="10" fontId="2" fillId="144" borderId="111" applyFont="0">
      <alignment horizontal="right"/>
    </xf>
    <xf numFmtId="10" fontId="2" fillId="144" borderId="111" applyFont="0">
      <alignment horizontal="right"/>
    </xf>
    <xf numFmtId="10" fontId="2" fillId="144" borderId="111" applyFont="0">
      <alignment horizontal="right"/>
    </xf>
    <xf numFmtId="10"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144" borderId="111" applyFont="0">
      <alignment horizontal="right"/>
    </xf>
    <xf numFmtId="10" fontId="2" fillId="144" borderId="111" applyFont="0">
      <alignment horizontal="right"/>
    </xf>
    <xf numFmtId="10" fontId="2" fillId="144" borderId="111" applyFont="0">
      <alignment horizontal="right"/>
    </xf>
    <xf numFmtId="10" fontId="2" fillId="144"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144" borderId="111" applyFont="0">
      <alignment horizontal="center" wrapText="1"/>
    </xf>
    <xf numFmtId="0" fontId="10" fillId="0" borderId="0"/>
    <xf numFmtId="0" fontId="2" fillId="144" borderId="111" applyFont="0">
      <alignment horizontal="center" wrapText="1"/>
    </xf>
    <xf numFmtId="0" fontId="2" fillId="0" borderId="0" applyNumberFormat="0" applyFont="0" applyFill="0" applyBorder="0" applyAlignment="0" applyProtection="0"/>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0" fontId="2" fillId="144" borderId="111" applyFont="0">
      <alignment horizontal="center" wrapText="1"/>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144" borderId="111" applyFont="0"/>
    <xf numFmtId="0" fontId="10" fillId="0" borderId="0"/>
    <xf numFmtId="0" fontId="10" fillId="0" borderId="0"/>
    <xf numFmtId="3" fontId="209" fillId="0" borderId="121">
      <alignment vertical="center"/>
    </xf>
    <xf numFmtId="0" fontId="10" fillId="0" borderId="0"/>
    <xf numFmtId="0" fontId="10" fillId="0" borderId="0"/>
    <xf numFmtId="49" fontId="2" fillId="144" borderId="111" applyFont="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304" fontId="2" fillId="145" borderId="111" applyFont="0"/>
    <xf numFmtId="0" fontId="10" fillId="0" borderId="0"/>
    <xf numFmtId="304" fontId="2" fillId="145" borderId="111" applyFont="0"/>
    <xf numFmtId="0" fontId="2" fillId="0" borderId="0" applyNumberFormat="0" applyFont="0" applyFill="0" applyBorder="0" applyAlignment="0" applyProtection="0"/>
    <xf numFmtId="304" fontId="2" fillId="145" borderId="111" applyFont="0"/>
    <xf numFmtId="304" fontId="2" fillId="145" borderId="111" applyFont="0"/>
    <xf numFmtId="304" fontId="2" fillId="145" borderId="111" applyFont="0"/>
    <xf numFmtId="304" fontId="2" fillId="145"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145" borderId="111" applyFont="0"/>
    <xf numFmtId="304" fontId="2" fillId="145" borderId="111" applyFont="0"/>
    <xf numFmtId="304" fontId="2" fillId="145" borderId="111" applyFont="0"/>
    <xf numFmtId="304" fontId="2" fillId="145"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145" borderId="111" applyFont="0">
      <alignment horizontal="right"/>
    </xf>
    <xf numFmtId="0" fontId="10" fillId="0" borderId="0"/>
    <xf numFmtId="9" fontId="2" fillId="145" borderId="111" applyFont="0">
      <alignment horizontal="right"/>
    </xf>
    <xf numFmtId="0" fontId="2" fillId="0" borderId="0" applyNumberFormat="0" applyFont="0" applyFill="0" applyBorder="0" applyAlignment="0" applyProtection="0"/>
    <xf numFmtId="9" fontId="2" fillId="145" borderId="111" applyFont="0">
      <alignment horizontal="right"/>
    </xf>
    <xf numFmtId="9" fontId="2" fillId="145" borderId="111" applyFont="0">
      <alignment horizontal="right"/>
    </xf>
    <xf numFmtId="9" fontId="2" fillId="145" borderId="111" applyFont="0">
      <alignment horizontal="right"/>
    </xf>
    <xf numFmtId="9" fontId="2" fillId="145"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145" borderId="111" applyFont="0">
      <alignment horizontal="right"/>
    </xf>
    <xf numFmtId="9" fontId="2" fillId="145" borderId="111" applyFont="0">
      <alignment horizontal="right"/>
    </xf>
    <xf numFmtId="9" fontId="2" fillId="145" borderId="111" applyFont="0">
      <alignment horizontal="right"/>
    </xf>
    <xf numFmtId="9" fontId="2" fillId="145"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311" fontId="2" fillId="146" borderId="111">
      <alignment vertical="center"/>
    </xf>
    <xf numFmtId="311" fontId="2" fillId="146" borderId="111">
      <alignment vertical="center"/>
    </xf>
    <xf numFmtId="311" fontId="2" fillId="146" borderId="111">
      <alignment vertical="center"/>
    </xf>
    <xf numFmtId="311" fontId="2" fillId="146" borderId="111">
      <alignment vertical="center"/>
    </xf>
    <xf numFmtId="311" fontId="2" fillId="146" borderId="111">
      <alignment vertical="center"/>
    </xf>
    <xf numFmtId="304" fontId="2" fillId="93" borderId="111" applyFont="0">
      <alignment horizontal="right"/>
    </xf>
    <xf numFmtId="0" fontId="10" fillId="0" borderId="0"/>
    <xf numFmtId="304" fontId="2" fillId="93" borderId="111" applyFont="0">
      <alignment horizontal="right"/>
    </xf>
    <xf numFmtId="0" fontId="2" fillId="0" borderId="0" applyNumberFormat="0" applyFont="0" applyFill="0" applyBorder="0" applyAlignment="0" applyProtection="0"/>
    <xf numFmtId="304" fontId="2" fillId="93" borderId="111" applyFont="0">
      <alignment horizontal="right"/>
    </xf>
    <xf numFmtId="304" fontId="2" fillId="93" borderId="111" applyFont="0">
      <alignment horizontal="right"/>
    </xf>
    <xf numFmtId="304" fontId="2" fillId="93" borderId="111" applyFont="0">
      <alignment horizontal="right"/>
    </xf>
    <xf numFmtId="304"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04" fontId="2" fillId="93" borderId="111" applyFont="0">
      <alignment horizontal="right"/>
    </xf>
    <xf numFmtId="304" fontId="2" fillId="93" borderId="111" applyFont="0">
      <alignment horizontal="right"/>
    </xf>
    <xf numFmtId="304" fontId="2" fillId="93" borderId="111" applyFont="0">
      <alignment horizontal="right"/>
    </xf>
    <xf numFmtId="304"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 fontId="2" fillId="93" borderId="111" applyFont="0">
      <alignment horizontal="right"/>
    </xf>
    <xf numFmtId="0" fontId="10" fillId="0" borderId="0"/>
    <xf numFmtId="1" fontId="2" fillId="93" borderId="111" applyFont="0">
      <alignment horizontal="right"/>
    </xf>
    <xf numFmtId="0" fontId="2" fillId="0" borderId="0" applyNumberFormat="0" applyFont="0" applyFill="0" applyBorder="0" applyAlignment="0" applyProtection="0"/>
    <xf numFmtId="1" fontId="2" fillId="93" borderId="111" applyFont="0">
      <alignment horizontal="right"/>
    </xf>
    <xf numFmtId="1" fontId="2" fillId="93" borderId="111" applyFont="0">
      <alignment horizontal="right"/>
    </xf>
    <xf numFmtId="1" fontId="2" fillId="93" borderId="111" applyFont="0">
      <alignment horizontal="right"/>
    </xf>
    <xf numFmtId="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 fontId="2" fillId="93" borderId="111" applyFont="0">
      <alignment horizontal="right"/>
    </xf>
    <xf numFmtId="1" fontId="2" fillId="93" borderId="111" applyFont="0">
      <alignment horizontal="right"/>
    </xf>
    <xf numFmtId="1" fontId="2" fillId="93" borderId="111" applyFont="0">
      <alignment horizontal="right"/>
    </xf>
    <xf numFmtId="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04" fontId="2" fillId="93" borderId="111" applyFont="0"/>
    <xf numFmtId="0" fontId="10" fillId="0" borderId="0"/>
    <xf numFmtId="304" fontId="2" fillId="93" borderId="111" applyFont="0"/>
    <xf numFmtId="0" fontId="2" fillId="0" borderId="0" applyNumberFormat="0" applyFont="0" applyFill="0" applyBorder="0" applyAlignment="0" applyProtection="0"/>
    <xf numFmtId="304" fontId="2" fillId="93" borderId="111" applyFont="0"/>
    <xf numFmtId="304" fontId="2" fillId="93" borderId="111" applyFont="0"/>
    <xf numFmtId="304" fontId="2" fillId="93" borderId="111" applyFont="0"/>
    <xf numFmtId="304"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304" fontId="2" fillId="93" borderId="111" applyFont="0"/>
    <xf numFmtId="304" fontId="2" fillId="93" borderId="111" applyFont="0"/>
    <xf numFmtId="304" fontId="2" fillId="93" borderId="111" applyFont="0"/>
    <xf numFmtId="304"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260" fontId="2" fillId="93" borderId="111" applyFont="0"/>
    <xf numFmtId="0" fontId="10" fillId="0" borderId="0"/>
    <xf numFmtId="260" fontId="2" fillId="93" borderId="111" applyFont="0"/>
    <xf numFmtId="0" fontId="2" fillId="0" borderId="0" applyNumberFormat="0" applyFont="0" applyFill="0" applyBorder="0" applyAlignment="0" applyProtection="0"/>
    <xf numFmtId="260" fontId="2" fillId="93" borderId="111" applyFont="0"/>
    <xf numFmtId="260" fontId="2" fillId="93" borderId="111" applyFont="0"/>
    <xf numFmtId="260" fontId="2" fillId="93" borderId="111" applyFont="0"/>
    <xf numFmtId="260"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260" fontId="2" fillId="93" borderId="111" applyFont="0"/>
    <xf numFmtId="260" fontId="2" fillId="93" borderId="111" applyFont="0"/>
    <xf numFmtId="260" fontId="2" fillId="93" borderId="111" applyFont="0"/>
    <xf numFmtId="260" fontId="2" fillId="93" borderId="111" applyFo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93" borderId="111" applyFont="0">
      <alignment horizontal="right"/>
    </xf>
    <xf numFmtId="0" fontId="10" fillId="0" borderId="0"/>
    <xf numFmtId="10" fontId="2" fillId="93" borderId="111" applyFont="0">
      <alignment horizontal="right"/>
    </xf>
    <xf numFmtId="0" fontId="2" fillId="0" borderId="0" applyNumberFormat="0" applyFont="0" applyFill="0" applyBorder="0" applyAlignment="0" applyProtection="0"/>
    <xf numFmtId="10" fontId="2" fillId="93" borderId="111" applyFont="0">
      <alignment horizontal="right"/>
    </xf>
    <xf numFmtId="10" fontId="2" fillId="93" borderId="111" applyFont="0">
      <alignment horizontal="right"/>
    </xf>
    <xf numFmtId="10" fontId="2" fillId="93" borderId="111" applyFont="0">
      <alignment horizontal="right"/>
    </xf>
    <xf numFmtId="10"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93" borderId="111" applyFont="0">
      <alignment horizontal="right"/>
    </xf>
    <xf numFmtId="10" fontId="2" fillId="93" borderId="111" applyFont="0">
      <alignment horizontal="right"/>
    </xf>
    <xf numFmtId="10" fontId="2" fillId="93" borderId="111" applyFont="0">
      <alignment horizontal="right"/>
    </xf>
    <xf numFmtId="10"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9" fontId="2" fillId="93" borderId="111" applyFont="0">
      <alignment horizontal="right"/>
    </xf>
    <xf numFmtId="0" fontId="10" fillId="0" borderId="0"/>
    <xf numFmtId="9" fontId="2" fillId="93" borderId="111" applyFont="0">
      <alignment horizontal="right"/>
    </xf>
    <xf numFmtId="0" fontId="2" fillId="0" borderId="0" applyNumberFormat="0" applyFont="0" applyFill="0" applyBorder="0" applyAlignment="0" applyProtection="0"/>
    <xf numFmtId="9" fontId="2" fillId="93" borderId="111" applyFont="0">
      <alignment horizontal="right"/>
    </xf>
    <xf numFmtId="9" fontId="2" fillId="93" borderId="111" applyFont="0">
      <alignment horizontal="right"/>
    </xf>
    <xf numFmtId="9" fontId="2" fillId="93" borderId="111" applyFont="0">
      <alignment horizontal="right"/>
    </xf>
    <xf numFmtId="9"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9" fontId="2" fillId="93" borderId="111" applyFont="0">
      <alignment horizontal="right"/>
    </xf>
    <xf numFmtId="9" fontId="2" fillId="93" borderId="111" applyFont="0">
      <alignment horizontal="right"/>
    </xf>
    <xf numFmtId="9" fontId="2" fillId="93" borderId="111" applyFont="0">
      <alignment horizontal="right"/>
    </xf>
    <xf numFmtId="9"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31" fontId="2" fillId="93" borderId="111" applyFont="0">
      <alignment horizontal="right"/>
    </xf>
    <xf numFmtId="0" fontId="10" fillId="0" borderId="0"/>
    <xf numFmtId="331" fontId="2" fillId="93" borderId="111" applyFont="0">
      <alignment horizontal="right"/>
    </xf>
    <xf numFmtId="0" fontId="2" fillId="0" borderId="0" applyNumberFormat="0" applyFont="0" applyFill="0" applyBorder="0" applyAlignment="0" applyProtection="0"/>
    <xf numFmtId="331" fontId="2" fillId="93" borderId="111" applyFont="0">
      <alignment horizontal="right"/>
    </xf>
    <xf numFmtId="331" fontId="2" fillId="93" borderId="111" applyFont="0">
      <alignment horizontal="right"/>
    </xf>
    <xf numFmtId="331" fontId="2" fillId="93" borderId="111" applyFont="0">
      <alignment horizontal="right"/>
    </xf>
    <xf numFmtId="33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31" fontId="2" fillId="93" borderId="111" applyFont="0">
      <alignment horizontal="right"/>
    </xf>
    <xf numFmtId="331" fontId="2" fillId="93" borderId="111" applyFont="0">
      <alignment horizontal="right"/>
    </xf>
    <xf numFmtId="331" fontId="2" fillId="93" borderId="111" applyFont="0">
      <alignment horizontal="right"/>
    </xf>
    <xf numFmtId="331" fontId="2" fillId="93" borderId="111"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10" fontId="2" fillId="93" borderId="114"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14" applyFont="0">
      <alignment horizontal="right"/>
    </xf>
    <xf numFmtId="0" fontId="2" fillId="0" borderId="0" applyNumberFormat="0" applyFont="0" applyFill="0" applyBorder="0" applyAlignment="0" applyProtection="0"/>
    <xf numFmtId="10" fontId="2" fillId="93" borderId="114" applyFont="0">
      <alignment horizontal="right"/>
    </xf>
    <xf numFmtId="10" fontId="2" fillId="93" borderId="114" applyFont="0">
      <alignment horizontal="right"/>
    </xf>
    <xf numFmtId="10" fontId="2" fillId="93" borderId="114" applyFont="0">
      <alignment horizontal="right"/>
    </xf>
    <xf numFmtId="10" fontId="2" fillId="93" borderId="114"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10" fontId="2" fillId="93" borderId="114" applyFont="0">
      <alignment horizontal="right"/>
    </xf>
    <xf numFmtId="10" fontId="2" fillId="93" borderId="114" applyFont="0">
      <alignment horizontal="right"/>
    </xf>
    <xf numFmtId="10" fontId="2" fillId="93" borderId="114" applyFont="0">
      <alignment horizontal="right"/>
    </xf>
    <xf numFmtId="10" fontId="2" fillId="93" borderId="114" applyFont="0">
      <alignment horizontal="right"/>
    </xf>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93" borderId="111" applyFont="0">
      <alignment horizontal="center" wrapText="1"/>
      <protection locked="0"/>
    </xf>
    <xf numFmtId="0" fontId="10" fillId="0" borderId="0"/>
    <xf numFmtId="0" fontId="2" fillId="93" borderId="111" applyFont="0">
      <alignment horizontal="center" wrapText="1"/>
      <protection locked="0"/>
    </xf>
    <xf numFmtId="0" fontId="2" fillId="0" borderId="0" applyNumberFormat="0" applyFont="0" applyFill="0" applyBorder="0" applyAlignment="0" applyProtection="0"/>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0" fontId="2" fillId="93" borderId="111" applyFont="0">
      <alignment horizontal="center" wrapText="1"/>
      <protection locked="0"/>
    </xf>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49" fontId="2" fillId="93" borderId="111" applyFont="0"/>
    <xf numFmtId="0" fontId="10" fillId="0" borderId="0"/>
    <xf numFmtId="0" fontId="10" fillId="0" borderId="0"/>
    <xf numFmtId="3" fontId="209" fillId="0" borderId="121">
      <alignment vertical="center"/>
    </xf>
    <xf numFmtId="0" fontId="10" fillId="0" borderId="0"/>
    <xf numFmtId="0" fontId="10" fillId="0" borderId="0"/>
    <xf numFmtId="49" fontId="2" fillId="93" borderId="111" applyFont="0"/>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 fontId="209" fillId="0" borderId="121">
      <alignment vertical="center"/>
    </xf>
    <xf numFmtId="0" fontId="316" fillId="0" borderId="162" applyNumberFormat="0" applyAlignment="0" applyProtection="0"/>
    <xf numFmtId="0" fontId="317" fillId="0" borderId="16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13"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13" applyNumberFormat="0" applyProtection="0">
      <alignment horizontal="left" vertical="top"/>
    </xf>
    <xf numFmtId="0" fontId="320" fillId="0" borderId="113" applyNumberFormat="0" applyProtection="0">
      <alignment horizontal="left" vertical="top"/>
    </xf>
    <xf numFmtId="0" fontId="2" fillId="0" borderId="0" applyNumberFormat="0" applyFont="0" applyFill="0" applyBorder="0" applyAlignment="0" applyProtection="0"/>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20" fillId="0" borderId="113"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63" applyNumberFormat="0" applyFont="0" applyAlignment="0" applyProtection="0"/>
    <xf numFmtId="0" fontId="2" fillId="0" borderId="164" applyNumberFormat="0" applyFont="0" applyAlignment="0" applyProtection="0"/>
    <xf numFmtId="0" fontId="2" fillId="0" borderId="165" applyNumberFormat="0" applyFont="0" applyAlignment="0" applyProtection="0"/>
    <xf numFmtId="10" fontId="321" fillId="0" borderId="0" applyNumberFormat="0" applyFill="0" applyBorder="0" applyProtection="0">
      <alignment horizontal="right" vertical="top"/>
    </xf>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7" fillId="0" borderId="113" applyNumberFormat="0" applyFill="0" applyAlignment="0" applyProtection="0"/>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6" fillId="0" borderId="95" applyNumberFormat="0" applyFont="0" applyFill="0" applyAlignment="0" applyProtection="0">
      <alignment horizontal="left" vertical="top"/>
    </xf>
    <xf numFmtId="0" fontId="317" fillId="0" borderId="99" applyNumberFormat="0" applyFill="0" applyAlignment="0" applyProtection="0">
      <alignment vertical="top"/>
    </xf>
    <xf numFmtId="0" fontId="317" fillId="0" borderId="99"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2" fillId="0" borderId="111">
      <alignment vertical="center" wrapText="1"/>
    </xf>
    <xf numFmtId="0" fontId="2" fillId="0" borderId="111">
      <alignment vertical="center" wrapText="1"/>
    </xf>
    <xf numFmtId="0" fontId="2" fillId="0" borderId="111">
      <alignment vertical="center" wrapText="1"/>
    </xf>
    <xf numFmtId="0" fontId="2" fillId="0" borderId="111">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99"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9"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5"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 fillId="0" borderId="0">
      <alignment horizontal="centerContinuous"/>
    </xf>
    <xf numFmtId="0" fontId="10" fillId="0" borderId="0"/>
    <xf numFmtId="0" fontId="10" fillId="0" borderId="0"/>
    <xf numFmtId="3" fontId="209" fillId="0" borderId="12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6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3" fontId="209" fillId="0" borderId="12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2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15"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4"/>
    <xf numFmtId="0" fontId="10" fillId="0" borderId="0"/>
    <xf numFmtId="0" fontId="331" fillId="0" borderId="94"/>
    <xf numFmtId="0" fontId="10" fillId="0" borderId="0"/>
    <xf numFmtId="0" fontId="331" fillId="0" borderId="94"/>
    <xf numFmtId="0" fontId="10" fillId="0" borderId="0"/>
    <xf numFmtId="0" fontId="331" fillId="0" borderId="94"/>
    <xf numFmtId="0" fontId="331" fillId="0" borderId="94"/>
    <xf numFmtId="246" fontId="253" fillId="0" borderId="0"/>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4">
      <alignment horizontal="left"/>
    </xf>
    <xf numFmtId="253" fontId="2" fillId="0" borderId="94">
      <alignment horizontal="left"/>
    </xf>
    <xf numFmtId="253" fontId="2" fillId="0" borderId="9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3" fontId="209" fillId="0" borderId="121">
      <alignment vertical="center"/>
    </xf>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7" applyNumberFormat="0" applyFill="0" applyAlignment="0" applyProtection="0"/>
    <xf numFmtId="0" fontId="77" fillId="0" borderId="167" applyNumberFormat="0" applyFill="0" applyAlignment="0" applyProtection="0"/>
    <xf numFmtId="0" fontId="77" fillId="0" borderId="167" applyNumberFormat="0" applyFill="0" applyAlignment="0" applyProtection="0"/>
    <xf numFmtId="0" fontId="2" fillId="0" borderId="0" applyNumberFormat="0" applyFont="0" applyFill="0" applyBorder="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0" fontId="30" fillId="0" borderId="167" applyNumberFormat="0" applyFill="0" applyAlignment="0" applyProtection="0"/>
    <xf numFmtId="38" fontId="201" fillId="0" borderId="168">
      <alignment horizontal="right"/>
    </xf>
    <xf numFmtId="0" fontId="272" fillId="0" borderId="16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9" applyProtection="0">
      <alignment horizontal="center"/>
    </xf>
    <xf numFmtId="0" fontId="272" fillId="0" borderId="169" applyProtection="0">
      <alignment horizontal="center"/>
    </xf>
    <xf numFmtId="0" fontId="272" fillId="0" borderId="169" applyProtection="0">
      <alignment horizontal="center"/>
    </xf>
    <xf numFmtId="0" fontId="272" fillId="0" borderId="169" applyProtection="0">
      <alignment horizontal="center"/>
    </xf>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04" fillId="69" borderId="0">
      <alignment horizontal="center"/>
    </xf>
    <xf numFmtId="0" fontId="104" fillId="69" borderId="0">
      <alignment horizontal="center"/>
    </xf>
    <xf numFmtId="3" fontId="209" fillId="0" borderId="121">
      <alignment vertical="center"/>
    </xf>
    <xf numFmtId="0" fontId="332" fillId="104" borderId="0" applyNumberFormat="0" applyBorder="0"/>
    <xf numFmtId="0" fontId="185" fillId="0" borderId="170" applyNumberFormat="0" applyFont="0" applyFill="0" applyAlignment="0"/>
    <xf numFmtId="0" fontId="333" fillId="0" borderId="11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179" fillId="0" borderId="58" applyNumberFormat="0" applyBorder="0">
      <protection locked="0"/>
    </xf>
    <xf numFmtId="37" fontId="334" fillId="111" borderId="0"/>
    <xf numFmtId="37" fontId="160" fillId="150" borderId="111" applyNumberFormat="0" applyAlignment="0" applyProtection="0"/>
    <xf numFmtId="0" fontId="2" fillId="0" borderId="0" applyNumberFormat="0" applyFont="0" applyFill="0" applyBorder="0" applyAlignment="0" applyProtection="0"/>
    <xf numFmtId="37" fontId="160" fillId="150" borderId="111" applyNumberFormat="0" applyAlignment="0" applyProtection="0"/>
    <xf numFmtId="37" fontId="160" fillId="150" borderId="111" applyNumberFormat="0" applyAlignment="0" applyProtection="0"/>
    <xf numFmtId="37" fontId="160" fillId="150" borderId="111" applyNumberFormat="0" applyAlignment="0" applyProtection="0"/>
    <xf numFmtId="37" fontId="160" fillId="150" borderId="111" applyNumberFormat="0" applyAlignment="0" applyProtection="0"/>
    <xf numFmtId="3" fontId="209" fillId="0" borderId="12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9">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5"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5"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5" applyNumberFormat="0" applyFont="0" applyFill="0" applyAlignment="0" applyProtection="0"/>
    <xf numFmtId="0" fontId="2" fillId="0" borderId="95" applyNumberFormat="0" applyFont="0" applyFill="0" applyAlignment="0" applyProtection="0"/>
    <xf numFmtId="0" fontId="2" fillId="0" borderId="95" applyNumberFormat="0" applyFont="0" applyFill="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338" fontId="2" fillId="0" borderId="0"/>
    <xf numFmtId="2" fontId="233" fillId="69" borderId="111"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0" fontId="10" fillId="0" borderId="0"/>
    <xf numFmtId="3" fontId="209" fillId="0" borderId="121">
      <alignment vertical="center"/>
    </xf>
    <xf numFmtId="0" fontId="10" fillId="0" borderId="0"/>
    <xf numFmtId="165" fontId="339" fillId="69" borderId="65">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2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0" fontId="10" fillId="0" borderId="0"/>
    <xf numFmtId="3" fontId="209" fillId="0" borderId="12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99"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21">
      <alignment vertical="center"/>
    </xf>
    <xf numFmtId="0" fontId="309" fillId="0" borderId="0" applyProtection="0">
      <alignment horizontal="center"/>
    </xf>
    <xf numFmtId="0" fontId="10" fillId="0" borderId="0"/>
    <xf numFmtId="3" fontId="209" fillId="0" borderId="12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2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10" fillId="0" borderId="0"/>
    <xf numFmtId="3" fontId="209" fillId="0" borderId="121">
      <alignment vertical="center"/>
    </xf>
    <xf numFmtId="0" fontId="45" fillId="0" borderId="171" applyNumberFormat="0"/>
    <xf numFmtId="14" fontId="160" fillId="0" borderId="0" applyFont="0" applyFill="0" applyBorder="0" applyProtection="0"/>
    <xf numFmtId="16" fontId="160" fillId="0" borderId="0" applyFont="0" applyFill="0" applyBorder="0" applyProtection="0"/>
    <xf numFmtId="3" fontId="209" fillId="0" borderId="121">
      <alignment vertical="center"/>
    </xf>
    <xf numFmtId="358" fontId="343" fillId="0" borderId="99"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2" fillId="0" borderId="0" applyNumberFormat="0" applyFont="0" applyFill="0" applyBorder="0" applyAlignment="0" applyProtection="0"/>
    <xf numFmtId="0" fontId="10" fillId="0" borderId="0"/>
    <xf numFmtId="3" fontId="209" fillId="0" borderId="121">
      <alignment vertical="center"/>
    </xf>
    <xf numFmtId="0" fontId="10" fillId="0" borderId="0"/>
    <xf numFmtId="0" fontId="10" fillId="0" borderId="0"/>
    <xf numFmtId="0" fontId="10" fillId="0" borderId="0"/>
    <xf numFmtId="0" fontId="10" fillId="0" borderId="0"/>
    <xf numFmtId="3" fontId="209" fillId="0" borderId="12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78" applyFont="0">
      <alignment horizontal="right" vertical="center"/>
      <protection locked="0"/>
    </xf>
    <xf numFmtId="0" fontId="45" fillId="69" borderId="174" applyFont="0" applyBorder="0">
      <alignment horizontal="center" wrapText="1"/>
    </xf>
    <xf numFmtId="0" fontId="147" fillId="69" borderId="177" applyNumberFormat="0" applyFill="0" applyBorder="0" applyAlignment="0" applyProtection="0">
      <alignment horizontal="left"/>
    </xf>
    <xf numFmtId="0" fontId="1" fillId="0" borderId="0"/>
    <xf numFmtId="0" fontId="174" fillId="0" borderId="182"/>
    <xf numFmtId="244" fontId="176" fillId="0" borderId="183"/>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0" fontId="19" fillId="0" borderId="175" applyFont="0" applyFill="0" applyBorder="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3" fontId="181" fillId="88" borderId="178" applyNumberFormat="0" applyFont="0" applyAlignment="0"/>
    <xf numFmtId="247"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0"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247" fontId="179" fillId="107" borderId="178" applyNumberFormat="0" applyFill="0" applyBorder="0" applyAlignment="0" applyProtection="0"/>
    <xf numFmtId="0" fontId="179" fillId="107" borderId="178" applyNumberFormat="0" applyFill="0" applyBorder="0" applyAlignment="0" applyProtection="0"/>
    <xf numFmtId="0" fontId="183" fillId="108" borderId="184" applyNumberFormat="0" applyAlignment="0" applyProtection="0"/>
    <xf numFmtId="0" fontId="183" fillId="108" borderId="184" applyNumberFormat="0" applyAlignment="0" applyProtection="0"/>
    <xf numFmtId="252" fontId="104" fillId="0" borderId="184" applyNumberFormat="0" applyFont="0" applyFill="0" applyAlignment="0">
      <alignment vertical="center"/>
    </xf>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252" fontId="104" fillId="0" borderId="184" applyNumberFormat="0" applyFont="0" applyFill="0" applyAlignment="0">
      <alignment vertical="center"/>
    </xf>
    <xf numFmtId="0" fontId="104" fillId="0" borderId="184" applyNumberFormat="0" applyFont="0" applyFill="0"/>
    <xf numFmtId="252" fontId="104" fillId="0" borderId="184" applyNumberFormat="0" applyFont="0" applyFill="0" applyAlignment="0">
      <alignment vertical="center"/>
    </xf>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104" fillId="0" borderId="184" applyNumberFormat="0" applyFont="0" applyFill="0"/>
    <xf numFmtId="0" fontId="201" fillId="0" borderId="173" applyNumberFormat="0" applyFont="0" applyFill="0" applyAlignment="0" applyProtection="0"/>
    <xf numFmtId="0" fontId="149" fillId="0" borderId="177" applyNumberFormat="0" applyFont="0" applyFill="0" applyAlignment="0" applyProtection="0"/>
    <xf numFmtId="0" fontId="149" fillId="0" borderId="177" applyNumberFormat="0" applyFont="0" applyFill="0" applyAlignment="0" applyProtection="0"/>
    <xf numFmtId="0" fontId="149" fillId="0" borderId="177" applyNumberFormat="0" applyFont="0" applyFill="0" applyAlignment="0" applyProtection="0"/>
    <xf numFmtId="0" fontId="149" fillId="0" borderId="182" applyNumberFormat="0" applyFont="0" applyFill="0" applyAlignment="0" applyProtection="0"/>
    <xf numFmtId="0" fontId="149" fillId="0" borderId="182"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0" fontId="149" fillId="0" borderId="176" applyNumberFormat="0" applyFont="0" applyFill="0" applyAlignment="0" applyProtection="0"/>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3" fontId="45" fillId="41" borderId="177">
      <protection hidden="1"/>
    </xf>
    <xf numFmtId="0" fontId="204" fillId="0" borderId="177" applyBorder="0"/>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vertical="center"/>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3" fontId="206" fillId="69" borderId="17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85" applyNumberFormat="0" applyFill="0" applyBorder="0" applyAlignment="0" applyProtection="0">
      <alignment horizontal="center"/>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0" fillId="0" borderId="185" applyNumberFormat="0" applyFill="0" applyBorder="0" applyAlignment="0" applyProtection="0">
      <alignment horizontal="center"/>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21" fillId="0" borderId="18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27" fillId="119" borderId="175" applyNumberFormat="0" applyBorder="0">
      <alignment horizontal="left"/>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0"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275" fontId="2" fillId="0" borderId="177" applyFill="0" applyProtection="0">
      <alignment horizontal="centerContinuous"/>
    </xf>
    <xf numFmtId="0" fontId="232" fillId="120" borderId="178" applyNumberFormat="0" applyBorder="0" applyAlignment="0">
      <alignment horizontal="center"/>
      <protection locked="0"/>
    </xf>
    <xf numFmtId="0" fontId="232" fillId="120" borderId="178" applyNumberFormat="0" applyBorder="0" applyAlignment="0">
      <alignment horizontal="center"/>
      <protection locked="0"/>
    </xf>
    <xf numFmtId="3" fontId="233" fillId="121" borderId="185" applyNumberFormat="0" applyBorder="0" applyAlignment="0" applyProtection="0">
      <protection hidden="1"/>
    </xf>
    <xf numFmtId="281" fontId="2" fillId="0" borderId="0" applyFont="0" applyFill="0" applyBorder="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71" borderId="176" applyNumberFormat="0" applyFon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45" fillId="113" borderId="180" applyAlignment="0" applyProtection="0"/>
    <xf numFmtId="0" fontId="45" fillId="113" borderId="180" applyAlignment="0" applyProtection="0"/>
    <xf numFmtId="0" fontId="45" fillId="113" borderId="180" applyAlignment="0" applyProtection="0"/>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Protection="0">
      <alignment horizontal="center" vertic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68" borderId="178" applyNumberFormat="0" applyFont="0" applyBorder="0" applyAlignment="0" applyProtection="0">
      <alignment horizontal="center"/>
    </xf>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2" fillId="125" borderId="175" applyNumberFormat="0" applyFont="0" applyBorder="0" applyAlignment="0"/>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41" fillId="126" borderId="174" applyNumberFormat="0" applyFont="0" applyBorder="0" applyAlignment="0">
      <alignment horizontal="centerContinuous"/>
    </xf>
    <xf numFmtId="0" fontId="37" fillId="0" borderId="180">
      <alignment horizontal="left" vertical="center"/>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3"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10"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9" fontId="2" fillId="70" borderId="178" applyFont="0" applyProtection="0">
      <alignment horizontal="righ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70" borderId="174" applyNumberFormat="0" applyFont="0" applyBorder="0" applyAlignment="0" applyProtection="0">
      <alignment horizontal="left"/>
    </xf>
    <xf numFmtId="0" fontId="2" fillId="0" borderId="0" applyNumberFormat="0" applyFont="0" applyFill="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10" fontId="19" fillId="107" borderId="178" applyNumberFormat="0" applyBorder="0" applyAlignment="0" applyProtection="0"/>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0" fontId="271" fillId="0" borderId="183">
      <protection locked="0"/>
    </xf>
    <xf numFmtId="2" fontId="233" fillId="129" borderId="183" applyNumberFormat="0" applyBorder="0" applyAlignment="0" applyProtection="0">
      <alignment horizontal="center"/>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11" fontId="2" fillId="71" borderId="178" applyFont="0" applyAlignment="0">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vertical="center"/>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3"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26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10" fontId="2" fillId="71" borderId="178"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9" fontId="2" fillId="71" borderId="185" applyFont="0">
      <alignment horizontal="right"/>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0" fontId="2" fillId="71" borderId="178" applyFont="0">
      <alignment horizontal="center" wrapText="1"/>
      <protection locked="0"/>
    </xf>
    <xf numFmtId="49" fontId="2" fillId="71" borderId="178" applyFont="0" applyAlignment="0">
      <protection locked="0"/>
    </xf>
    <xf numFmtId="49" fontId="2" fillId="71" borderId="178" applyFont="0" applyAlignment="0">
      <protection locked="0"/>
    </xf>
    <xf numFmtId="317" fontId="160" fillId="0" borderId="183" applyBorder="0"/>
    <xf numFmtId="253" fontId="228" fillId="96" borderId="183" applyBorder="0"/>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10" fontId="9" fillId="130" borderId="175" applyBorder="0">
      <alignment horizontal="center"/>
      <protection locked="0"/>
    </xf>
    <xf numFmtId="2" fontId="233" fillId="107" borderId="178" applyNumberFormat="0" applyBorder="0" applyAlignment="0">
      <protection locked="0"/>
    </xf>
    <xf numFmtId="3" fontId="209" fillId="0" borderId="121">
      <alignment vertical="center"/>
    </xf>
    <xf numFmtId="37" fontId="201" fillId="0" borderId="0" applyNumberFormat="0" applyFill="0" applyAlignment="0"/>
    <xf numFmtId="0" fontId="283" fillId="104" borderId="179">
      <alignment horizontal="center" vertical="top" wrapText="1"/>
    </xf>
    <xf numFmtId="0" fontId="283" fillId="104" borderId="179">
      <alignment horizontal="center" vertical="top" wrapText="1"/>
    </xf>
    <xf numFmtId="0" fontId="283" fillId="104" borderId="179">
      <alignment horizontal="center" vertical="top" wrapText="1"/>
    </xf>
    <xf numFmtId="0" fontId="283" fillId="104" borderId="179">
      <alignment horizontal="center" vertical="top" wrapText="1"/>
    </xf>
    <xf numFmtId="0" fontId="2" fillId="0" borderId="180"/>
    <xf numFmtId="0" fontId="2" fillId="0" borderId="180"/>
    <xf numFmtId="0" fontId="2" fillId="0" borderId="180"/>
    <xf numFmtId="0" fontId="2" fillId="0" borderId="180"/>
    <xf numFmtId="0" fontId="45" fillId="70" borderId="174"/>
    <xf numFmtId="0" fontId="45" fillId="70" borderId="174"/>
    <xf numFmtId="0" fontId="45" fillId="70" borderId="174"/>
    <xf numFmtId="0" fontId="45" fillId="70" borderId="174"/>
    <xf numFmtId="0" fontId="45" fillId="0" borderId="175"/>
    <xf numFmtId="0" fontId="45" fillId="0" borderId="175"/>
    <xf numFmtId="0" fontId="45"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83" fillId="132" borderId="179">
      <alignment horizontal="center" vertical="top"/>
    </xf>
    <xf numFmtId="0" fontId="283" fillId="132" borderId="179">
      <alignment horizontal="center" vertical="top"/>
    </xf>
    <xf numFmtId="0" fontId="45" fillId="0" borderId="174"/>
    <xf numFmtId="0" fontId="45" fillId="0" borderId="174"/>
    <xf numFmtId="0" fontId="45" fillId="0" borderId="174"/>
    <xf numFmtId="0" fontId="45" fillId="0" borderId="174"/>
    <xf numFmtId="0" fontId="2" fillId="0" borderId="179"/>
    <xf numFmtId="0" fontId="2" fillId="0" borderId="179"/>
    <xf numFmtId="0" fontId="2" fillId="0" borderId="179"/>
    <xf numFmtId="0" fontId="2" fillId="0" borderId="179"/>
    <xf numFmtId="0" fontId="2" fillId="0" borderId="179"/>
    <xf numFmtId="0" fontId="284" fillId="70" borderId="185"/>
    <xf numFmtId="0" fontId="284" fillId="70" borderId="185"/>
    <xf numFmtId="0" fontId="2" fillId="0" borderId="175">
      <alignment horizontal="center"/>
    </xf>
    <xf numFmtId="0" fontId="2" fillId="0" borderId="175">
      <alignment horizontal="center"/>
    </xf>
    <xf numFmtId="0" fontId="2" fillId="0" borderId="175">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76">
      <alignment horizontal="center"/>
    </xf>
    <xf numFmtId="0" fontId="2" fillId="0" borderId="181">
      <alignment horizontal="center"/>
    </xf>
    <xf numFmtId="0" fontId="2" fillId="0" borderId="181">
      <alignment horizontal="center"/>
    </xf>
    <xf numFmtId="0" fontId="283" fillId="132" borderId="179">
      <alignment horizontal="center" vertical="top" wrapText="1"/>
    </xf>
    <xf numFmtId="0" fontId="283" fillId="132" borderId="179">
      <alignment horizontal="center" vertical="top" wrapText="1"/>
    </xf>
    <xf numFmtId="0" fontId="283" fillId="132" borderId="179">
      <alignment horizontal="center" vertical="top" wrapText="1"/>
    </xf>
    <xf numFmtId="0" fontId="283" fillId="132" borderId="179">
      <alignment horizontal="center" vertical="top" wrapText="1"/>
    </xf>
    <xf numFmtId="3" fontId="2" fillId="0" borderId="180"/>
    <xf numFmtId="3" fontId="2" fillId="0" borderId="180"/>
    <xf numFmtId="3" fontId="2" fillId="0" borderId="180"/>
    <xf numFmtId="3" fontId="2" fillId="0" borderId="180"/>
    <xf numFmtId="0" fontId="45" fillId="70" borderId="174">
      <alignment horizontal="center"/>
    </xf>
    <xf numFmtId="0" fontId="45" fillId="70" borderId="174">
      <alignment horizontal="center"/>
    </xf>
    <xf numFmtId="0" fontId="45" fillId="70" borderId="174">
      <alignment horizontal="center"/>
    </xf>
    <xf numFmtId="0" fontId="45" fillId="70" borderId="174">
      <alignment horizontal="center"/>
    </xf>
    <xf numFmtId="0" fontId="45" fillId="70" borderId="180">
      <alignment horizontal="center"/>
    </xf>
    <xf numFmtId="0" fontId="45" fillId="70" borderId="180">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9">
      <alignment horizontal="center"/>
    </xf>
    <xf numFmtId="0" fontId="45" fillId="70" borderId="175">
      <alignment horizontal="left" vertical="top"/>
    </xf>
    <xf numFmtId="0" fontId="45" fillId="70" borderId="175">
      <alignment horizontal="left" vertical="top"/>
    </xf>
    <xf numFmtId="0" fontId="45" fillId="70" borderId="175">
      <alignment horizontal="left" vertical="top"/>
    </xf>
    <xf numFmtId="0" fontId="283" fillId="132" borderId="180">
      <alignment horizontal="center" vertical="center"/>
    </xf>
    <xf numFmtId="0" fontId="283" fillId="132" borderId="180">
      <alignment horizontal="center" vertical="center"/>
    </xf>
    <xf numFmtId="0" fontId="283" fillId="132" borderId="179">
      <alignment horizontal="center" vertical="center"/>
    </xf>
    <xf numFmtId="0" fontId="283" fillId="132" borderId="179">
      <alignment horizontal="center" vertical="center"/>
    </xf>
    <xf numFmtId="0" fontId="283" fillId="132" borderId="179">
      <alignment horizontal="center" vertical="center"/>
    </xf>
    <xf numFmtId="0" fontId="283" fillId="132" borderId="179">
      <alignment horizontal="center" vertical="center"/>
    </xf>
    <xf numFmtId="0" fontId="283" fillId="104" borderId="174">
      <alignment horizontal="center" vertical="center"/>
    </xf>
    <xf numFmtId="0" fontId="283" fillId="104" borderId="174">
      <alignment horizontal="center" vertical="center"/>
    </xf>
    <xf numFmtId="0" fontId="283" fillId="104" borderId="174">
      <alignment horizontal="center" vertical="center"/>
    </xf>
    <xf numFmtId="0" fontId="283" fillId="104" borderId="174">
      <alignment horizontal="center" vertical="center"/>
    </xf>
    <xf numFmtId="0" fontId="283" fillId="104" borderId="180">
      <alignment horizontal="center" vertical="center"/>
    </xf>
    <xf numFmtId="0" fontId="283" fillId="104" borderId="180">
      <alignment horizontal="center" vertical="center"/>
    </xf>
    <xf numFmtId="0" fontId="283" fillId="104" borderId="179">
      <alignment horizontal="center" vertical="center"/>
    </xf>
    <xf numFmtId="0" fontId="283" fillId="104" borderId="179">
      <alignment horizontal="center" vertical="center"/>
    </xf>
    <xf numFmtId="0" fontId="283" fillId="104" borderId="179">
      <alignment horizontal="center" vertical="center"/>
    </xf>
    <xf numFmtId="0" fontId="283" fillId="104" borderId="179">
      <alignment horizontal="center" vertical="center"/>
    </xf>
    <xf numFmtId="0" fontId="2" fillId="0" borderId="176"/>
    <xf numFmtId="0" fontId="2" fillId="0" borderId="176"/>
    <xf numFmtId="0" fontId="2" fillId="0" borderId="176"/>
    <xf numFmtId="0" fontId="2" fillId="0" borderId="176"/>
    <xf numFmtId="0" fontId="2" fillId="0" borderId="181"/>
    <xf numFmtId="0" fontId="2" fillId="0" borderId="181"/>
    <xf numFmtId="0" fontId="2" fillId="0" borderId="0" applyNumberFormat="0" applyFont="0" applyFill="0" applyBorder="0" applyAlignment="0" applyProtection="0"/>
    <xf numFmtId="0" fontId="286" fillId="0" borderId="183"/>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3"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260" fontId="2" fillId="74" borderId="178">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10" fontId="2" fillId="74" borderId="178" applyFont="0">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9" fontId="2" fillId="74" borderId="178">
      <alignment horizontal="right"/>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331" fontId="2" fillId="74" borderId="178" applyFont="0">
      <alignment horizontal="right" vertical="center"/>
      <protection locked="0"/>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lignment horizontal="center" wrapText="1"/>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0" fontId="2" fillId="74" borderId="178" applyNumberFormat="0" applyFont="0">
      <alignment horizontal="center" wrapText="1"/>
      <protection locked="0"/>
    </xf>
    <xf numFmtId="173" fontId="233" fillId="134" borderId="183" applyNumberFormat="0" applyBorder="0" applyAlignment="0" applyProtection="0">
      <alignment horizontal="center"/>
      <protection hidden="1"/>
    </xf>
    <xf numFmtId="3" fontId="287" fillId="57" borderId="178" applyNumberFormat="0" applyBorder="0" applyAlignment="0" applyProtection="0">
      <protection hidden="1"/>
    </xf>
    <xf numFmtId="3" fontId="288" fillId="135" borderId="185" applyNumberFormat="0" applyBorder="0" applyAlignment="0" applyProtection="0">
      <protection hidden="1"/>
    </xf>
    <xf numFmtId="0" fontId="19" fillId="131" borderId="183" applyNumberFormat="0" applyFont="0" applyBorder="0" applyAlignment="0" applyProtection="0">
      <alignment horizontal="center"/>
    </xf>
    <xf numFmtId="0" fontId="19" fillId="131" borderId="183" applyNumberFormat="0" applyFont="0" applyBorder="0" applyAlignment="0" applyProtection="0">
      <alignment horizontal="center"/>
    </xf>
    <xf numFmtId="0" fontId="19" fillId="96" borderId="183" applyNumberFormat="0" applyFont="0" applyBorder="0" applyAlignment="0" applyProtection="0">
      <alignment horizontal="center"/>
    </xf>
    <xf numFmtId="0" fontId="19" fillId="96" borderId="183" applyNumberFormat="0" applyFont="0" applyBorder="0" applyAlignment="0" applyProtection="0">
      <alignment horizontal="center"/>
    </xf>
    <xf numFmtId="0" fontId="160" fillId="0" borderId="186" applyNumberFormat="0" applyAlignment="0" applyProtection="0"/>
    <xf numFmtId="0" fontId="10" fillId="0" borderId="0"/>
    <xf numFmtId="0" fontId="46" fillId="69" borderId="177">
      <alignment horizontal="center"/>
    </xf>
    <xf numFmtId="0" fontId="41" fillId="0" borderId="173">
      <alignment horizontal="center"/>
    </xf>
    <xf numFmtId="0" fontId="45" fillId="92" borderId="177" applyNumberFormat="0" applyBorder="0" applyAlignment="0"/>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3" fontId="2" fillId="95" borderId="178" applyFont="0">
      <alignment horizontal="right" vertical="center"/>
      <protection locked="0"/>
    </xf>
    <xf numFmtId="0" fontId="297" fillId="45" borderId="178"/>
    <xf numFmtId="0" fontId="2" fillId="0" borderId="187">
      <alignment vertical="center"/>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4" fontId="29" fillId="138" borderId="188" applyNumberFormat="0" applyProtection="0">
      <alignment horizontal="left" vertical="center" indent="1"/>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47" fontId="2" fillId="69" borderId="178">
      <alignment horizontal="center"/>
    </xf>
    <xf numFmtId="3" fontId="2" fillId="69" borderId="178" applyFont="0">
      <alignment horizontal="right"/>
    </xf>
    <xf numFmtId="3" fontId="2" fillId="69" borderId="178" applyFont="0">
      <alignment horizontal="right"/>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vertical="center"/>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3"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187"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26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10"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9" fontId="2" fillId="69" borderId="178" applyFont="0">
      <alignment horizontal="right"/>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48" fontId="2" fillId="69" borderId="178" applyFont="0">
      <alignment horizontal="center" wrapText="1"/>
    </xf>
    <xf numFmtId="3" fontId="2" fillId="68" borderId="180" applyBorder="0"/>
    <xf numFmtId="3" fontId="2" fillId="68" borderId="180" applyBorder="0"/>
    <xf numFmtId="3" fontId="2" fillId="68" borderId="180" applyBorder="0"/>
    <xf numFmtId="3" fontId="2" fillId="68" borderId="180" applyBorder="0"/>
    <xf numFmtId="3" fontId="2" fillId="68" borderId="180" applyBorder="0"/>
    <xf numFmtId="2" fontId="313" fillId="0" borderId="183" applyNumberFormat="0" applyFill="0" applyBorder="0" applyAlignment="0" applyProtection="0">
      <alignment horizontal="center"/>
      <protection locked="0"/>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0" fontId="160" fillId="0" borderId="178" applyNumberFormat="0" applyFont="0" applyFill="0" applyBorder="0" applyAlignment="0">
      <protection hidden="1"/>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1" fontId="2" fillId="144" borderId="178" applyFont="0">
      <alignment horizontal="right"/>
    </xf>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304" fontId="2" fillId="144" borderId="178" applyFont="0"/>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9"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331"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10" fontId="2" fillId="144" borderId="178" applyFont="0">
      <alignment horizontal="right"/>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0" fontId="2" fillId="144" borderId="178" applyFont="0">
      <alignment horizontal="center" wrapText="1"/>
    </xf>
    <xf numFmtId="49" fontId="2" fillId="144" borderId="178" applyFont="0"/>
    <xf numFmtId="49" fontId="2" fillId="144"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304" fontId="2" fillId="145" borderId="178" applyFont="0"/>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9" fontId="2" fillId="145" borderId="178" applyFont="0">
      <alignment horizontal="right"/>
    </xf>
    <xf numFmtId="311" fontId="2" fillId="146" borderId="178">
      <alignment vertical="center"/>
    </xf>
    <xf numFmtId="311" fontId="2" fillId="146" borderId="178">
      <alignment vertical="center"/>
    </xf>
    <xf numFmtId="311" fontId="2" fillId="146" borderId="178">
      <alignment vertical="center"/>
    </xf>
    <xf numFmtId="311" fontId="2" fillId="146" borderId="178">
      <alignment vertical="center"/>
    </xf>
    <xf numFmtId="311" fontId="2" fillId="146" borderId="178">
      <alignment vertical="center"/>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304"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1" fontId="2" fillId="93" borderId="178" applyFont="0">
      <alignment horizontal="right"/>
    </xf>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304"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260" fontId="2" fillId="93" borderId="178" applyFont="0"/>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10"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9"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331" fontId="2" fillId="93" borderId="178"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10" fontId="2" fillId="93" borderId="179" applyFont="0">
      <alignment horizontal="right"/>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0" fontId="2" fillId="93" borderId="178" applyFont="0">
      <alignment horizontal="center" wrapText="1"/>
      <protection locked="0"/>
    </xf>
    <xf numFmtId="49" fontId="2" fillId="93" borderId="178" applyFont="0"/>
    <xf numFmtId="49" fontId="2" fillId="93" borderId="178" applyFont="0"/>
    <xf numFmtId="0" fontId="320" fillId="0" borderId="180" applyNumberFormat="0" applyProtection="0">
      <alignment horizontal="left" vertical="top"/>
    </xf>
    <xf numFmtId="0" fontId="320" fillId="0" borderId="180" applyNumberFormat="0" applyProtection="0">
      <alignment horizontal="left" vertical="top"/>
    </xf>
    <xf numFmtId="0" fontId="320" fillId="0" borderId="180" applyNumberFormat="0" applyProtection="0">
      <alignment horizontal="lef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20" fillId="0" borderId="180" applyNumberFormat="0" applyProtection="0">
      <alignment horizontal="right" vertical="top"/>
    </xf>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7" fillId="0" borderId="180" applyNumberFormat="0" applyFill="0" applyAlignment="0" applyProtection="0"/>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316" fillId="0" borderId="176" applyNumberFormat="0" applyFont="0" applyFill="0" applyAlignment="0" applyProtection="0">
      <alignment horizontal="left" vertical="top"/>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 fillId="0" borderId="178">
      <alignment vertical="center" wrapText="1"/>
    </xf>
    <xf numFmtId="0" fontId="255" fillId="0" borderId="177" applyFill="0" applyBorder="0" applyProtection="0">
      <alignment horizontal="left" vertical="top"/>
    </xf>
    <xf numFmtId="0" fontId="185" fillId="131" borderId="189" applyNumberFormat="0" applyFont="0">
      <alignment horizontal="center" vertical="center"/>
    </xf>
    <xf numFmtId="350" fontId="45" fillId="68" borderId="185" applyNumberFormat="0" applyBorder="0" applyAlignment="0">
      <alignment horizontal="right"/>
    </xf>
    <xf numFmtId="0" fontId="331" fillId="0" borderId="175"/>
    <xf numFmtId="0" fontId="331" fillId="0" borderId="175"/>
    <xf numFmtId="0" fontId="331" fillId="0" borderId="175"/>
    <xf numFmtId="0" fontId="331" fillId="0" borderId="175"/>
    <xf numFmtId="0" fontId="331" fillId="0" borderId="175"/>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253" fontId="2" fillId="0" borderId="175">
      <alignment horizontal="left"/>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272" fillId="0" borderId="190" applyProtection="0">
      <alignment horizontal="center"/>
    </xf>
    <xf numFmtId="0" fontId="333" fillId="0" borderId="185" applyNumberFormat="0" applyFill="0" applyBorder="0" applyAlignment="0" applyProtection="0">
      <alignment horizontal="center"/>
      <protection locked="0"/>
    </xf>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37" fontId="160" fillId="150" borderId="178" applyNumberFormat="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0" fontId="2" fillId="0" borderId="176" applyNumberFormat="0" applyFont="0" applyFill="0" applyAlignment="0" applyProtection="0"/>
    <xf numFmtId="2" fontId="233" fillId="69" borderId="178" applyBorder="0" applyAlignment="0"/>
    <xf numFmtId="165" fontId="339" fillId="69" borderId="177">
      <alignment horizontal="center"/>
    </xf>
    <xf numFmtId="0" fontId="346" fillId="0" borderId="0" applyNumberFormat="0" applyFill="0" applyBorder="0" applyAlignment="0" applyProtection="0"/>
    <xf numFmtId="0" fontId="1" fillId="0" borderId="0"/>
    <xf numFmtId="0" fontId="1" fillId="0" borderId="0"/>
  </cellStyleXfs>
  <cellXfs count="95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5"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5" fillId="0" borderId="0" xfId="0" applyNumberFormat="1" applyFont="1" applyBorder="1" applyAlignment="1">
      <alignment horizontal="center"/>
    </xf>
    <xf numFmtId="167" fontId="84" fillId="0" borderId="54" xfId="0" applyNumberFormat="1" applyFont="1" applyBorder="1" applyAlignment="1">
      <alignment horizontal="center"/>
    </xf>
    <xf numFmtId="167" fontId="91" fillId="0" borderId="0" xfId="0" applyNumberFormat="1" applyFont="1" applyBorder="1" applyAlignment="1">
      <alignment horizontal="center"/>
    </xf>
    <xf numFmtId="167" fontId="84" fillId="0" borderId="56"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57" xfId="0" applyNumberFormat="1" applyFont="1" applyBorder="1" applyAlignment="1">
      <alignment horizontal="center"/>
    </xf>
    <xf numFmtId="0" fontId="84" fillId="0" borderId="17" xfId="0" applyFont="1" applyBorder="1" applyAlignment="1">
      <alignment vertical="center"/>
    </xf>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0" borderId="18" xfId="0" applyNumberFormat="1" applyFont="1" applyBorder="1" applyAlignment="1"/>
    <xf numFmtId="0" fontId="45" fillId="3" borderId="22" xfId="16" applyFont="1" applyFill="1" applyBorder="1" applyAlignment="1" applyProtection="1">
      <protection locked="0"/>
    </xf>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58"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84" fillId="0" borderId="0" xfId="0" applyFont="1" applyAlignment="1"/>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1" xfId="0" applyFont="1" applyBorder="1"/>
    <xf numFmtId="0" fontId="3" fillId="0" borderId="52"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58"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3" xfId="0" applyFont="1" applyFill="1" applyBorder="1" applyAlignment="1">
      <alignment vertical="center" wrapText="1"/>
    </xf>
    <xf numFmtId="0" fontId="86" fillId="0" borderId="1" xfId="0" applyFont="1" applyBorder="1" applyAlignment="1">
      <alignment horizontal="left"/>
    </xf>
    <xf numFmtId="0" fontId="86" fillId="35" borderId="71"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3" fillId="0" borderId="62" xfId="0" applyFont="1" applyFill="1" applyBorder="1" applyAlignment="1">
      <alignment horizontal="center" vertical="center"/>
    </xf>
    <xf numFmtId="0" fontId="3" fillId="0" borderId="7"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58"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169" fontId="9" fillId="36" borderId="52" xfId="20" applyBorder="1"/>
    <xf numFmtId="169" fontId="9" fillId="36" borderId="23" xfId="20" applyBorder="1"/>
    <xf numFmtId="169" fontId="9" fillId="36" borderId="79" xfId="20" applyBorder="1"/>
    <xf numFmtId="169" fontId="9" fillId="36" borderId="24" xfId="20" applyBorder="1"/>
    <xf numFmtId="0" fontId="3" fillId="0" borderId="80" xfId="0" applyFont="1" applyFill="1" applyBorder="1" applyAlignment="1">
      <alignment horizontal="center" vertical="center"/>
    </xf>
    <xf numFmtId="0" fontId="3" fillId="0" borderId="81" xfId="0" applyFont="1" applyFill="1" applyBorder="1" applyAlignment="1">
      <alignment vertical="center"/>
    </xf>
    <xf numFmtId="169" fontId="9" fillId="36" borderId="29" xfId="20" applyBorder="1"/>
    <xf numFmtId="0" fontId="4" fillId="0" borderId="0" xfId="0" applyFont="1" applyFill="1" applyAlignment="1">
      <alignment horizontal="center"/>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3" fontId="102" fillId="35" borderId="21" xfId="0" applyNumberFormat="1" applyFont="1" applyFill="1" applyBorder="1" applyAlignment="1">
      <alignment vertical="center" wrapText="1"/>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87" xfId="0" applyFont="1" applyFill="1" applyBorder="1" applyAlignment="1">
      <alignment horizontal="left" vertical="center" wrapText="1"/>
    </xf>
    <xf numFmtId="10" fontId="95"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99"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4" xfId="0" applyFont="1" applyFill="1" applyBorder="1" applyAlignment="1">
      <alignment vertical="center" wrapText="1"/>
    </xf>
    <xf numFmtId="0" fontId="4" fillId="35" borderId="28"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23"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169" fontId="2" fillId="36" borderId="0" xfId="20" applyFont="1" applyBorder="1"/>
    <xf numFmtId="169" fontId="2" fillId="36" borderId="84" xfId="20" applyFont="1" applyBorder="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1" xfId="0" applyFont="1" applyFill="1" applyBorder="1"/>
    <xf numFmtId="0" fontId="3" fillId="3" borderId="90" xfId="0" applyFont="1" applyFill="1" applyBorder="1" applyAlignment="1">
      <alignment wrapText="1"/>
    </xf>
    <xf numFmtId="0" fontId="3" fillId="3" borderId="91" xfId="0" applyFont="1" applyFill="1" applyBorder="1"/>
    <xf numFmtId="0" fontId="4" fillId="3" borderId="70"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8"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7" xfId="0" applyFont="1" applyBorder="1"/>
    <xf numFmtId="0" fontId="3" fillId="0" borderId="87" xfId="0" applyFont="1" applyBorder="1" applyAlignment="1">
      <alignment wrapText="1"/>
    </xf>
    <xf numFmtId="164" fontId="3" fillId="0" borderId="87" xfId="7" applyNumberFormat="1" applyFont="1" applyBorder="1"/>
    <xf numFmtId="164" fontId="3" fillId="0" borderId="74" xfId="7" applyNumberFormat="1" applyFont="1" applyBorder="1"/>
    <xf numFmtId="0" fontId="98" fillId="0" borderId="87" xfId="0" applyFont="1" applyBorder="1" applyAlignment="1">
      <alignment horizontal="left" wrapText="1" indent="2"/>
    </xf>
    <xf numFmtId="169" fontId="9" fillId="36" borderId="87" xfId="20" applyBorder="1"/>
    <xf numFmtId="164" fontId="3" fillId="0" borderId="87" xfId="7" applyNumberFormat="1" applyFont="1" applyBorder="1" applyAlignment="1">
      <alignment vertical="center"/>
    </xf>
    <xf numFmtId="0" fontId="4" fillId="0" borderId="17" xfId="0" applyFont="1" applyBorder="1"/>
    <xf numFmtId="0" fontId="4" fillId="0" borderId="87" xfId="0" applyFont="1" applyBorder="1" applyAlignment="1">
      <alignment wrapText="1"/>
    </xf>
    <xf numFmtId="164" fontId="4" fillId="0" borderId="74" xfId="7" applyNumberFormat="1" applyFont="1" applyBorder="1"/>
    <xf numFmtId="0" fontId="108" fillId="3" borderId="58"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164" fontId="3" fillId="0" borderId="87" xfId="7" applyNumberFormat="1" applyFont="1" applyFill="1" applyBorder="1"/>
    <xf numFmtId="164" fontId="3" fillId="0" borderId="87" xfId="7" applyNumberFormat="1" applyFont="1" applyFill="1" applyBorder="1" applyAlignment="1">
      <alignment vertical="center"/>
    </xf>
    <xf numFmtId="0" fontId="98"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78" xfId="0" applyFont="1" applyFill="1" applyBorder="1" applyAlignment="1">
      <alignment horizontal="right" vertical="center"/>
    </xf>
    <xf numFmtId="0" fontId="2" fillId="0" borderId="85"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3" xfId="0" applyNumberFormat="1" applyFont="1" applyFill="1" applyBorder="1" applyAlignment="1">
      <alignment horizontal="left" vertical="center" wrapText="1"/>
    </xf>
    <xf numFmtId="0" fontId="6" fillId="0" borderId="102" xfId="17" applyBorder="1" applyAlignment="1" applyProtection="1"/>
    <xf numFmtId="0" fontId="110" fillId="0" borderId="0" xfId="0" applyFont="1" applyFill="1" applyAlignment="1">
      <alignment horizontal="left" vertical="top" wrapText="1"/>
    </xf>
    <xf numFmtId="0" fontId="123" fillId="3" borderId="108" xfId="0" applyFont="1" applyFill="1" applyBorder="1" applyAlignment="1">
      <alignment horizontal="left" vertical="center" wrapText="1"/>
    </xf>
    <xf numFmtId="0" fontId="121" fillId="0" borderId="108" xfId="0" applyFont="1" applyFill="1" applyBorder="1" applyAlignment="1">
      <alignment horizontal="left" vertical="center" wrapText="1"/>
    </xf>
    <xf numFmtId="0" fontId="123" fillId="0" borderId="108" xfId="0" applyFont="1" applyFill="1" applyBorder="1" applyAlignment="1">
      <alignment horizontal="left" vertical="center" wrapText="1"/>
    </xf>
    <xf numFmtId="0" fontId="123" fillId="0" borderId="108" xfId="0" applyFont="1" applyFill="1" applyBorder="1" applyAlignment="1">
      <alignment vertical="center" wrapText="1"/>
    </xf>
    <xf numFmtId="0" fontId="124" fillId="0" borderId="108" xfId="0" applyFont="1" applyFill="1" applyBorder="1" applyAlignment="1">
      <alignment horizontal="left" vertical="center" wrapText="1" indent="1"/>
    </xf>
    <xf numFmtId="0" fontId="124" fillId="3" borderId="108" xfId="0" applyFont="1" applyFill="1" applyBorder="1" applyAlignment="1">
      <alignment horizontal="left" vertical="center" wrapText="1" indent="1"/>
    </xf>
    <xf numFmtId="0" fontId="123" fillId="3" borderId="109" xfId="0" applyFont="1" applyFill="1" applyBorder="1" applyAlignment="1">
      <alignment horizontal="left" vertical="center" wrapText="1"/>
    </xf>
    <xf numFmtId="0" fontId="123" fillId="3" borderId="110" xfId="0" applyFont="1" applyFill="1" applyBorder="1" applyAlignment="1">
      <alignment horizontal="left" vertical="center" wrapText="1"/>
    </xf>
    <xf numFmtId="0" fontId="122" fillId="3" borderId="108" xfId="0" applyFont="1" applyFill="1" applyBorder="1" applyAlignment="1">
      <alignment horizontal="left" vertical="center" wrapText="1" indent="1"/>
    </xf>
    <xf numFmtId="0" fontId="123" fillId="0" borderId="116" xfId="0" applyFont="1" applyFill="1" applyBorder="1" applyAlignment="1">
      <alignment horizontal="justify" vertical="center" wrapText="1"/>
    </xf>
    <xf numFmtId="0" fontId="122" fillId="0" borderId="108" xfId="0" applyFont="1" applyFill="1" applyBorder="1" applyAlignment="1">
      <alignment horizontal="left" vertical="center" wrapText="1" indent="1"/>
    </xf>
    <xf numFmtId="0" fontId="123" fillId="0" borderId="108" xfId="0" applyFont="1" applyFill="1" applyBorder="1" applyAlignment="1">
      <alignment horizontal="justify" vertical="center" wrapText="1"/>
    </xf>
    <xf numFmtId="0" fontId="121" fillId="0" borderId="108" xfId="0" applyFont="1" applyFill="1" applyBorder="1" applyAlignment="1">
      <alignment horizontal="justify" vertical="center" wrapText="1"/>
    </xf>
    <xf numFmtId="0" fontId="123" fillId="3" borderId="108" xfId="0" applyFont="1" applyFill="1" applyBorder="1" applyAlignment="1">
      <alignment horizontal="justify" vertical="center" wrapText="1"/>
    </xf>
    <xf numFmtId="0" fontId="123" fillId="0" borderId="110" xfId="0" applyFont="1" applyFill="1" applyBorder="1" applyAlignment="1">
      <alignment horizontal="justify" vertical="center" wrapText="1"/>
    </xf>
    <xf numFmtId="0" fontId="121" fillId="0" borderId="108" xfId="0" applyFont="1" applyFill="1" applyBorder="1" applyAlignment="1">
      <alignment vertical="center" wrapText="1"/>
    </xf>
    <xf numFmtId="0" fontId="122" fillId="0" borderId="108" xfId="0" applyFont="1" applyFill="1" applyBorder="1" applyAlignment="1">
      <alignment horizontal="left" vertical="center" wrapText="1"/>
    </xf>
    <xf numFmtId="0" fontId="123" fillId="0" borderId="117" xfId="0" applyFont="1" applyFill="1" applyBorder="1" applyAlignment="1">
      <alignment vertical="center" wrapText="1"/>
    </xf>
    <xf numFmtId="191" fontId="93" fillId="0" borderId="0" xfId="0" applyNumberFormat="1" applyFont="1" applyFill="1" applyBorder="1" applyAlignment="1" applyProtection="1">
      <alignment horizontal="right"/>
    </xf>
    <xf numFmtId="0" fontId="122" fillId="3" borderId="109" xfId="0" applyFont="1" applyFill="1" applyBorder="1" applyAlignment="1">
      <alignment horizontal="left" vertical="center" wrapText="1" indent="1"/>
    </xf>
    <xf numFmtId="167" fontId="84" fillId="0" borderId="54" xfId="0" applyNumberFormat="1" applyFont="1" applyFill="1" applyBorder="1" applyAlignment="1">
      <alignment horizontal="center"/>
    </xf>
    <xf numFmtId="167" fontId="87" fillId="0" borderId="54" xfId="0" applyNumberFormat="1" applyFont="1" applyFill="1" applyBorder="1" applyAlignment="1">
      <alignment horizontal="center"/>
    </xf>
    <xf numFmtId="167" fontId="4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0" fontId="110" fillId="0" borderId="0" xfId="0" applyFont="1"/>
    <xf numFmtId="0" fontId="113" fillId="0" borderId="111" xfId="0" applyFont="1" applyBorder="1"/>
    <xf numFmtId="49" fontId="115" fillId="0" borderId="111" xfId="5" applyNumberFormat="1" applyFont="1" applyFill="1" applyBorder="1" applyAlignment="1" applyProtection="1">
      <alignment horizontal="right" vertical="center"/>
      <protection locked="0"/>
    </xf>
    <xf numFmtId="0" fontId="114" fillId="3" borderId="111" xfId="13" applyFont="1" applyFill="1" applyBorder="1" applyAlignment="1" applyProtection="1">
      <alignment horizontal="left" vertical="center" wrapText="1"/>
      <protection locked="0"/>
    </xf>
    <xf numFmtId="49" fontId="114" fillId="3" borderId="111" xfId="5" applyNumberFormat="1" applyFont="1" applyFill="1" applyBorder="1" applyAlignment="1" applyProtection="1">
      <alignment horizontal="right" vertical="center"/>
      <protection locked="0"/>
    </xf>
    <xf numFmtId="0" fontId="114" fillId="0" borderId="111" xfId="13" applyFont="1" applyFill="1" applyBorder="1" applyAlignment="1" applyProtection="1">
      <alignment horizontal="left" vertical="center" wrapText="1"/>
      <protection locked="0"/>
    </xf>
    <xf numFmtId="49" fontId="114" fillId="0" borderId="111" xfId="5" applyNumberFormat="1" applyFont="1" applyFill="1" applyBorder="1" applyAlignment="1" applyProtection="1">
      <alignment horizontal="right" vertical="center"/>
      <protection locked="0"/>
    </xf>
    <xf numFmtId="0" fontId="116" fillId="0" borderId="111" xfId="13" applyFont="1" applyFill="1" applyBorder="1" applyAlignment="1" applyProtection="1">
      <alignment horizontal="left" vertical="center" wrapText="1"/>
      <protection locked="0"/>
    </xf>
    <xf numFmtId="0" fontId="113" fillId="0" borderId="111"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11" xfId="20953" applyFont="1" applyFill="1" applyBorder="1"/>
    <xf numFmtId="0" fontId="109" fillId="0" borderId="111" xfId="0" applyFont="1" applyBorder="1"/>
    <xf numFmtId="0" fontId="109" fillId="0" borderId="111" xfId="0" applyFont="1" applyFill="1" applyBorder="1"/>
    <xf numFmtId="0" fontId="109" fillId="0" borderId="111" xfId="0" applyFont="1" applyBorder="1" applyAlignment="1">
      <alignment horizontal="left" indent="8"/>
    </xf>
    <xf numFmtId="0" fontId="109" fillId="0" borderId="111" xfId="0" applyFont="1" applyBorder="1" applyAlignment="1">
      <alignment wrapText="1"/>
    </xf>
    <xf numFmtId="0" fontId="113" fillId="0" borderId="0" xfId="0" applyFont="1"/>
    <xf numFmtId="0" fontId="112" fillId="0" borderId="111" xfId="0" applyFont="1" applyBorder="1"/>
    <xf numFmtId="49" fontId="115" fillId="0" borderId="111" xfId="5" applyNumberFormat="1" applyFont="1" applyFill="1" applyBorder="1" applyAlignment="1" applyProtection="1">
      <alignment horizontal="right" vertical="center" wrapText="1"/>
      <protection locked="0"/>
    </xf>
    <xf numFmtId="49" fontId="114" fillId="3" borderId="111" xfId="5" applyNumberFormat="1" applyFont="1" applyFill="1" applyBorder="1" applyAlignment="1" applyProtection="1">
      <alignment horizontal="right" vertical="center" wrapText="1"/>
      <protection locked="0"/>
    </xf>
    <xf numFmtId="49" fontId="114" fillId="0" borderId="111" xfId="5" applyNumberFormat="1" applyFont="1" applyFill="1" applyBorder="1" applyAlignment="1" applyProtection="1">
      <alignment horizontal="right" vertical="center" wrapText="1"/>
      <protection locked="0"/>
    </xf>
    <xf numFmtId="0" fontId="109" fillId="0" borderId="111" xfId="0" applyFont="1" applyBorder="1" applyAlignment="1">
      <alignment horizontal="center" vertical="center" wrapText="1"/>
    </xf>
    <xf numFmtId="0" fontId="109" fillId="0" borderId="115" xfId="0" applyFont="1" applyFill="1" applyBorder="1" applyAlignment="1">
      <alignment horizontal="center" vertical="center" wrapText="1"/>
    </xf>
    <xf numFmtId="0" fontId="109" fillId="0" borderId="111"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11" xfId="0" applyFont="1" applyFill="1" applyBorder="1"/>
    <xf numFmtId="0" fontId="109" fillId="0" borderId="111" xfId="0" applyNumberFormat="1" applyFont="1" applyFill="1" applyBorder="1" applyAlignment="1">
      <alignment horizontal="left" vertical="center" wrapText="1"/>
    </xf>
    <xf numFmtId="0" fontId="112" fillId="0" borderId="111" xfId="0" applyFont="1" applyFill="1" applyBorder="1" applyAlignment="1">
      <alignment horizontal="left" wrapText="1" indent="1"/>
    </xf>
    <xf numFmtId="0" fontId="112" fillId="0" borderId="111" xfId="0" applyFont="1" applyFill="1" applyBorder="1" applyAlignment="1">
      <alignment horizontal="left" vertical="center" indent="1"/>
    </xf>
    <xf numFmtId="0" fontId="109" fillId="0" borderId="111" xfId="0" applyFont="1" applyFill="1" applyBorder="1" applyAlignment="1">
      <alignment horizontal="left" wrapText="1" indent="1"/>
    </xf>
    <xf numFmtId="0" fontId="109" fillId="0" borderId="111" xfId="0" applyFont="1" applyFill="1" applyBorder="1" applyAlignment="1">
      <alignment horizontal="left" indent="1"/>
    </xf>
    <xf numFmtId="0" fontId="109" fillId="0" borderId="111" xfId="0" applyFont="1" applyFill="1" applyBorder="1" applyAlignment="1">
      <alignment horizontal="left" wrapText="1" indent="4"/>
    </xf>
    <xf numFmtId="0" fontId="109" fillId="0" borderId="111" xfId="0" applyNumberFormat="1" applyFont="1" applyFill="1" applyBorder="1" applyAlignment="1">
      <alignment horizontal="left" indent="3"/>
    </xf>
    <xf numFmtId="0" fontId="112" fillId="0" borderId="111" xfId="0" applyFont="1" applyFill="1" applyBorder="1" applyAlignment="1">
      <alignment horizontal="left" indent="1"/>
    </xf>
    <xf numFmtId="0" fontId="110" fillId="77" borderId="111" xfId="0" applyFont="1" applyFill="1" applyBorder="1"/>
    <xf numFmtId="0" fontId="113" fillId="0" borderId="7" xfId="0" applyFont="1" applyBorder="1"/>
    <xf numFmtId="0" fontId="113" fillId="0" borderId="111" xfId="0" applyFont="1" applyFill="1" applyBorder="1"/>
    <xf numFmtId="0" fontId="110" fillId="0" borderId="111" xfId="0" applyFont="1" applyFill="1" applyBorder="1" applyAlignment="1">
      <alignment horizontal="left" wrapText="1" indent="2"/>
    </xf>
    <xf numFmtId="0" fontId="110" fillId="0" borderId="111" xfId="0" applyFont="1" applyFill="1" applyBorder="1"/>
    <xf numFmtId="0" fontId="110" fillId="0" borderId="111" xfId="0" applyFont="1" applyFill="1" applyBorder="1" applyAlignment="1">
      <alignment horizontal="left" wrapText="1"/>
    </xf>
    <xf numFmtId="0" fontId="109" fillId="0" borderId="0" xfId="0" applyFont="1" applyBorder="1"/>
    <xf numFmtId="0" fontId="109" fillId="0" borderId="111" xfId="0" applyFont="1" applyBorder="1" applyAlignment="1">
      <alignment horizontal="left" indent="1"/>
    </xf>
    <xf numFmtId="0" fontId="109" fillId="0" borderId="111" xfId="0" applyFont="1" applyBorder="1" applyAlignment="1">
      <alignment horizontal="center"/>
    </xf>
    <xf numFmtId="0" fontId="109" fillId="0" borderId="0" xfId="0" applyFont="1" applyBorder="1" applyAlignment="1">
      <alignment horizontal="center" vertical="center"/>
    </xf>
    <xf numFmtId="0" fontId="109" fillId="0" borderId="111"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4"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14" xfId="0" applyFont="1" applyFill="1" applyBorder="1" applyAlignment="1">
      <alignment horizontal="center" vertical="center" wrapText="1"/>
    </xf>
    <xf numFmtId="0" fontId="109" fillId="0" borderId="95"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17" xfId="0" applyNumberFormat="1" applyFont="1" applyBorder="1" applyAlignment="1">
      <alignment horizontal="left" wrapText="1" indent="2"/>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17" xfId="0" applyFont="1" applyBorder="1" applyAlignment="1">
      <alignment horizontal="left" indent="1"/>
    </xf>
    <xf numFmtId="0" fontId="112" fillId="0" borderId="59" xfId="0" applyFont="1" applyBorder="1"/>
    <xf numFmtId="0" fontId="109" fillId="0" borderId="62" xfId="0" applyFont="1" applyBorder="1"/>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11"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11"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06" xfId="0" applyNumberFormat="1" applyFont="1" applyFill="1" applyBorder="1" applyAlignment="1">
      <alignment horizontal="left" vertical="center" wrapText="1" indent="1" readingOrder="1"/>
    </xf>
    <xf numFmtId="0" fontId="130" fillId="0" borderId="111" xfId="0" applyFont="1" applyBorder="1" applyAlignment="1">
      <alignment horizontal="left" indent="3"/>
    </xf>
    <xf numFmtId="0" fontId="112" fillId="0" borderId="111" xfId="0" applyNumberFormat="1" applyFont="1" applyFill="1" applyBorder="1" applyAlignment="1">
      <alignment vertical="center" wrapText="1" readingOrder="1"/>
    </xf>
    <xf numFmtId="0" fontId="130" fillId="0" borderId="111" xfId="0" applyFont="1" applyFill="1" applyBorder="1" applyAlignment="1">
      <alignment horizontal="left" indent="2"/>
    </xf>
    <xf numFmtId="0" fontId="109" fillId="0" borderId="107" xfId="0" applyNumberFormat="1" applyFont="1" applyFill="1" applyBorder="1" applyAlignment="1">
      <alignment vertical="center" wrapText="1" readingOrder="1"/>
    </xf>
    <xf numFmtId="0" fontId="130" fillId="0" borderId="115" xfId="0" applyFont="1" applyBorder="1" applyAlignment="1">
      <alignment horizontal="left" indent="2"/>
    </xf>
    <xf numFmtId="0" fontId="109" fillId="0" borderId="106" xfId="0" applyNumberFormat="1" applyFont="1" applyFill="1" applyBorder="1" applyAlignment="1">
      <alignment vertical="center" wrapText="1" readingOrder="1"/>
    </xf>
    <xf numFmtId="0" fontId="130" fillId="0" borderId="111" xfId="0" applyFont="1" applyBorder="1" applyAlignment="1">
      <alignment horizontal="left" indent="2"/>
    </xf>
    <xf numFmtId="0" fontId="109" fillId="0" borderId="105" xfId="0" applyNumberFormat="1" applyFont="1" applyFill="1" applyBorder="1" applyAlignment="1">
      <alignment vertical="center" wrapText="1" readingOrder="1"/>
    </xf>
    <xf numFmtId="0" fontId="130" fillId="0" borderId="7" xfId="0" applyFont="1" applyBorder="1"/>
    <xf numFmtId="167" fontId="131" fillId="79" borderId="53"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11" xfId="0" applyFont="1" applyFill="1" applyBorder="1" applyAlignment="1">
      <alignment horizontal="left" vertical="center"/>
    </xf>
    <xf numFmtId="49" fontId="136" fillId="0" borderId="111" xfId="0" applyNumberFormat="1" applyFont="1" applyFill="1" applyBorder="1" applyAlignment="1">
      <alignment horizontal="left" vertical="center"/>
    </xf>
    <xf numFmtId="0" fontId="136" fillId="0" borderId="111" xfId="0" applyFont="1" applyFill="1" applyBorder="1" applyAlignment="1">
      <alignment horizontal="left" vertical="center"/>
    </xf>
    <xf numFmtId="0" fontId="134" fillId="0" borderId="111" xfId="0" applyFont="1" applyFill="1" applyBorder="1" applyAlignment="1">
      <alignment horizontal="left" vertical="center"/>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48" fillId="0" borderId="0" xfId="0" applyFont="1"/>
    <xf numFmtId="169" fontId="9" fillId="36" borderId="84" xfId="20" applyBorder="1"/>
    <xf numFmtId="0" fontId="93" fillId="0" borderId="17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351" fillId="3" borderId="108" xfId="0" applyFont="1" applyFill="1" applyBorder="1" applyAlignment="1">
      <alignment horizontal="left" vertical="center" wrapText="1"/>
    </xf>
    <xf numFmtId="0" fontId="119" fillId="0" borderId="108" xfId="0" applyFont="1" applyFill="1" applyBorder="1" applyAlignment="1">
      <alignment horizontal="left" vertical="center" wrapText="1"/>
    </xf>
    <xf numFmtId="0" fontId="351" fillId="0" borderId="108" xfId="0" applyFont="1" applyFill="1" applyBorder="1" applyAlignment="1">
      <alignment horizontal="left" vertical="center" wrapText="1"/>
    </xf>
    <xf numFmtId="0" fontId="351" fillId="0" borderId="108" xfId="0" applyFont="1" applyFill="1" applyBorder="1" applyAlignment="1">
      <alignment vertical="center" wrapText="1"/>
    </xf>
    <xf numFmtId="0" fontId="352" fillId="0" borderId="108" xfId="0" applyFont="1" applyFill="1" applyBorder="1" applyAlignment="1">
      <alignment horizontal="left" vertical="center" wrapText="1" indent="1"/>
    </xf>
    <xf numFmtId="0" fontId="352" fillId="3" borderId="108" xfId="0" applyFont="1" applyFill="1" applyBorder="1" applyAlignment="1">
      <alignment horizontal="left" vertical="center" wrapText="1" indent="1"/>
    </xf>
    <xf numFmtId="0" fontId="351" fillId="3" borderId="110" xfId="0" applyFont="1" applyFill="1" applyBorder="1" applyAlignment="1">
      <alignment horizontal="left" vertical="center" wrapText="1"/>
    </xf>
    <xf numFmtId="0" fontId="93" fillId="3" borderId="108" xfId="0" applyFont="1" applyFill="1" applyBorder="1" applyAlignment="1">
      <alignment horizontal="left" vertical="center" wrapText="1" indent="1"/>
    </xf>
    <xf numFmtId="0" fontId="351" fillId="0" borderId="108" xfId="0" applyFont="1" applyBorder="1" applyAlignment="1">
      <alignment horizontal="left" vertical="center" wrapText="1"/>
    </xf>
    <xf numFmtId="0" fontId="93" fillId="0" borderId="108" xfId="0" applyFont="1" applyBorder="1" applyAlignment="1">
      <alignment horizontal="left" vertical="center" wrapText="1" indent="1"/>
    </xf>
    <xf numFmtId="0" fontId="93" fillId="0" borderId="108" xfId="0" applyFont="1" applyFill="1" applyBorder="1" applyAlignment="1">
      <alignment horizontal="left" vertical="center" wrapText="1" indent="1"/>
    </xf>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49" fontId="84" fillId="0" borderId="73" xfId="0" applyNumberFormat="1" applyFont="1" applyFill="1" applyBorder="1" applyAlignment="1">
      <alignment horizontal="right"/>
    </xf>
    <xf numFmtId="0" fontId="6" fillId="0" borderId="178" xfId="17" applyFill="1" applyBorder="1" applyAlignment="1" applyProtection="1"/>
    <xf numFmtId="49" fontId="84" fillId="0" borderId="178" xfId="0" applyNumberFormat="1" applyFont="1" applyFill="1" applyBorder="1" applyAlignment="1">
      <alignment horizontal="right"/>
    </xf>
    <xf numFmtId="0" fontId="84" fillId="0" borderId="17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78" xfId="5" applyFont="1" applyFill="1" applyBorder="1" applyAlignment="1" applyProtection="1">
      <alignment vertical="center" wrapText="1"/>
      <protection locked="0"/>
    </xf>
    <xf numFmtId="0" fontId="130" fillId="0" borderId="178" xfId="37365" applyFont="1" applyFill="1" applyBorder="1" applyAlignment="1" applyProtection="1">
      <alignment horizontal="center" vertical="center" wrapText="1"/>
      <protection locked="0"/>
    </xf>
    <xf numFmtId="3" fontId="130" fillId="3" borderId="178" xfId="1" applyNumberFormat="1" applyFont="1" applyFill="1" applyBorder="1" applyAlignment="1" applyProtection="1">
      <alignment horizontal="center" vertical="center" wrapText="1"/>
      <protection locked="0"/>
    </xf>
    <xf numFmtId="9" fontId="130" fillId="3" borderId="178" xfId="15" applyNumberFormat="1" applyFont="1" applyFill="1" applyBorder="1" applyAlignment="1" applyProtection="1">
      <alignment horizontal="center" vertical="center" wrapText="1"/>
      <protection locked="0"/>
    </xf>
    <xf numFmtId="0" fontId="130" fillId="3" borderId="178" xfId="37365" applyFont="1" applyFill="1" applyBorder="1" applyAlignment="1" applyProtection="1">
      <alignment horizontal="center" vertical="center" wrapText="1"/>
      <protection locked="0"/>
    </xf>
    <xf numFmtId="0" fontId="354" fillId="3" borderId="178" xfId="37365" applyFont="1" applyFill="1" applyBorder="1" applyAlignment="1" applyProtection="1">
      <protection locked="0"/>
    </xf>
    <xf numFmtId="3" fontId="130" fillId="151" borderId="178" xfId="5" applyNumberFormat="1" applyFont="1" applyFill="1" applyBorder="1" applyAlignment="1" applyProtection="1"/>
    <xf numFmtId="0" fontId="355" fillId="3" borderId="178" xfId="37365" applyFont="1" applyFill="1" applyBorder="1" applyAlignment="1" applyProtection="1">
      <alignment horizontal="right"/>
      <protection locked="0"/>
    </xf>
    <xf numFmtId="359" fontId="130" fillId="151" borderId="178" xfId="5" applyNumberFormat="1" applyFont="1" applyFill="1" applyBorder="1" applyAlignment="1" applyProtection="1">
      <protection locked="0"/>
    </xf>
    <xf numFmtId="164" fontId="130" fillId="151" borderId="178" xfId="1" applyNumberFormat="1" applyFont="1" applyFill="1" applyBorder="1" applyAlignment="1" applyProtection="1"/>
    <xf numFmtId="0" fontId="130" fillId="3" borderId="178" xfId="37365" applyFont="1" applyFill="1" applyBorder="1" applyAlignment="1" applyProtection="1">
      <alignment horizontal="left" vertical="center"/>
      <protection locked="0"/>
    </xf>
    <xf numFmtId="3" fontId="130" fillId="3" borderId="178" xfId="5" applyNumberFormat="1" applyFont="1" applyFill="1" applyBorder="1" applyAlignment="1" applyProtection="1">
      <protection locked="0"/>
    </xf>
    <xf numFmtId="0" fontId="356" fillId="3" borderId="178" xfId="37365" applyFont="1" applyFill="1" applyBorder="1" applyAlignment="1" applyProtection="1">
      <alignment horizontal="right"/>
      <protection locked="0"/>
    </xf>
    <xf numFmtId="0" fontId="130" fillId="0" borderId="178" xfId="37365" applyFont="1" applyFill="1" applyBorder="1" applyAlignment="1" applyProtection="1">
      <alignment horizontal="left" vertical="center"/>
      <protection locked="0"/>
    </xf>
    <xf numFmtId="0" fontId="354" fillId="3" borderId="178" xfId="16" applyFont="1" applyFill="1" applyBorder="1" applyAlignment="1" applyProtection="1">
      <protection locked="0"/>
    </xf>
    <xf numFmtId="3" fontId="354" fillId="75" borderId="17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78" xfId="5" applyFont="1" applyFill="1" applyBorder="1" applyProtection="1">
      <protection locked="0"/>
    </xf>
    <xf numFmtId="0" fontId="130" fillId="0" borderId="178" xfId="37365" applyFont="1" applyFill="1" applyBorder="1" applyAlignment="1" applyProtection="1">
      <alignment horizontal="center" vertical="top" wrapText="1"/>
      <protection locked="0"/>
    </xf>
    <xf numFmtId="0" fontId="354" fillId="3" borderId="178" xfId="37365" applyFont="1" applyFill="1" applyBorder="1" applyAlignment="1" applyProtection="1">
      <alignment wrapText="1"/>
      <protection locked="0"/>
    </xf>
    <xf numFmtId="3" fontId="130" fillId="0" borderId="178" xfId="5" applyNumberFormat="1" applyFont="1" applyFill="1" applyBorder="1" applyProtection="1"/>
    <xf numFmtId="0" fontId="119" fillId="75" borderId="88" xfId="20952" applyFont="1" applyFill="1" applyBorder="1" applyAlignment="1">
      <alignment vertical="center"/>
    </xf>
    <xf numFmtId="0" fontId="119" fillId="75" borderId="89" xfId="20952" applyFont="1" applyFill="1" applyBorder="1" applyAlignment="1">
      <alignment vertical="center"/>
    </xf>
    <xf numFmtId="0" fontId="119" fillId="75" borderId="86" xfId="20952" applyFont="1" applyFill="1" applyBorder="1" applyAlignment="1">
      <alignment vertical="center"/>
    </xf>
    <xf numFmtId="164" fontId="119" fillId="75" borderId="86" xfId="7" applyNumberFormat="1" applyFont="1" applyFill="1" applyBorder="1" applyAlignment="1">
      <alignment horizontal="right" vertical="center"/>
    </xf>
    <xf numFmtId="0" fontId="119" fillId="76" borderId="89" xfId="20952" applyFont="1" applyFill="1" applyBorder="1" applyAlignment="1">
      <alignment vertical="center"/>
    </xf>
    <xf numFmtId="0" fontId="119" fillId="3" borderId="89" xfId="20952" applyFont="1" applyFill="1" applyBorder="1" applyAlignment="1">
      <alignment vertical="center"/>
    </xf>
    <xf numFmtId="0" fontId="93" fillId="69" borderId="85" xfId="20952" applyFont="1" applyFill="1" applyBorder="1" applyAlignment="1">
      <alignment horizontal="center" vertical="center"/>
    </xf>
    <xf numFmtId="0" fontId="93" fillId="69" borderId="86" xfId="20952" applyFont="1" applyFill="1" applyBorder="1" applyAlignment="1">
      <alignment horizontal="left" vertical="center" wrapText="1"/>
    </xf>
    <xf numFmtId="164" fontId="93" fillId="0" borderId="87" xfId="7" applyNumberFormat="1" applyFont="1" applyFill="1" applyBorder="1" applyAlignment="1" applyProtection="1">
      <alignment horizontal="right" vertical="center"/>
      <protection locked="0"/>
    </xf>
    <xf numFmtId="0" fontId="119" fillId="76" borderId="87" xfId="20952" applyFont="1" applyFill="1" applyBorder="1" applyAlignment="1">
      <alignment horizontal="center" vertical="center"/>
    </xf>
    <xf numFmtId="0" fontId="119" fillId="76" borderId="89" xfId="20952" applyFont="1" applyFill="1" applyBorder="1" applyAlignment="1">
      <alignment vertical="top" wrapText="1"/>
    </xf>
    <xf numFmtId="0" fontId="93" fillId="69" borderId="89" xfId="20952" applyFont="1" applyFill="1" applyBorder="1" applyAlignment="1">
      <alignment vertical="center" wrapText="1"/>
    </xf>
    <xf numFmtId="0" fontId="93" fillId="69" borderId="86" xfId="20952" applyFont="1" applyFill="1" applyBorder="1" applyAlignment="1">
      <alignment horizontal="left" vertical="center"/>
    </xf>
    <xf numFmtId="0" fontId="93" fillId="3" borderId="85" xfId="20952" applyFont="1" applyFill="1" applyBorder="1" applyAlignment="1">
      <alignment horizontal="center" vertical="center"/>
    </xf>
    <xf numFmtId="164" fontId="93" fillId="76" borderId="87" xfId="7" applyNumberFormat="1" applyFont="1" applyFill="1" applyBorder="1" applyAlignment="1" applyProtection="1">
      <alignment horizontal="right" vertical="center"/>
      <protection locked="0"/>
    </xf>
    <xf numFmtId="164" fontId="93" fillId="3" borderId="87" xfId="7" applyNumberFormat="1" applyFont="1" applyFill="1" applyBorder="1" applyAlignment="1" applyProtection="1">
      <alignment horizontal="right" vertical="center"/>
      <protection locked="0"/>
    </xf>
    <xf numFmtId="0" fontId="93" fillId="69" borderId="87" xfId="20952" applyFont="1" applyFill="1" applyBorder="1" applyAlignment="1">
      <alignment horizontal="center" vertical="center"/>
    </xf>
    <xf numFmtId="0" fontId="349" fillId="0" borderId="0" xfId="0" applyFont="1" applyAlignment="1">
      <alignment wrapText="1"/>
    </xf>
    <xf numFmtId="0" fontId="105" fillId="69" borderId="185" xfId="20952" applyFont="1" applyFill="1" applyBorder="1" applyAlignment="1" applyProtection="1">
      <alignment horizontal="center" vertical="center"/>
      <protection locked="0"/>
    </xf>
    <xf numFmtId="0" fontId="106" fillId="76" borderId="178" xfId="20952" applyFont="1" applyFill="1" applyBorder="1" applyAlignment="1" applyProtection="1">
      <alignment horizontal="center" vertical="center"/>
      <protection locked="0"/>
    </xf>
    <xf numFmtId="43" fontId="3" fillId="0" borderId="178" xfId="7" applyFont="1" applyFill="1" applyBorder="1" applyAlignment="1">
      <alignment vertical="center" wrapText="1"/>
    </xf>
    <xf numFmtId="164" fontId="3" fillId="0" borderId="178" xfId="7" applyNumberFormat="1" applyFont="1" applyFill="1" applyBorder="1" applyAlignment="1">
      <alignment vertical="center" wrapText="1"/>
    </xf>
    <xf numFmtId="164" fontId="3" fillId="0" borderId="178" xfId="23" applyNumberFormat="1" applyFill="1" applyBorder="1" applyAlignment="1">
      <alignment vertical="center" wrapText="1"/>
    </xf>
    <xf numFmtId="164" fontId="3" fillId="0" borderId="178" xfId="7" applyNumberFormat="1" applyFont="1" applyFill="1" applyBorder="1" applyAlignment="1">
      <alignment vertical="center"/>
    </xf>
    <xf numFmtId="164" fontId="7" fillId="0" borderId="178" xfId="7" applyNumberFormat="1" applyFont="1" applyFill="1" applyBorder="1" applyAlignment="1">
      <alignment vertical="center"/>
    </xf>
    <xf numFmtId="191" fontId="0" fillId="0" borderId="191" xfId="0" applyNumberFormat="1" applyBorder="1" applyAlignment="1"/>
    <xf numFmtId="191" fontId="0" fillId="0" borderId="191" xfId="0" applyNumberFormat="1" applyBorder="1" applyAlignment="1">
      <alignment wrapText="1"/>
    </xf>
    <xf numFmtId="191" fontId="95" fillId="35" borderId="191" xfId="2" applyNumberFormat="1" applyFont="1" applyFill="1" applyBorder="1" applyAlignment="1" applyProtection="1">
      <alignment vertical="top"/>
    </xf>
    <xf numFmtId="191" fontId="95" fillId="3" borderId="191" xfId="2" applyNumberFormat="1" applyFont="1" applyFill="1" applyBorder="1" applyAlignment="1" applyProtection="1">
      <alignment vertical="top"/>
      <protection locked="0"/>
    </xf>
    <xf numFmtId="191" fontId="95" fillId="35" borderId="191" xfId="2" applyNumberFormat="1" applyFont="1" applyFill="1" applyBorder="1" applyAlignment="1" applyProtection="1">
      <alignment vertical="top" wrapText="1"/>
    </xf>
    <xf numFmtId="191" fontId="95" fillId="3" borderId="191" xfId="2" applyNumberFormat="1" applyFont="1" applyFill="1" applyBorder="1" applyAlignment="1" applyProtection="1">
      <alignment vertical="top" wrapText="1"/>
      <protection locked="0"/>
    </xf>
    <xf numFmtId="191" fontId="95" fillId="35" borderId="191" xfId="2" applyNumberFormat="1" applyFont="1" applyFill="1" applyBorder="1" applyAlignment="1" applyProtection="1">
      <alignment vertical="top" wrapText="1"/>
      <protection locked="0"/>
    </xf>
    <xf numFmtId="191" fontId="95" fillId="35" borderId="192" xfId="2" applyNumberFormat="1" applyFont="1" applyFill="1" applyBorder="1" applyAlignment="1" applyProtection="1">
      <alignment vertical="top" wrapText="1"/>
    </xf>
    <xf numFmtId="10" fontId="99" fillId="0" borderId="178" xfId="20950" applyNumberFormat="1" applyFont="1" applyFill="1" applyBorder="1" applyAlignment="1">
      <alignment horizontal="left" vertical="center" wrapText="1"/>
    </xf>
    <xf numFmtId="10" fontId="4" fillId="35" borderId="178" xfId="20950" applyNumberFormat="1" applyFont="1" applyFill="1" applyBorder="1" applyAlignment="1">
      <alignment horizontal="left" vertical="center"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2" xfId="7" applyNumberFormat="1" applyFont="1" applyFill="1" applyBorder="1" applyAlignment="1">
      <alignment horizontal="right" vertical="center" wrapText="1"/>
    </xf>
    <xf numFmtId="191" fontId="350" fillId="0" borderId="193" xfId="0" applyNumberFormat="1" applyFont="1" applyBorder="1" applyAlignment="1">
      <alignment horizontal="center" vertical="center"/>
    </xf>
    <xf numFmtId="191" fontId="349" fillId="0" borderId="11" xfId="0" applyNumberFormat="1" applyFont="1" applyBorder="1" applyAlignment="1">
      <alignment horizontal="center" vertical="center"/>
    </xf>
    <xf numFmtId="191" fontId="350" fillId="0" borderId="11" xfId="0" applyNumberFormat="1" applyFont="1" applyBorder="1" applyAlignment="1">
      <alignment horizontal="center" vertical="center"/>
    </xf>
    <xf numFmtId="191" fontId="131" fillId="0" borderId="11" xfId="0" applyNumberFormat="1" applyFont="1" applyBorder="1" applyAlignment="1">
      <alignment horizontal="center" vertical="center"/>
    </xf>
    <xf numFmtId="191" fontId="361" fillId="0" borderId="11" xfId="0" applyNumberFormat="1" applyFont="1" applyBorder="1" applyAlignment="1">
      <alignment horizontal="center" vertical="center"/>
    </xf>
    <xf numFmtId="191" fontId="349" fillId="0" borderId="11" xfId="0" applyNumberFormat="1" applyFont="1" applyFill="1" applyBorder="1" applyAlignment="1">
      <alignment horizontal="center" vertical="center"/>
    </xf>
    <xf numFmtId="191" fontId="349" fillId="0" borderId="12" xfId="0" applyNumberFormat="1" applyFont="1" applyBorder="1" applyAlignment="1">
      <alignment horizontal="center" vertical="center"/>
    </xf>
    <xf numFmtId="191" fontId="350" fillId="0" borderId="13" xfId="0" applyNumberFormat="1" applyFont="1" applyFill="1" applyBorder="1" applyAlignment="1">
      <alignment horizontal="center" vertical="center"/>
    </xf>
    <xf numFmtId="191" fontId="350" fillId="0" borderId="12" xfId="0" applyNumberFormat="1" applyFont="1" applyBorder="1" applyAlignment="1">
      <alignment horizontal="center" vertical="center"/>
    </xf>
    <xf numFmtId="191" fontId="131" fillId="0" borderId="12" xfId="0" applyNumberFormat="1" applyFont="1" applyBorder="1" applyAlignment="1">
      <alignment vertical="center"/>
    </xf>
    <xf numFmtId="191" fontId="350" fillId="0" borderId="194" xfId="0" applyNumberFormat="1" applyFont="1" applyFill="1" applyBorder="1" applyAlignment="1">
      <alignment horizontal="center" vertical="center"/>
    </xf>
    <xf numFmtId="191" fontId="349" fillId="0" borderId="178" xfId="0" applyNumberFormat="1" applyFont="1" applyBorder="1" applyAlignment="1">
      <alignment horizontal="center" vertical="center"/>
    </xf>
    <xf numFmtId="191" fontId="350" fillId="0" borderId="178" xfId="0" applyNumberFormat="1" applyFont="1" applyFill="1" applyBorder="1" applyAlignment="1">
      <alignment horizontal="center" vertical="center"/>
    </xf>
    <xf numFmtId="191" fontId="349" fillId="0" borderId="178" xfId="0" applyNumberFormat="1" applyFont="1" applyFill="1" applyBorder="1" applyAlignment="1">
      <alignment horizontal="center" vertical="center"/>
    </xf>
    <xf numFmtId="0" fontId="349" fillId="0" borderId="178" xfId="0" applyFont="1" applyBorder="1"/>
    <xf numFmtId="0" fontId="350" fillId="0" borderId="178" xfId="0" applyFont="1" applyBorder="1" applyAlignment="1">
      <alignment horizontal="center" vertical="center"/>
    </xf>
    <xf numFmtId="0" fontId="349" fillId="0" borderId="178" xfId="0" applyFont="1" applyBorder="1" applyAlignment="1">
      <alignment horizontal="center" vertical="center"/>
    </xf>
    <xf numFmtId="191" fontId="3" fillId="0" borderId="178" xfId="0" applyNumberFormat="1" applyFont="1" applyBorder="1" applyAlignment="1"/>
    <xf numFmtId="191" fontId="3" fillId="0" borderId="174" xfId="0" applyNumberFormat="1" applyFont="1" applyBorder="1" applyAlignment="1"/>
    <xf numFmtId="167" fontId="3" fillId="0" borderId="191" xfId="0" applyNumberFormat="1" applyFont="1" applyBorder="1" applyAlignment="1"/>
    <xf numFmtId="164" fontId="3" fillId="0" borderId="191" xfId="7" applyNumberFormat="1" applyFont="1" applyBorder="1" applyAlignment="1"/>
    <xf numFmtId="191" fontId="3" fillId="35" borderId="195" xfId="0" applyNumberFormat="1" applyFont="1" applyFill="1" applyBorder="1"/>
    <xf numFmtId="164" fontId="3" fillId="35" borderId="192" xfId="7" applyNumberFormat="1" applyFont="1" applyFill="1" applyBorder="1"/>
    <xf numFmtId="191" fontId="3" fillId="0" borderId="196" xfId="0" applyNumberFormat="1" applyFont="1" applyBorder="1" applyAlignment="1"/>
    <xf numFmtId="191" fontId="3" fillId="0" borderId="191" xfId="0" applyNumberFormat="1" applyFont="1" applyBorder="1" applyAlignment="1"/>
    <xf numFmtId="191" fontId="3" fillId="0" borderId="76" xfId="0" applyNumberFormat="1" applyFont="1" applyBorder="1" applyAlignment="1">
      <alignment wrapText="1"/>
    </xf>
    <xf numFmtId="191" fontId="3" fillId="0" borderId="76" xfId="0" applyNumberFormat="1" applyFont="1" applyBorder="1" applyAlignment="1"/>
    <xf numFmtId="191" fontId="3" fillId="35" borderId="197" xfId="0" applyNumberFormat="1" applyFont="1" applyFill="1" applyBorder="1" applyAlignment="1"/>
    <xf numFmtId="191" fontId="3" fillId="35" borderId="198" xfId="0" applyNumberFormat="1" applyFont="1" applyFill="1" applyBorder="1"/>
    <xf numFmtId="191" fontId="3" fillId="35" borderId="192" xfId="0" applyNumberFormat="1" applyFont="1" applyFill="1" applyBorder="1"/>
    <xf numFmtId="191" fontId="3" fillId="35" borderId="199" xfId="0" applyNumberFormat="1" applyFont="1" applyFill="1" applyBorder="1"/>
    <xf numFmtId="191" fontId="3" fillId="0" borderId="178" xfId="0" applyNumberFormat="1" applyFont="1" applyBorder="1"/>
    <xf numFmtId="191" fontId="3" fillId="0" borderId="178" xfId="0" applyNumberFormat="1" applyFont="1" applyFill="1" applyBorder="1"/>
    <xf numFmtId="191" fontId="3" fillId="0" borderId="174" xfId="0" applyNumberFormat="1" applyFont="1" applyBorder="1"/>
    <xf numFmtId="9" fontId="3" fillId="0" borderId="191" xfId="20950" applyFont="1" applyBorder="1"/>
    <xf numFmtId="191" fontId="3" fillId="0" borderId="174" xfId="0" applyNumberFormat="1" applyFont="1" applyFill="1" applyBorder="1"/>
    <xf numFmtId="9" fontId="3" fillId="35" borderId="192" xfId="20950" applyFont="1" applyFill="1" applyBorder="1"/>
    <xf numFmtId="164" fontId="130" fillId="3" borderId="178" xfId="7" applyNumberFormat="1" applyFont="1" applyFill="1" applyBorder="1" applyAlignment="1" applyProtection="1">
      <protection locked="0"/>
    </xf>
    <xf numFmtId="164" fontId="104" fillId="0" borderId="178" xfId="948" applyNumberFormat="1" applyFont="1" applyFill="1" applyBorder="1" applyAlignment="1" applyProtection="1">
      <alignment horizontal="right" vertical="center"/>
      <protection locked="0"/>
    </xf>
    <xf numFmtId="164" fontId="113" fillId="0" borderId="178" xfId="7" applyNumberFormat="1" applyFont="1" applyBorder="1"/>
    <xf numFmtId="164" fontId="109" fillId="0" borderId="178" xfId="7" applyNumberFormat="1" applyFont="1" applyBorder="1"/>
    <xf numFmtId="164" fontId="109" fillId="0" borderId="178" xfId="7" applyNumberFormat="1" applyFont="1" applyFill="1" applyBorder="1"/>
    <xf numFmtId="164" fontId="109" fillId="35" borderId="178" xfId="7" applyNumberFormat="1" applyFont="1" applyFill="1" applyBorder="1"/>
    <xf numFmtId="164" fontId="112" fillId="0" borderId="178" xfId="7" applyNumberFormat="1" applyFont="1" applyBorder="1"/>
    <xf numFmtId="164" fontId="104" fillId="0" borderId="178" xfId="7" applyNumberFormat="1" applyFont="1" applyFill="1" applyBorder="1" applyAlignment="1" applyProtection="1">
      <alignment horizontal="right" vertical="center"/>
      <protection locked="0"/>
    </xf>
    <xf numFmtId="164" fontId="104" fillId="76" borderId="178" xfId="948" applyNumberFormat="1" applyFont="1" applyFill="1" applyBorder="1" applyAlignment="1" applyProtection="1">
      <alignment horizontal="right" vertical="center"/>
    </xf>
    <xf numFmtId="10" fontId="93" fillId="0" borderId="87" xfId="20950" applyNumberFormat="1" applyFont="1" applyFill="1" applyBorder="1" applyAlignment="1" applyProtection="1">
      <alignment horizontal="right" vertical="center"/>
      <protection locked="0"/>
    </xf>
    <xf numFmtId="10" fontId="349" fillId="0" borderId="0" xfId="0" applyNumberFormat="1" applyFont="1"/>
    <xf numFmtId="0" fontId="362" fillId="0" borderId="178" xfId="0" applyFont="1" applyBorder="1"/>
    <xf numFmtId="0" fontId="363" fillId="0" borderId="178" xfId="17" applyFont="1" applyBorder="1" applyAlignment="1" applyProtection="1"/>
    <xf numFmtId="14" fontId="2" fillId="0" borderId="0" xfId="0" applyNumberFormat="1" applyFont="1" applyAlignment="1">
      <alignment horizontal="left"/>
    </xf>
    <xf numFmtId="14" fontId="93" fillId="0" borderId="0" xfId="0" applyNumberFormat="1" applyFont="1" applyAlignment="1">
      <alignment horizontal="left"/>
    </xf>
    <xf numFmtId="14" fontId="110" fillId="0" borderId="0" xfId="0" applyNumberFormat="1" applyFont="1" applyAlignment="1">
      <alignment horizontal="left"/>
    </xf>
    <xf numFmtId="14" fontId="3" fillId="0" borderId="0" xfId="0" applyNumberFormat="1" applyFont="1" applyAlignment="1">
      <alignment horizontal="left"/>
    </xf>
    <xf numFmtId="10" fontId="3" fillId="0" borderId="178" xfId="20950" applyNumberFormat="1" applyFont="1" applyFill="1" applyBorder="1" applyAlignment="1" applyProtection="1">
      <alignment horizontal="right" vertical="center" wrapText="1"/>
      <protection locked="0"/>
    </xf>
    <xf numFmtId="10" fontId="3" fillId="0" borderId="178" xfId="20950" applyNumberFormat="1" applyFont="1" applyBorder="1" applyAlignment="1" applyProtection="1">
      <alignment vertical="center" wrapText="1"/>
      <protection locked="0"/>
    </xf>
    <xf numFmtId="10" fontId="3" fillId="0" borderId="191" xfId="20950" applyNumberFormat="1" applyFont="1" applyBorder="1" applyAlignment="1" applyProtection="1">
      <alignment vertical="center" wrapText="1"/>
      <protection locked="0"/>
    </xf>
    <xf numFmtId="169" fontId="9" fillId="36" borderId="0" xfId="20"/>
    <xf numFmtId="10" fontId="93" fillId="2" borderId="179" xfId="20950" applyNumberFormat="1" applyFont="1" applyFill="1" applyBorder="1" applyAlignment="1" applyProtection="1">
      <alignment vertical="center"/>
      <protection locked="0"/>
    </xf>
    <xf numFmtId="10" fontId="93" fillId="2" borderId="76" xfId="20950" applyNumberFormat="1" applyFont="1" applyFill="1" applyBorder="1" applyAlignment="1" applyProtection="1">
      <alignment vertical="center"/>
      <protection locked="0"/>
    </xf>
    <xf numFmtId="10" fontId="93" fillId="0" borderId="179" xfId="20950" applyNumberFormat="1" applyFont="1" applyFill="1" applyBorder="1" applyAlignment="1" applyProtection="1">
      <alignment vertical="center"/>
      <protection locked="0"/>
    </xf>
    <xf numFmtId="10" fontId="93" fillId="0" borderId="76" xfId="20950" applyNumberFormat="1" applyFont="1" applyFill="1" applyBorder="1" applyAlignment="1" applyProtection="1">
      <alignment vertical="center"/>
      <protection locked="0"/>
    </xf>
    <xf numFmtId="10" fontId="93" fillId="2" borderId="178" xfId="20950" applyNumberFormat="1" applyFont="1" applyFill="1" applyBorder="1" applyAlignment="1" applyProtection="1">
      <alignment vertical="center"/>
      <protection locked="0"/>
    </xf>
    <xf numFmtId="191" fontId="93" fillId="2" borderId="179" xfId="0" applyNumberFormat="1" applyFont="1" applyFill="1" applyBorder="1" applyAlignment="1" applyProtection="1">
      <alignment vertical="center"/>
      <protection locked="0"/>
    </xf>
    <xf numFmtId="191" fontId="93" fillId="2" borderId="76" xfId="0" applyNumberFormat="1" applyFont="1" applyFill="1" applyBorder="1" applyAlignment="1" applyProtection="1">
      <alignment vertical="center"/>
      <protection locked="0"/>
    </xf>
    <xf numFmtId="191" fontId="93" fillId="0" borderId="181" xfId="0" applyNumberFormat="1" applyFont="1" applyBorder="1" applyAlignment="1" applyProtection="1">
      <alignment vertical="center"/>
      <protection locked="0"/>
    </xf>
    <xf numFmtId="191" fontId="93" fillId="0" borderId="200" xfId="0" applyNumberFormat="1" applyFont="1" applyBorder="1" applyAlignment="1" applyProtection="1">
      <alignment vertical="center"/>
      <protection locked="0"/>
    </xf>
    <xf numFmtId="10" fontId="93" fillId="2" borderId="201"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91" fontId="95" fillId="0" borderId="178" xfId="0" applyNumberFormat="1" applyFont="1" applyBorder="1" applyAlignment="1" applyProtection="1">
      <alignment vertical="center" wrapText="1"/>
      <protection locked="0"/>
    </xf>
    <xf numFmtId="191" fontId="3" fillId="0" borderId="178" xfId="0" applyNumberFormat="1" applyFont="1" applyBorder="1" applyAlignment="1" applyProtection="1">
      <alignment vertical="center" wrapText="1"/>
      <protection locked="0"/>
    </xf>
    <xf numFmtId="191" fontId="3" fillId="0" borderId="191" xfId="0" applyNumberFormat="1" applyFont="1" applyBorder="1" applyAlignment="1" applyProtection="1">
      <alignment vertical="center" wrapText="1"/>
      <protection locked="0"/>
    </xf>
    <xf numFmtId="191" fontId="95" fillId="0" borderId="178" xfId="0" applyNumberFormat="1" applyFont="1" applyBorder="1" applyAlignment="1" applyProtection="1">
      <alignment horizontal="right" vertical="center" wrapText="1"/>
      <protection locked="0"/>
    </xf>
    <xf numFmtId="0" fontId="93" fillId="0" borderId="191" xfId="0" applyFont="1" applyFill="1" applyBorder="1" applyAlignment="1" applyProtection="1">
      <alignment horizontal="center" vertical="center" wrapText="1"/>
    </xf>
    <xf numFmtId="0" fontId="349" fillId="0" borderId="196" xfId="0" applyFont="1" applyBorder="1" applyAlignment="1">
      <alignment horizontal="center"/>
    </xf>
    <xf numFmtId="0" fontId="353" fillId="0" borderId="0" xfId="0" applyFont="1" applyBorder="1" applyAlignment="1">
      <alignment horizontal="justify"/>
    </xf>
    <xf numFmtId="191" fontId="93" fillId="35" borderId="191" xfId="0" applyNumberFormat="1" applyFont="1" applyFill="1" applyBorder="1" applyAlignment="1">
      <alignment horizontal="right"/>
    </xf>
    <xf numFmtId="0" fontId="2" fillId="0" borderId="191" xfId="0" applyFont="1" applyFill="1" applyBorder="1" applyAlignment="1" applyProtection="1">
      <alignment horizontal="center" vertical="center" wrapText="1"/>
    </xf>
    <xf numFmtId="0" fontId="2" fillId="0" borderId="28" xfId="0" applyNumberFormat="1" applyFont="1" applyFill="1" applyBorder="1" applyAlignment="1">
      <alignment horizontal="left" vertical="center" wrapText="1" indent="1"/>
    </xf>
    <xf numFmtId="0" fontId="84" fillId="0" borderId="196" xfId="0" applyFont="1" applyFill="1" applyBorder="1"/>
    <xf numFmtId="0" fontId="86" fillId="0" borderId="178" xfId="0" applyFont="1" applyFill="1" applyBorder="1" applyAlignment="1">
      <alignment horizontal="center" vertical="center" wrapText="1"/>
    </xf>
    <xf numFmtId="0" fontId="86" fillId="0" borderId="191" xfId="0" applyFont="1" applyFill="1" applyBorder="1" applyAlignment="1">
      <alignment horizontal="center" vertical="center" wrapText="1"/>
    </xf>
    <xf numFmtId="0" fontId="0" fillId="0" borderId="196" xfId="0" applyBorder="1" applyAlignment="1">
      <alignment horizontal="center"/>
    </xf>
    <xf numFmtId="0" fontId="121" fillId="3" borderId="178" xfId="20954" applyFont="1" applyFill="1" applyBorder="1" applyAlignment="1">
      <alignment horizontal="left" vertical="center" wrapText="1"/>
    </xf>
    <xf numFmtId="164" fontId="3" fillId="0" borderId="191" xfId="7" applyNumberFormat="1" applyFont="1" applyFill="1" applyBorder="1" applyAlignment="1">
      <alignment vertical="center" wrapText="1"/>
    </xf>
    <xf numFmtId="0" fontId="122" fillId="0" borderId="178" xfId="20954" applyFont="1" applyFill="1" applyBorder="1" applyAlignment="1">
      <alignment horizontal="left" vertical="center" wrapText="1" indent="1"/>
    </xf>
    <xf numFmtId="0" fontId="122" fillId="3" borderId="178" xfId="20954" applyFont="1" applyFill="1" applyBorder="1" applyAlignment="1">
      <alignment horizontal="left" vertical="center" wrapText="1" indent="1"/>
    </xf>
    <xf numFmtId="164" fontId="3" fillId="0" borderId="191" xfId="7" applyNumberFormat="1" applyFont="1" applyBorder="1" applyAlignment="1">
      <alignment vertical="center"/>
    </xf>
    <xf numFmtId="0" fontId="124" fillId="0" borderId="178" xfId="20954" applyFont="1" applyFill="1" applyBorder="1" applyAlignment="1">
      <alignment horizontal="left" vertical="center" wrapText="1" indent="1"/>
    </xf>
    <xf numFmtId="0" fontId="84" fillId="0" borderId="198" xfId="0" applyFont="1" applyBorder="1"/>
    <xf numFmtId="191" fontId="86" fillId="35" borderId="195" xfId="0" applyNumberFormat="1" applyFont="1" applyFill="1" applyBorder="1" applyAlignment="1">
      <alignment horizontal="left" vertical="center" wrapText="1"/>
    </xf>
    <xf numFmtId="191" fontId="86" fillId="35" borderId="195" xfId="0" applyNumberFormat="1" applyFont="1" applyFill="1" applyBorder="1" applyAlignment="1">
      <alignment horizontal="center" vertical="center"/>
    </xf>
    <xf numFmtId="191" fontId="86" fillId="35" borderId="192" xfId="0" applyNumberFormat="1" applyFont="1" applyFill="1" applyBorder="1" applyAlignment="1">
      <alignment horizontal="center" vertical="center"/>
    </xf>
    <xf numFmtId="192" fontId="134" fillId="81" borderId="191" xfId="7" applyNumberFormat="1" applyFont="1" applyFill="1" applyBorder="1" applyAlignment="1">
      <alignment horizontal="left" vertical="center"/>
    </xf>
    <xf numFmtId="192" fontId="136" fillId="0" borderId="191" xfId="7" applyNumberFormat="1" applyFont="1" applyFill="1" applyBorder="1" applyAlignment="1">
      <alignment horizontal="left" vertical="center"/>
    </xf>
    <xf numFmtId="10" fontId="95" fillId="0" borderId="191" xfId="0" applyNumberFormat="1" applyFont="1" applyBorder="1" applyAlignment="1">
      <alignment horizontal="right" vertical="center" wrapText="1"/>
    </xf>
    <xf numFmtId="192" fontId="4" fillId="83" borderId="191" xfId="7" applyNumberFormat="1" applyFont="1" applyFill="1" applyBorder="1" applyAlignment="1">
      <alignment vertical="center"/>
    </xf>
    <xf numFmtId="192" fontId="143" fillId="82" borderId="191" xfId="7" applyNumberFormat="1" applyFont="1" applyFill="1" applyBorder="1" applyAlignment="1">
      <alignment vertical="center"/>
    </xf>
    <xf numFmtId="167" fontId="84" fillId="0" borderId="203" xfId="0" applyNumberFormat="1" applyFont="1" applyBorder="1" applyAlignment="1">
      <alignment horizontal="center"/>
    </xf>
    <xf numFmtId="167" fontId="86" fillId="0" borderId="204" xfId="0" applyNumberFormat="1" applyFont="1" applyFill="1" applyBorder="1" applyAlignment="1">
      <alignment horizontal="center"/>
    </xf>
    <xf numFmtId="0" fontId="123" fillId="0" borderId="178" xfId="0" applyFont="1" applyFill="1" applyBorder="1" applyAlignment="1">
      <alignment horizontal="left" vertical="center" wrapText="1"/>
    </xf>
    <xf numFmtId="0" fontId="125" fillId="0" borderId="178" xfId="20954" applyFont="1" applyFill="1" applyBorder="1" applyAlignment="1">
      <alignment horizontal="center" vertical="center" wrapText="1"/>
    </xf>
    <xf numFmtId="0" fontId="122" fillId="3" borderId="178" xfId="0" applyFont="1" applyFill="1" applyBorder="1" applyAlignment="1">
      <alignment horizontal="left" vertical="center" wrapText="1" indent="1"/>
    </xf>
    <xf numFmtId="167" fontId="84" fillId="0" borderId="191" xfId="0" applyNumberFormat="1" applyFont="1" applyBorder="1" applyAlignment="1">
      <alignment horizontal="center"/>
    </xf>
    <xf numFmtId="0" fontId="123" fillId="0" borderId="178" xfId="0" applyFont="1" applyBorder="1" applyAlignment="1">
      <alignment horizontal="left" vertical="center" wrapText="1"/>
    </xf>
    <xf numFmtId="167" fontId="86" fillId="0" borderId="191" xfId="0" applyNumberFormat="1" applyFont="1" applyFill="1" applyBorder="1" applyAlignment="1">
      <alignment horizontal="center"/>
    </xf>
    <xf numFmtId="0" fontId="84" fillId="0" borderId="191" xfId="0" applyFont="1" applyBorder="1"/>
    <xf numFmtId="0" fontId="122" fillId="0" borderId="178" xfId="0" applyFont="1" applyBorder="1" applyAlignment="1">
      <alignment horizontal="left" vertical="center" wrapText="1" indent="1"/>
    </xf>
    <xf numFmtId="0" fontId="123" fillId="0" borderId="178" xfId="20954" applyFont="1" applyFill="1" applyBorder="1" applyAlignment="1">
      <alignment horizontal="left" vertical="center" wrapText="1"/>
    </xf>
    <xf numFmtId="0" fontId="123" fillId="3" borderId="178" xfId="0" applyFont="1" applyFill="1" applyBorder="1" applyAlignment="1">
      <alignment horizontal="left" vertical="center" wrapText="1"/>
    </xf>
    <xf numFmtId="0" fontId="123" fillId="0" borderId="178" xfId="0" applyFont="1" applyFill="1" applyBorder="1" applyAlignment="1">
      <alignment vertical="center" wrapText="1"/>
    </xf>
    <xf numFmtId="0" fontId="123" fillId="3" borderId="178" xfId="20954" applyFont="1" applyFill="1" applyBorder="1" applyAlignment="1">
      <alignment horizontal="left" vertical="center" wrapText="1"/>
    </xf>
    <xf numFmtId="0" fontId="124" fillId="3" borderId="178" xfId="0" applyFont="1" applyFill="1" applyBorder="1" applyAlignment="1">
      <alignment horizontal="left" vertical="center" wrapText="1" indent="1"/>
    </xf>
    <xf numFmtId="0" fontId="122" fillId="0" borderId="178" xfId="0" applyFont="1" applyFill="1" applyBorder="1" applyAlignment="1">
      <alignment horizontal="left" vertical="center" wrapText="1" indent="1"/>
    </xf>
    <xf numFmtId="0" fontId="126" fillId="0" borderId="178" xfId="0" applyFont="1" applyBorder="1" applyAlignment="1">
      <alignment horizontal="justify"/>
    </xf>
    <xf numFmtId="0" fontId="0" fillId="0" borderId="198" xfId="0" applyBorder="1" applyAlignment="1">
      <alignment horizontal="center"/>
    </xf>
    <xf numFmtId="0" fontId="123" fillId="0" borderId="195" xfId="0" applyFont="1" applyFill="1" applyBorder="1" applyAlignment="1">
      <alignment horizontal="left" vertical="center" wrapText="1"/>
    </xf>
    <xf numFmtId="191" fontId="350" fillId="0" borderId="195" xfId="0" applyNumberFormat="1" applyFont="1" applyFill="1" applyBorder="1" applyAlignment="1">
      <alignment horizontal="center" vertical="center"/>
    </xf>
    <xf numFmtId="0" fontId="84" fillId="0" borderId="192" xfId="0" applyFont="1" applyBorder="1"/>
    <xf numFmtId="3" fontId="3" fillId="0" borderId="25" xfId="0" applyNumberFormat="1" applyFont="1" applyBorder="1" applyAlignment="1">
      <alignment vertical="center"/>
    </xf>
    <xf numFmtId="3" fontId="3" fillId="0" borderId="16" xfId="0" applyNumberFormat="1" applyFont="1" applyBorder="1" applyAlignment="1">
      <alignment vertical="center"/>
    </xf>
    <xf numFmtId="3" fontId="3" fillId="0" borderId="175" xfId="0" applyNumberFormat="1" applyFont="1" applyBorder="1" applyAlignment="1">
      <alignment vertical="center"/>
    </xf>
    <xf numFmtId="10" fontId="3" fillId="0" borderId="82" xfId="20632" applyNumberFormat="1" applyFont="1" applyFill="1" applyBorder="1" applyAlignment="1">
      <alignment vertical="center"/>
    </xf>
    <xf numFmtId="10" fontId="3" fillId="0" borderId="83" xfId="20632" applyNumberFormat="1" applyFont="1" applyFill="1" applyBorder="1" applyAlignment="1">
      <alignment vertical="center"/>
    </xf>
    <xf numFmtId="3" fontId="3" fillId="0" borderId="77" xfId="0" applyNumberFormat="1" applyFont="1" applyBorder="1" applyAlignment="1">
      <alignment vertical="center"/>
    </xf>
    <xf numFmtId="3" fontId="3" fillId="0" borderId="59" xfId="0" applyNumberFormat="1" applyFont="1" applyBorder="1" applyAlignment="1">
      <alignment vertical="center"/>
    </xf>
    <xf numFmtId="3" fontId="3" fillId="3" borderId="180" xfId="0" applyNumberFormat="1" applyFont="1" applyFill="1" applyBorder="1" applyAlignment="1">
      <alignment vertical="center"/>
    </xf>
    <xf numFmtId="3" fontId="3" fillId="0" borderId="191" xfId="0" applyNumberFormat="1" applyFont="1" applyBorder="1" applyAlignment="1">
      <alignment vertical="center"/>
    </xf>
    <xf numFmtId="3" fontId="3" fillId="0" borderId="180" xfId="0" applyNumberFormat="1" applyFont="1" applyBorder="1" applyAlignment="1">
      <alignment vertical="center"/>
    </xf>
    <xf numFmtId="0" fontId="2" fillId="0" borderId="196" xfId="0" applyFont="1" applyBorder="1" applyAlignment="1">
      <alignment vertical="center"/>
    </xf>
    <xf numFmtId="0" fontId="5" fillId="0" borderId="178" xfId="0" applyFont="1" applyBorder="1" applyAlignment="1">
      <alignment wrapText="1"/>
    </xf>
    <xf numFmtId="0" fontId="364" fillId="0" borderId="76" xfId="0" applyFont="1" applyBorder="1"/>
    <xf numFmtId="0" fontId="104" fillId="0" borderId="76" xfId="0" applyFont="1" applyBorder="1"/>
    <xf numFmtId="0" fontId="2" fillId="0" borderId="178" xfId="0" applyFont="1" applyBorder="1" applyAlignment="1">
      <alignment wrapText="1"/>
    </xf>
    <xf numFmtId="0" fontId="2" fillId="0" borderId="174" xfId="0" applyFont="1" applyBorder="1" applyAlignment="1">
      <alignment wrapText="1"/>
    </xf>
    <xf numFmtId="0" fontId="2" fillId="0" borderId="76" xfId="0" applyFont="1" applyBorder="1"/>
    <xf numFmtId="0" fontId="45" fillId="0" borderId="174" xfId="0" applyFont="1" applyBorder="1" applyAlignment="1">
      <alignment horizontal="center" vertical="center" wrapText="1"/>
    </xf>
    <xf numFmtId="0" fontId="45" fillId="0" borderId="76" xfId="0" applyFont="1" applyBorder="1" applyAlignment="1">
      <alignment horizontal="center" vertical="center" wrapText="1"/>
    </xf>
    <xf numFmtId="0" fontId="2" fillId="0" borderId="78" xfId="0" applyFont="1" applyBorder="1" applyAlignment="1">
      <alignment vertical="center"/>
    </xf>
    <xf numFmtId="0" fontId="5" fillId="0" borderId="185" xfId="0" applyFont="1" applyBorder="1" applyAlignment="1">
      <alignment wrapText="1"/>
    </xf>
    <xf numFmtId="164" fontId="93" fillId="0" borderId="0" xfId="7" applyNumberFormat="1" applyFont="1"/>
    <xf numFmtId="164" fontId="349" fillId="0" borderId="0" xfId="7" applyNumberFormat="1" applyFont="1"/>
    <xf numFmtId="164" fontId="93" fillId="0" borderId="0" xfId="7" applyNumberFormat="1" applyFont="1" applyBorder="1"/>
    <xf numFmtId="164" fontId="349" fillId="0" borderId="0" xfId="7" applyNumberFormat="1" applyFont="1" applyBorder="1"/>
    <xf numFmtId="164" fontId="2" fillId="0" borderId="0" xfId="7" applyNumberFormat="1" applyFont="1"/>
    <xf numFmtId="164" fontId="84" fillId="0" borderId="0" xfId="7" applyNumberFormat="1" applyFont="1"/>
    <xf numFmtId="164" fontId="85" fillId="0" borderId="0" xfId="7" applyNumberFormat="1" applyFont="1"/>
    <xf numFmtId="164" fontId="2" fillId="0" borderId="0" xfId="7" applyNumberFormat="1" applyFont="1" applyBorder="1"/>
    <xf numFmtId="164" fontId="84" fillId="0" borderId="0" xfId="7" applyNumberFormat="1" applyFont="1" applyBorder="1"/>
    <xf numFmtId="164" fontId="85" fillId="0" borderId="0" xfId="7" applyNumberFormat="1" applyFont="1" applyBorder="1"/>
    <xf numFmtId="164" fontId="0" fillId="0" borderId="0" xfId="7" applyNumberFormat="1" applyFont="1"/>
    <xf numFmtId="164" fontId="110" fillId="0" borderId="111" xfId="7" applyNumberFormat="1" applyFont="1" applyBorder="1"/>
    <xf numFmtId="164" fontId="113" fillId="0" borderId="111" xfId="7" applyNumberFormat="1" applyFont="1" applyBorder="1"/>
    <xf numFmtId="164" fontId="112" fillId="0" borderId="111" xfId="7" applyNumberFormat="1" applyFont="1" applyBorder="1"/>
    <xf numFmtId="164" fontId="109" fillId="0" borderId="111" xfId="7" applyNumberFormat="1" applyFont="1" applyBorder="1"/>
    <xf numFmtId="164" fontId="109" fillId="0" borderId="111" xfId="7" applyNumberFormat="1" applyFont="1" applyBorder="1" applyAlignment="1">
      <alignment horizontal="left" indent="1"/>
    </xf>
    <xf numFmtId="164" fontId="112" fillId="75" borderId="111" xfId="7" applyNumberFormat="1" applyFont="1" applyFill="1" applyBorder="1"/>
    <xf numFmtId="164" fontId="112" fillId="0" borderId="17" xfId="7" applyNumberFormat="1" applyFont="1" applyBorder="1"/>
    <xf numFmtId="164" fontId="109" fillId="0" borderId="17" xfId="7" applyNumberFormat="1" applyFont="1" applyBorder="1" applyAlignment="1">
      <alignment horizontal="left" indent="1"/>
    </xf>
    <xf numFmtId="164" fontId="109" fillId="0" borderId="17" xfId="7" applyNumberFormat="1" applyFont="1" applyBorder="1" applyAlignment="1">
      <alignment horizontal="left" indent="2"/>
    </xf>
    <xf numFmtId="164" fontId="109" fillId="0" borderId="17" xfId="7" applyNumberFormat="1" applyFont="1" applyFill="1" applyBorder="1" applyAlignment="1">
      <alignment horizontal="left" indent="3"/>
    </xf>
    <xf numFmtId="164" fontId="109" fillId="0" borderId="17" xfId="7" applyNumberFormat="1" applyFont="1" applyFill="1" applyBorder="1" applyAlignment="1">
      <alignment horizontal="left" indent="1"/>
    </xf>
    <xf numFmtId="164" fontId="109" fillId="78" borderId="17" xfId="7" applyNumberFormat="1" applyFont="1" applyFill="1" applyBorder="1"/>
    <xf numFmtId="164" fontId="109" fillId="0" borderId="17" xfId="7" applyNumberFormat="1" applyFont="1" applyFill="1" applyBorder="1" applyAlignment="1">
      <alignment horizontal="left" vertical="top" wrapText="1" indent="2"/>
    </xf>
    <xf numFmtId="164" fontId="109" fillId="0" borderId="17" xfId="7" applyNumberFormat="1" applyFont="1" applyFill="1" applyBorder="1" applyAlignment="1">
      <alignment horizontal="left" wrapText="1" indent="3"/>
    </xf>
    <xf numFmtId="164" fontId="109" fillId="0" borderId="17" xfId="7" applyNumberFormat="1" applyFont="1" applyFill="1" applyBorder="1" applyAlignment="1">
      <alignment horizontal="left" wrapText="1" indent="2"/>
    </xf>
    <xf numFmtId="164" fontId="109" fillId="0" borderId="17" xfId="7" applyNumberFormat="1" applyFont="1" applyFill="1" applyBorder="1" applyAlignment="1">
      <alignment horizontal="left" wrapText="1" indent="1"/>
    </xf>
    <xf numFmtId="164" fontId="109" fillId="0" borderId="20" xfId="7" applyNumberFormat="1" applyFont="1" applyFill="1" applyBorder="1" applyAlignment="1">
      <alignment horizontal="left" wrapText="1" indent="1"/>
    </xf>
    <xf numFmtId="164" fontId="109" fillId="0" borderId="21" xfId="7" applyNumberFormat="1" applyFont="1" applyFill="1" applyBorder="1"/>
    <xf numFmtId="164" fontId="109" fillId="0" borderId="22" xfId="7" applyNumberFormat="1" applyFont="1" applyFill="1" applyBorder="1"/>
    <xf numFmtId="164" fontId="109" fillId="0" borderId="24" xfId="7" applyNumberFormat="1" applyFont="1" applyFill="1" applyBorder="1"/>
    <xf numFmtId="164" fontId="109" fillId="0" borderId="111" xfId="7" applyNumberFormat="1" applyFont="1" applyFill="1" applyBorder="1" applyAlignment="1">
      <alignment horizontal="left" vertical="center" wrapText="1"/>
    </xf>
    <xf numFmtId="164" fontId="109" fillId="0" borderId="111" xfId="7" applyNumberFormat="1" applyFont="1" applyBorder="1" applyAlignment="1"/>
    <xf numFmtId="164" fontId="109" fillId="0" borderId="178" xfId="7" applyNumberFormat="1" applyFont="1" applyFill="1" applyBorder="1" applyAlignment="1">
      <alignment horizontal="center"/>
    </xf>
    <xf numFmtId="164" fontId="109" fillId="0" borderId="111" xfId="7" applyNumberFormat="1" applyFont="1" applyBorder="1" applyAlignment="1">
      <alignment horizontal="center" vertical="center" wrapText="1"/>
    </xf>
    <xf numFmtId="164" fontId="109" fillId="0" borderId="111" xfId="7" applyNumberFormat="1" applyFont="1" applyBorder="1" applyAlignment="1">
      <alignment horizontal="center" vertical="center"/>
    </xf>
    <xf numFmtId="169" fontId="9" fillId="0" borderId="0" xfId="20" applyFill="1"/>
    <xf numFmtId="10" fontId="93" fillId="0" borderId="178" xfId="0" applyNumberFormat="1" applyFont="1" applyFill="1" applyBorder="1" applyAlignment="1" applyProtection="1">
      <alignment vertical="center"/>
      <protection locked="0"/>
    </xf>
    <xf numFmtId="10" fontId="9" fillId="0" borderId="0" xfId="20" applyNumberFormat="1" applyFill="1"/>
    <xf numFmtId="191" fontId="93" fillId="0" borderId="179" xfId="0" applyNumberFormat="1" applyFont="1" applyFill="1" applyBorder="1" applyAlignment="1" applyProtection="1">
      <alignment vertical="center"/>
      <protection locked="0"/>
    </xf>
    <xf numFmtId="191" fontId="93" fillId="0" borderId="185" xfId="0" applyNumberFormat="1" applyFont="1" applyFill="1" applyBorder="1" applyAlignment="1" applyProtection="1">
      <alignment vertical="center"/>
      <protection locked="0"/>
    </xf>
    <xf numFmtId="10" fontId="93" fillId="0" borderId="195" xfId="20950" applyNumberFormat="1" applyFont="1" applyFill="1" applyBorder="1" applyAlignment="1" applyProtection="1">
      <alignment vertical="center"/>
      <protection locked="0"/>
    </xf>
    <xf numFmtId="164" fontId="2" fillId="0" borderId="191" xfId="7" applyNumberFormat="1" applyFont="1" applyFill="1" applyBorder="1" applyAlignment="1" applyProtection="1">
      <alignment horizontal="center" vertical="center" wrapText="1"/>
    </xf>
    <xf numFmtId="0" fontId="0" fillId="0" borderId="196" xfId="0" applyBorder="1" applyAlignment="1">
      <alignment horizontal="center" vertical="center"/>
    </xf>
    <xf numFmtId="164" fontId="0" fillId="35" borderId="191" xfId="7" applyNumberFormat="1" applyFont="1" applyFill="1" applyBorder="1"/>
    <xf numFmtId="0" fontId="122" fillId="0" borderId="206" xfId="0" applyFont="1" applyFill="1" applyBorder="1" applyAlignment="1">
      <alignment horizontal="left" vertical="center" wrapText="1" indent="1"/>
    </xf>
    <xf numFmtId="0" fontId="123" fillId="0" borderId="206" xfId="0" applyFont="1" applyFill="1" applyBorder="1" applyAlignment="1">
      <alignment horizontal="justify" vertical="center" wrapText="1"/>
    </xf>
    <xf numFmtId="0" fontId="123" fillId="3" borderId="207" xfId="0" applyFont="1" applyFill="1" applyBorder="1" applyAlignment="1">
      <alignment vertical="center" wrapText="1"/>
    </xf>
    <xf numFmtId="0" fontId="351" fillId="3" borderId="206" xfId="0" applyFont="1" applyFill="1" applyBorder="1" applyAlignment="1">
      <alignment horizontal="left" vertical="center" wrapText="1"/>
    </xf>
    <xf numFmtId="0" fontId="93" fillId="0" borderId="206" xfId="0" applyFont="1" applyBorder="1" applyAlignment="1">
      <alignment horizontal="left" vertical="center" wrapText="1" indent="1"/>
    </xf>
    <xf numFmtId="0" fontId="45" fillId="0" borderId="210" xfId="0" applyNumberFormat="1" applyFont="1" applyFill="1" applyBorder="1" applyAlignment="1">
      <alignment vertical="center" wrapText="1"/>
    </xf>
    <xf numFmtId="0" fontId="2" fillId="0" borderId="210" xfId="0" applyNumberFormat="1" applyFont="1" applyFill="1" applyBorder="1" applyAlignment="1">
      <alignment horizontal="left" vertical="center" wrapText="1" indent="4"/>
    </xf>
    <xf numFmtId="0" fontId="2" fillId="0" borderId="210" xfId="0" applyFont="1" applyFill="1" applyBorder="1" applyAlignment="1" applyProtection="1">
      <alignment horizontal="left" vertical="center" indent="11"/>
      <protection locked="0"/>
    </xf>
    <xf numFmtId="0" fontId="46" fillId="0" borderId="210" xfId="0" applyFont="1" applyFill="1" applyBorder="1" applyAlignment="1" applyProtection="1">
      <alignment horizontal="left" vertical="center" indent="17"/>
      <protection locked="0"/>
    </xf>
    <xf numFmtId="0" fontId="86" fillId="0" borderId="210" xfId="0" applyFont="1" applyBorder="1" applyAlignment="1">
      <alignment vertical="center"/>
    </xf>
    <xf numFmtId="0" fontId="2" fillId="0" borderId="210" xfId="0" applyNumberFormat="1" applyFont="1" applyFill="1" applyBorder="1" applyAlignment="1">
      <alignment horizontal="left" vertical="center" wrapText="1"/>
    </xf>
    <xf numFmtId="0" fontId="2" fillId="0" borderId="209" xfId="0" applyFont="1" applyFill="1" applyBorder="1" applyAlignment="1" applyProtection="1">
      <alignment horizontal="center" vertical="center" wrapText="1"/>
    </xf>
    <xf numFmtId="191" fontId="93" fillId="0" borderId="209" xfId="0" applyNumberFormat="1" applyFont="1" applyBorder="1" applyAlignment="1">
      <alignment horizontal="right"/>
    </xf>
    <xf numFmtId="191" fontId="93" fillId="35" borderId="209" xfId="0" applyNumberFormat="1" applyFont="1" applyFill="1" applyBorder="1" applyAlignment="1">
      <alignment horizontal="right"/>
    </xf>
    <xf numFmtId="0" fontId="84" fillId="0" borderId="196" xfId="0" applyFont="1" applyBorder="1" applyAlignment="1">
      <alignment horizontal="center" vertical="center" wrapText="1"/>
    </xf>
    <xf numFmtId="0" fontId="84" fillId="0" borderId="209" xfId="0" applyFont="1" applyBorder="1" applyAlignment="1">
      <alignment vertical="center" wrapText="1"/>
    </xf>
    <xf numFmtId="3" fontId="102" fillId="35" borderId="209" xfId="0" applyNumberFormat="1" applyFont="1" applyFill="1" applyBorder="1" applyAlignment="1">
      <alignment vertical="center" wrapText="1"/>
    </xf>
    <xf numFmtId="3" fontId="102" fillId="35" borderId="211" xfId="0" applyNumberFormat="1" applyFont="1" applyFill="1" applyBorder="1" applyAlignment="1">
      <alignment vertical="center" wrapText="1"/>
    </xf>
    <xf numFmtId="3" fontId="102" fillId="35" borderId="208" xfId="0" applyNumberFormat="1" applyFont="1" applyFill="1" applyBorder="1" applyAlignment="1">
      <alignment vertical="center" wrapText="1"/>
    </xf>
    <xf numFmtId="3" fontId="102" fillId="0" borderId="209" xfId="0" applyNumberFormat="1" applyFont="1" applyBorder="1" applyAlignment="1">
      <alignment vertical="center" wrapText="1"/>
    </xf>
    <xf numFmtId="3" fontId="102" fillId="0" borderId="211" xfId="0" applyNumberFormat="1" applyFont="1" applyBorder="1" applyAlignment="1">
      <alignment vertical="center" wrapText="1"/>
    </xf>
    <xf numFmtId="3" fontId="102" fillId="0" borderId="208" xfId="0" applyNumberFormat="1" applyFont="1" applyBorder="1" applyAlignment="1">
      <alignment vertical="center" wrapText="1"/>
    </xf>
    <xf numFmtId="14" fontId="2" fillId="3" borderId="209" xfId="8" quotePrefix="1" applyNumberFormat="1" applyFont="1" applyFill="1" applyBorder="1" applyAlignment="1" applyProtection="1">
      <alignment horizontal="left"/>
      <protection locked="0"/>
    </xf>
    <xf numFmtId="3" fontId="102" fillId="0" borderId="209" xfId="0" applyNumberFormat="1" applyFont="1" applyFill="1" applyBorder="1" applyAlignment="1">
      <alignment vertical="center" wrapText="1"/>
    </xf>
    <xf numFmtId="0" fontId="109" fillId="0" borderId="7" xfId="0" applyFont="1" applyBorder="1" applyAlignment="1">
      <alignment horizontal="center" vertical="center" wrapText="1"/>
    </xf>
    <xf numFmtId="0" fontId="109" fillId="0" borderId="27" xfId="0" applyFont="1" applyFill="1" applyBorder="1" applyAlignment="1">
      <alignment horizontal="center" vertical="center" wrapText="1"/>
    </xf>
    <xf numFmtId="164" fontId="3" fillId="35" borderId="209" xfId="7" applyNumberFormat="1" applyFont="1" applyFill="1" applyBorder="1"/>
    <xf numFmtId="43" fontId="112" fillId="0" borderId="209" xfId="7" applyFont="1" applyBorder="1"/>
    <xf numFmtId="43" fontId="109" fillId="0" borderId="111" xfId="7" applyFont="1" applyBorder="1"/>
    <xf numFmtId="43" fontId="114" fillId="0" borderId="111" xfId="7" applyFont="1" applyBorder="1"/>
    <xf numFmtId="43" fontId="114" fillId="0" borderId="115" xfId="7" applyFont="1" applyBorder="1"/>
    <xf numFmtId="10" fontId="114" fillId="0" borderId="111" xfId="7" applyNumberFormat="1" applyFont="1" applyBorder="1"/>
    <xf numFmtId="10" fontId="114" fillId="0" borderId="115" xfId="7" applyNumberFormat="1" applyFont="1" applyBorder="1"/>
    <xf numFmtId="164" fontId="93" fillId="0" borderId="209" xfId="7" applyNumberFormat="1" applyFont="1" applyFill="1" applyBorder="1" applyAlignment="1" applyProtection="1">
      <alignment horizontal="center" vertical="center" wrapText="1"/>
    </xf>
    <xf numFmtId="0" fontId="93" fillId="0" borderId="209" xfId="0" applyFont="1" applyFill="1" applyBorder="1" applyAlignment="1" applyProtection="1">
      <alignment horizontal="center" vertical="center" wrapText="1"/>
    </xf>
    <xf numFmtId="0" fontId="350" fillId="0" borderId="209" xfId="0" applyFont="1" applyBorder="1" applyAlignment="1">
      <alignment horizontal="center" vertical="center"/>
    </xf>
    <xf numFmtId="0" fontId="119" fillId="3" borderId="209" xfId="20954" applyFont="1" applyFill="1" applyBorder="1" applyAlignment="1">
      <alignment horizontal="left" vertical="center" wrapText="1"/>
    </xf>
    <xf numFmtId="0" fontId="93" fillId="0" borderId="209" xfId="20954" applyFont="1" applyFill="1" applyBorder="1" applyAlignment="1">
      <alignment horizontal="left" vertical="center" wrapText="1" indent="1"/>
    </xf>
    <xf numFmtId="0" fontId="93" fillId="3" borderId="209" xfId="20954" applyFont="1" applyFill="1" applyBorder="1" applyAlignment="1">
      <alignment horizontal="left" vertical="center" wrapText="1" indent="1"/>
    </xf>
    <xf numFmtId="0" fontId="352" fillId="0" borderId="209" xfId="20954" applyFont="1" applyFill="1" applyBorder="1" applyAlignment="1">
      <alignment horizontal="left" vertical="center" wrapText="1" indent="1"/>
    </xf>
    <xf numFmtId="0" fontId="351" fillId="0" borderId="209" xfId="0" applyFont="1" applyFill="1" applyBorder="1" applyAlignment="1">
      <alignment horizontal="left" vertical="center" wrapText="1"/>
    </xf>
    <xf numFmtId="0" fontId="351" fillId="0" borderId="209" xfId="20954" applyFont="1" applyFill="1" applyBorder="1" applyAlignment="1">
      <alignment horizontal="center" vertical="center" wrapText="1"/>
    </xf>
    <xf numFmtId="0" fontId="351" fillId="0" borderId="209" xfId="20954" applyFont="1" applyFill="1" applyBorder="1" applyAlignment="1">
      <alignment horizontal="left" vertical="center" wrapText="1"/>
    </xf>
    <xf numFmtId="0" fontId="351" fillId="0" borderId="209" xfId="0" applyFont="1" applyFill="1" applyBorder="1" applyAlignment="1">
      <alignment vertical="center" wrapText="1"/>
    </xf>
    <xf numFmtId="0" fontId="351" fillId="3" borderId="209" xfId="20954" applyFont="1" applyFill="1" applyBorder="1" applyAlignment="1">
      <alignment horizontal="left" vertical="center" wrapText="1"/>
    </xf>
    <xf numFmtId="0" fontId="349" fillId="0" borderId="20" xfId="0" applyFont="1" applyBorder="1" applyAlignment="1">
      <alignment horizontal="center"/>
    </xf>
    <xf numFmtId="0" fontId="351" fillId="0" borderId="21" xfId="0" applyFont="1" applyFill="1" applyBorder="1" applyAlignment="1">
      <alignment horizontal="left" vertical="center" wrapText="1"/>
    </xf>
    <xf numFmtId="164" fontId="2" fillId="0" borderId="209" xfId="7" applyNumberFormat="1" applyFont="1" applyFill="1" applyBorder="1" applyAlignment="1" applyProtection="1">
      <alignment horizontal="center" vertical="center" wrapText="1"/>
    </xf>
    <xf numFmtId="164" fontId="0" fillId="0" borderId="209" xfId="7" applyNumberFormat="1" applyFont="1" applyBorder="1"/>
    <xf numFmtId="164" fontId="0" fillId="0" borderId="209" xfId="7" applyNumberFormat="1" applyFont="1" applyBorder="1" applyProtection="1"/>
    <xf numFmtId="0" fontId="0" fillId="0" borderId="20" xfId="0" applyBorder="1" applyAlignment="1">
      <alignment horizontal="center" vertical="center"/>
    </xf>
    <xf numFmtId="164" fontId="0" fillId="0" borderId="21" xfId="7" applyNumberFormat="1" applyFont="1" applyFill="1" applyBorder="1"/>
    <xf numFmtId="164" fontId="3" fillId="35" borderId="21" xfId="7" applyNumberFormat="1" applyFont="1" applyFill="1" applyBorder="1"/>
    <xf numFmtId="164" fontId="0" fillId="35" borderId="22" xfId="7" applyNumberFormat="1" applyFont="1" applyFill="1" applyBorder="1"/>
    <xf numFmtId="164" fontId="1" fillId="0" borderId="209" xfId="7" applyNumberFormat="1" applyFont="1" applyBorder="1"/>
    <xf numFmtId="164" fontId="1" fillId="35" borderId="209" xfId="0" applyNumberFormat="1" applyFont="1" applyFill="1" applyBorder="1"/>
    <xf numFmtId="164" fontId="1" fillId="35" borderId="191" xfId="7" applyNumberFormat="1" applyFont="1" applyFill="1" applyBorder="1"/>
    <xf numFmtId="164" fontId="1" fillId="0" borderId="209" xfId="7" applyNumberFormat="1" applyFont="1" applyBorder="1" applyAlignment="1">
      <alignment vertical="center"/>
    </xf>
    <xf numFmtId="164" fontId="1" fillId="35" borderId="191" xfId="7" applyNumberFormat="1" applyFont="1" applyFill="1" applyBorder="1" applyAlignment="1">
      <alignment vertical="center"/>
    </xf>
    <xf numFmtId="164" fontId="1" fillId="0" borderId="209" xfId="7" applyNumberFormat="1" applyFont="1" applyFill="1" applyBorder="1"/>
    <xf numFmtId="164" fontId="1" fillId="0" borderId="21" xfId="7" applyNumberFormat="1" applyFont="1" applyBorder="1"/>
    <xf numFmtId="164" fontId="1" fillId="35" borderId="21" xfId="0" applyNumberFormat="1" applyFont="1" applyFill="1" applyBorder="1"/>
    <xf numFmtId="164" fontId="1" fillId="35" borderId="22" xfId="7" applyNumberFormat="1" applyFont="1" applyFill="1" applyBorder="1"/>
    <xf numFmtId="191" fontId="93" fillId="0" borderId="21" xfId="0" applyNumberFormat="1" applyFont="1" applyBorder="1" applyAlignment="1">
      <alignment horizontal="right"/>
    </xf>
    <xf numFmtId="191" fontId="93" fillId="35" borderId="21" xfId="0" applyNumberFormat="1" applyFont="1" applyFill="1" applyBorder="1" applyAlignment="1">
      <alignment horizontal="right"/>
    </xf>
    <xf numFmtId="191" fontId="93" fillId="35" borderId="22" xfId="0" applyNumberFormat="1" applyFont="1" applyFill="1" applyBorder="1" applyAlignment="1">
      <alignment horizontal="right"/>
    </xf>
    <xf numFmtId="360" fontId="364" fillId="0" borderId="76" xfId="20950" applyNumberFormat="1" applyFont="1" applyFill="1" applyBorder="1"/>
    <xf numFmtId="360" fontId="364" fillId="0" borderId="205" xfId="20950" applyNumberFormat="1" applyFont="1" applyFill="1" applyBorder="1"/>
    <xf numFmtId="0" fontId="3" fillId="84" borderId="209" xfId="0" applyFont="1" applyFill="1" applyBorder="1" applyAlignment="1" applyProtection="1">
      <alignment horizontal="center" vertical="center" wrapText="1"/>
    </xf>
    <xf numFmtId="0" fontId="4" fillId="83" borderId="196" xfId="0" applyFont="1" applyFill="1" applyBorder="1" applyAlignment="1" applyProtection="1">
      <alignment vertical="center" wrapText="1"/>
    </xf>
    <xf numFmtId="192" fontId="4" fillId="83" borderId="209" xfId="7" applyNumberFormat="1" applyFont="1" applyFill="1" applyBorder="1" applyAlignment="1">
      <alignment vertical="center"/>
    </xf>
    <xf numFmtId="0" fontId="136" fillId="81" borderId="196" xfId="0" applyFont="1" applyFill="1" applyBorder="1" applyAlignment="1">
      <alignment horizontal="left" vertical="center" wrapText="1" indent="3"/>
    </xf>
    <xf numFmtId="192" fontId="4" fillId="35" borderId="209" xfId="7" applyNumberFormat="1" applyFont="1" applyFill="1" applyBorder="1" applyAlignment="1">
      <alignment vertical="center"/>
    </xf>
    <xf numFmtId="0" fontId="142" fillId="81" borderId="196" xfId="0" applyFont="1" applyFill="1" applyBorder="1" applyAlignment="1">
      <alignment horizontal="left" vertical="center" wrapText="1" indent="5"/>
    </xf>
    <xf numFmtId="0" fontId="143" fillId="80" borderId="196" xfId="0" applyFont="1" applyFill="1" applyBorder="1" applyAlignment="1" applyProtection="1">
      <alignment horizontal="left" vertical="center" wrapText="1" indent="1"/>
    </xf>
    <xf numFmtId="192" fontId="143" fillId="80" borderId="209" xfId="7" applyNumberFormat="1" applyFont="1" applyFill="1" applyBorder="1" applyAlignment="1">
      <alignment vertical="center"/>
    </xf>
    <xf numFmtId="192" fontId="144" fillId="81" borderId="209" xfId="7" applyNumberFormat="1" applyFont="1" applyFill="1" applyBorder="1" applyAlignment="1">
      <alignment vertical="center"/>
    </xf>
    <xf numFmtId="0" fontId="142" fillId="81" borderId="20" xfId="0" applyFont="1" applyFill="1" applyBorder="1" applyAlignment="1">
      <alignment horizontal="left" vertical="center" wrapText="1" indent="5"/>
    </xf>
    <xf numFmtId="192" fontId="144" fillId="81" borderId="21" xfId="7" applyNumberFormat="1" applyFont="1" applyFill="1" applyBorder="1" applyAlignment="1">
      <alignment vertical="center"/>
    </xf>
    <xf numFmtId="192" fontId="143" fillId="82" borderId="22" xfId="7" applyNumberFormat="1" applyFont="1" applyFill="1" applyBorder="1" applyAlignment="1">
      <alignment vertical="center"/>
    </xf>
    <xf numFmtId="0" fontId="98" fillId="3" borderId="212" xfId="0" applyFont="1" applyFill="1" applyBorder="1" applyAlignment="1">
      <alignment horizontal="left"/>
    </xf>
    <xf numFmtId="0" fontId="98" fillId="3" borderId="176" xfId="0" applyFont="1" applyFill="1" applyBorder="1" applyAlignment="1">
      <alignment horizontal="left"/>
    </xf>
    <xf numFmtId="0" fontId="2" fillId="0" borderId="209" xfId="0" applyFont="1" applyFill="1" applyBorder="1" applyAlignment="1">
      <alignment horizontal="center" vertical="center" wrapText="1"/>
    </xf>
    <xf numFmtId="0" fontId="2" fillId="0" borderId="191" xfId="0" applyFont="1" applyFill="1" applyBorder="1" applyAlignment="1">
      <alignment horizontal="center" vertical="center" wrapText="1"/>
    </xf>
    <xf numFmtId="0" fontId="4" fillId="3" borderId="213" xfId="0" applyFont="1" applyFill="1" applyBorder="1" applyAlignment="1">
      <alignment vertical="center"/>
    </xf>
    <xf numFmtId="0" fontId="3" fillId="3" borderId="180" xfId="0" applyFont="1" applyFill="1" applyBorder="1" applyAlignment="1">
      <alignment vertical="center"/>
    </xf>
    <xf numFmtId="0" fontId="3" fillId="3" borderId="208" xfId="0" applyFont="1" applyFill="1" applyBorder="1" applyAlignment="1">
      <alignment vertical="center"/>
    </xf>
    <xf numFmtId="3" fontId="9" fillId="36" borderId="0" xfId="20" applyNumberFormat="1" applyBorder="1"/>
    <xf numFmtId="3" fontId="3" fillId="3" borderId="208" xfId="0" applyNumberFormat="1" applyFont="1" applyFill="1" applyBorder="1" applyAlignment="1">
      <alignment vertical="center"/>
    </xf>
    <xf numFmtId="0" fontId="3" fillId="0" borderId="196" xfId="0" applyFont="1" applyFill="1" applyBorder="1" applyAlignment="1">
      <alignment horizontal="center" vertical="center"/>
    </xf>
    <xf numFmtId="0" fontId="3" fillId="0" borderId="209" xfId="0" applyFont="1" applyFill="1" applyBorder="1" applyAlignment="1">
      <alignment vertical="center"/>
    </xf>
    <xf numFmtId="3" fontId="3" fillId="0" borderId="209" xfId="0" applyNumberFormat="1" applyFont="1" applyBorder="1" applyAlignment="1">
      <alignment vertical="center"/>
    </xf>
    <xf numFmtId="3" fontId="3" fillId="0" borderId="211" xfId="0" applyNumberFormat="1" applyFont="1" applyBorder="1" applyAlignment="1">
      <alignment vertical="center"/>
    </xf>
    <xf numFmtId="0" fontId="4" fillId="0" borderId="209" xfId="0" applyFont="1" applyFill="1" applyBorder="1" applyAlignment="1">
      <alignment vertical="center"/>
    </xf>
    <xf numFmtId="3" fontId="3" fillId="0" borderId="21" xfId="0" applyNumberFormat="1" applyFont="1" applyBorder="1" applyAlignment="1">
      <alignment vertical="center"/>
    </xf>
    <xf numFmtId="3" fontId="3" fillId="0" borderId="23" xfId="0" applyNumberFormat="1" applyFont="1" applyBorder="1" applyAlignment="1">
      <alignment vertical="center"/>
    </xf>
    <xf numFmtId="3" fontId="3" fillId="0" borderId="22" xfId="0" applyNumberFormat="1" applyFont="1" applyBorder="1" applyAlignment="1">
      <alignment vertical="center"/>
    </xf>
    <xf numFmtId="0" fontId="3" fillId="0" borderId="214" xfId="0" applyFont="1" applyFill="1" applyBorder="1" applyAlignment="1">
      <alignment horizontal="center" vertical="center"/>
    </xf>
    <xf numFmtId="0" fontId="3" fillId="0" borderId="185" xfId="0" applyFont="1" applyFill="1" applyBorder="1" applyAlignment="1">
      <alignment vertical="center"/>
    </xf>
    <xf numFmtId="3" fontId="3" fillId="0" borderId="215" xfId="0" applyNumberFormat="1" applyFont="1" applyBorder="1" applyAlignment="1">
      <alignment vertical="center"/>
    </xf>
    <xf numFmtId="0" fontId="109" fillId="0" borderId="52" xfId="0" applyFont="1" applyFill="1" applyBorder="1" applyAlignment="1">
      <alignment horizontal="center" vertical="center" wrapText="1"/>
    </xf>
    <xf numFmtId="0" fontId="109" fillId="0" borderId="176" xfId="0" applyFont="1" applyFill="1" applyBorder="1" applyAlignment="1">
      <alignment horizontal="center" vertical="center" wrapText="1"/>
    </xf>
    <xf numFmtId="0" fontId="109" fillId="0" borderId="209" xfId="0" applyFont="1" applyFill="1" applyBorder="1" applyAlignment="1">
      <alignment horizontal="center" vertical="center" wrapText="1"/>
    </xf>
    <xf numFmtId="0" fontId="109" fillId="0" borderId="209" xfId="0" applyFont="1" applyBorder="1" applyAlignment="1">
      <alignment horizontal="center" vertical="center" wrapText="1"/>
    </xf>
    <xf numFmtId="0" fontId="109" fillId="0" borderId="209" xfId="0" applyFont="1" applyBorder="1" applyAlignment="1">
      <alignment horizontal="center" vertical="center"/>
    </xf>
    <xf numFmtId="0" fontId="109" fillId="0" borderId="191" xfId="0" applyFont="1" applyFill="1" applyBorder="1" applyAlignment="1">
      <alignment horizontal="center" vertical="center" wrapText="1"/>
    </xf>
    <xf numFmtId="0" fontId="109" fillId="0" borderId="216" xfId="0" applyFont="1" applyBorder="1" applyAlignment="1">
      <alignment horizontal="center" vertical="center" wrapText="1"/>
    </xf>
    <xf numFmtId="164" fontId="109" fillId="0" borderId="209" xfId="7" applyNumberFormat="1" applyFont="1" applyBorder="1"/>
    <xf numFmtId="164" fontId="109" fillId="0" borderId="191" xfId="7" applyNumberFormat="1" applyFont="1" applyBorder="1"/>
    <xf numFmtId="164" fontId="109" fillId="0" borderId="210" xfId="7" applyNumberFormat="1" applyFont="1" applyBorder="1"/>
    <xf numFmtId="0" fontId="109" fillId="0" borderId="191" xfId="0" applyFont="1" applyBorder="1" applyAlignment="1">
      <alignment horizontal="left" indent="1"/>
    </xf>
    <xf numFmtId="0" fontId="109" fillId="0" borderId="191" xfId="0" applyFont="1" applyBorder="1" applyAlignment="1">
      <alignment horizontal="left" indent="2"/>
    </xf>
    <xf numFmtId="49" fontId="109" fillId="0" borderId="191" xfId="0" applyNumberFormat="1" applyFont="1" applyFill="1" applyBorder="1" applyAlignment="1">
      <alignment horizontal="left" indent="3"/>
    </xf>
    <xf numFmtId="49" fontId="109" fillId="0" borderId="191" xfId="0" applyNumberFormat="1" applyFont="1" applyFill="1" applyBorder="1" applyAlignment="1">
      <alignment horizontal="left" indent="1"/>
    </xf>
    <xf numFmtId="164" fontId="109" fillId="78" borderId="209" xfId="7" applyNumberFormat="1" applyFont="1" applyFill="1" applyBorder="1"/>
    <xf numFmtId="164" fontId="109" fillId="78" borderId="191" xfId="7" applyNumberFormat="1" applyFont="1" applyFill="1" applyBorder="1"/>
    <xf numFmtId="164" fontId="109" fillId="78" borderId="210" xfId="7" applyNumberFormat="1" applyFont="1" applyFill="1" applyBorder="1"/>
    <xf numFmtId="49" fontId="109" fillId="0" borderId="191" xfId="0" applyNumberFormat="1" applyFont="1" applyFill="1" applyBorder="1" applyAlignment="1">
      <alignment horizontal="left" vertical="top" wrapText="1" indent="2"/>
    </xf>
    <xf numFmtId="164" fontId="109" fillId="0" borderId="209" xfId="7" applyNumberFormat="1" applyFont="1" applyFill="1" applyBorder="1"/>
    <xf numFmtId="164" fontId="109" fillId="0" borderId="191" xfId="7" applyNumberFormat="1" applyFont="1" applyFill="1" applyBorder="1"/>
    <xf numFmtId="164" fontId="109" fillId="0" borderId="210" xfId="7" applyNumberFormat="1" applyFont="1" applyFill="1" applyBorder="1"/>
    <xf numFmtId="49" fontId="109" fillId="0" borderId="191" xfId="0" applyNumberFormat="1" applyFont="1" applyFill="1" applyBorder="1" applyAlignment="1">
      <alignment horizontal="left" wrapText="1" indent="3"/>
    </xf>
    <xf numFmtId="49" fontId="109" fillId="0" borderId="191" xfId="0" applyNumberFormat="1" applyFont="1" applyFill="1" applyBorder="1" applyAlignment="1">
      <alignment horizontal="left" wrapText="1" indent="2"/>
    </xf>
    <xf numFmtId="49" fontId="109" fillId="0" borderId="191" xfId="0" applyNumberFormat="1" applyFont="1" applyFill="1" applyBorder="1" applyAlignment="1">
      <alignment horizontal="left" wrapText="1" indent="1"/>
    </xf>
    <xf numFmtId="4" fontId="112" fillId="0" borderId="209" xfId="0" applyNumberFormat="1" applyFont="1" applyFill="1" applyBorder="1" applyAlignment="1">
      <alignment horizontal="left" vertical="center" wrapText="1"/>
    </xf>
    <xf numFmtId="0" fontId="84" fillId="0" borderId="17" xfId="0" applyFont="1" applyBorder="1" applyAlignment="1">
      <alignment horizontal="center"/>
    </xf>
    <xf numFmtId="0" fontId="84" fillId="0" borderId="20" xfId="0" applyFont="1" applyBorder="1" applyAlignment="1">
      <alignment horizontal="center"/>
    </xf>
    <xf numFmtId="0" fontId="45" fillId="0" borderId="24" xfId="0" applyNumberFormat="1" applyFont="1" applyFill="1" applyBorder="1" applyAlignment="1">
      <alignment vertical="center" wrapText="1"/>
    </xf>
    <xf numFmtId="0" fontId="92" fillId="0" borderId="61" xfId="0" applyFont="1" applyBorder="1" applyAlignment="1">
      <alignment horizontal="left" wrapText="1"/>
    </xf>
    <xf numFmtId="0" fontId="92" fillId="0" borderId="60" xfId="0" applyFont="1" applyBorder="1" applyAlignment="1">
      <alignment horizontal="left" wrapText="1"/>
    </xf>
    <xf numFmtId="0" fontId="92" fillId="0" borderId="118" xfId="0" applyFont="1" applyBorder="1" applyAlignment="1">
      <alignment horizontal="center" vertical="center"/>
    </xf>
    <xf numFmtId="0" fontId="92" fillId="0" borderId="29" xfId="0" applyFont="1" applyBorder="1" applyAlignment="1">
      <alignment horizontal="center" vertical="center"/>
    </xf>
    <xf numFmtId="0" fontId="92" fillId="0" borderId="119" xfId="0" applyFont="1" applyBorder="1" applyAlignment="1">
      <alignment horizontal="center" vertical="center"/>
    </xf>
    <xf numFmtId="0" fontId="1" fillId="0" borderId="211" xfId="0" applyFont="1" applyBorder="1" applyAlignment="1">
      <alignment horizontal="center"/>
    </xf>
    <xf numFmtId="0" fontId="1" fillId="0" borderId="180" xfId="0" applyFont="1" applyBorder="1" applyAlignment="1">
      <alignment horizontal="center"/>
    </xf>
    <xf numFmtId="0" fontId="1" fillId="0" borderId="208" xfId="0" applyFont="1" applyBorder="1" applyAlignment="1">
      <alignment horizontal="center"/>
    </xf>
    <xf numFmtId="0" fontId="349" fillId="0" borderId="14" xfId="0" applyFont="1" applyBorder="1" applyAlignment="1">
      <alignment horizontal="center" vertical="center"/>
    </xf>
    <xf numFmtId="0" fontId="349" fillId="0" borderId="196" xfId="0" applyFont="1" applyBorder="1" applyAlignment="1">
      <alignment horizontal="center" vertical="center"/>
    </xf>
    <xf numFmtId="0" fontId="350" fillId="0" borderId="5"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211" xfId="0" applyFont="1" applyBorder="1" applyAlignment="1">
      <alignment horizontal="center"/>
    </xf>
    <xf numFmtId="0" fontId="349" fillId="0" borderId="180" xfId="0" applyFont="1" applyBorder="1" applyAlignment="1">
      <alignment horizontal="center"/>
    </xf>
    <xf numFmtId="0" fontId="349" fillId="0" borderId="208" xfId="0" applyFont="1" applyBorder="1" applyAlignment="1">
      <alignment horizontal="center"/>
    </xf>
    <xf numFmtId="0" fontId="0" fillId="0" borderId="4" xfId="0" applyBorder="1" applyAlignment="1">
      <alignment horizontal="center" vertical="center"/>
    </xf>
    <xf numFmtId="0" fontId="0" fillId="0" borderId="62" xfId="0" applyBorder="1" applyAlignment="1">
      <alignment horizontal="center" vertical="center"/>
    </xf>
    <xf numFmtId="0" fontId="118" fillId="0" borderId="5" xfId="0" applyFont="1" applyBorder="1" applyAlignment="1">
      <alignment horizontal="center" vertical="center" wrapText="1"/>
    </xf>
    <xf numFmtId="0" fontId="118" fillId="0" borderId="7" xfId="0" applyFont="1" applyBorder="1" applyAlignment="1">
      <alignment horizontal="center" vertical="center" wrapText="1"/>
    </xf>
    <xf numFmtId="164" fontId="119" fillId="0" borderId="15" xfId="7" applyNumberFormat="1" applyFont="1" applyFill="1" applyBorder="1" applyAlignment="1" applyProtection="1">
      <alignment horizontal="center" vertical="center"/>
    </xf>
    <xf numFmtId="164" fontId="119" fillId="0" borderId="16" xfId="7" applyNumberFormat="1" applyFont="1" applyFill="1" applyBorder="1" applyAlignment="1" applyProtection="1">
      <alignment horizontal="center" vertical="center"/>
    </xf>
    <xf numFmtId="0" fontId="84" fillId="0" borderId="14" xfId="0" applyFont="1" applyBorder="1" applyAlignment="1">
      <alignment horizontal="center" vertical="center"/>
    </xf>
    <xf numFmtId="0" fontId="84" fillId="0" borderId="17" xfId="0" applyFont="1" applyBorder="1" applyAlignment="1">
      <alignment horizontal="center" vertical="center"/>
    </xf>
    <xf numFmtId="0" fontId="84" fillId="0" borderId="28" xfId="0" applyFont="1" applyBorder="1" applyAlignment="1">
      <alignment horizontal="center" vertical="center" wrapText="1"/>
    </xf>
    <xf numFmtId="0" fontId="84" fillId="0" borderId="21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178" xfId="0" applyFont="1" applyFill="1" applyBorder="1" applyAlignment="1">
      <alignment horizontal="center" vertical="center" wrapText="1"/>
    </xf>
    <xf numFmtId="0" fontId="84" fillId="0" borderId="178" xfId="0" applyFont="1" applyFill="1" applyBorder="1" applyAlignment="1">
      <alignment horizontal="center" vertical="center" wrapText="1"/>
    </xf>
    <xf numFmtId="0" fontId="45" fillId="0" borderId="178" xfId="11" applyFont="1" applyFill="1" applyBorder="1" applyAlignment="1" applyProtection="1">
      <alignment horizontal="center" vertical="center" wrapText="1"/>
    </xf>
    <xf numFmtId="0" fontId="45" fillId="0" borderId="191" xfId="11" applyFont="1" applyFill="1" applyBorder="1" applyAlignment="1" applyProtection="1">
      <alignment horizontal="center" vertical="center" wrapText="1"/>
    </xf>
    <xf numFmtId="0" fontId="45" fillId="0" borderId="65"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4" xfId="0" applyFont="1" applyFill="1" applyBorder="1" applyAlignment="1" applyProtection="1">
      <alignment horizontal="center" vertical="center" wrapText="1"/>
    </xf>
    <xf numFmtId="0" fontId="3" fillId="84" borderId="196" xfId="0" applyFont="1" applyFill="1" applyBorder="1" applyAlignment="1" applyProtection="1">
      <alignment horizontal="center" vertical="center" wrapText="1"/>
    </xf>
    <xf numFmtId="0" fontId="3" fillId="84" borderId="15" xfId="11" applyFont="1" applyFill="1" applyBorder="1" applyAlignment="1">
      <alignment horizontal="center" vertical="top"/>
    </xf>
    <xf numFmtId="0" fontId="4" fillId="83" borderId="16" xfId="0" applyFont="1" applyFill="1" applyBorder="1" applyAlignment="1" applyProtection="1">
      <alignment horizontal="center" vertical="center" wrapText="1"/>
    </xf>
    <xf numFmtId="0" fontId="4" fillId="83" borderId="191"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6" xfId="13" applyFont="1" applyFill="1" applyBorder="1" applyAlignment="1" applyProtection="1">
      <alignment horizontal="center" vertical="center" wrapText="1"/>
      <protection locked="0"/>
    </xf>
    <xf numFmtId="0" fontId="97" fillId="3" borderId="59"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4"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7" xfId="1" applyNumberFormat="1" applyFont="1" applyFill="1" applyBorder="1" applyAlignment="1" applyProtection="1">
      <alignment horizontal="center" vertical="center" wrapText="1"/>
      <protection locked="0"/>
    </xf>
    <xf numFmtId="164" fontId="45" fillId="0" borderId="68" xfId="1" applyNumberFormat="1" applyFont="1" applyFill="1" applyBorder="1" applyAlignment="1" applyProtection="1">
      <alignment horizontal="center" vertical="center" wrapText="1"/>
      <protection locked="0"/>
    </xf>
    <xf numFmtId="0" fontId="3" fillId="0" borderId="6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86" fillId="0" borderId="69" xfId="0" applyFont="1" applyBorder="1" applyAlignment="1">
      <alignment horizontal="center"/>
    </xf>
    <xf numFmtId="0" fontId="86" fillId="0" borderId="70"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1" xfId="0" applyFont="1" applyFill="1" applyBorder="1" applyAlignment="1">
      <alignment horizontal="left" vertical="center"/>
    </xf>
    <xf numFmtId="0" fontId="98" fillId="0" borderId="52" xfId="0" applyFont="1" applyFill="1" applyBorder="1" applyAlignment="1">
      <alignment horizontal="left" vertical="center"/>
    </xf>
    <xf numFmtId="0" fontId="3" fillId="0" borderId="52" xfId="0" applyFont="1" applyFill="1" applyBorder="1" applyAlignment="1">
      <alignment horizontal="center" vertical="center" wrapText="1"/>
    </xf>
    <xf numFmtId="0" fontId="3" fillId="0" borderId="72" xfId="0" applyFont="1" applyFill="1" applyBorder="1" applyAlignment="1">
      <alignment horizontal="center" vertical="center" wrapText="1"/>
    </xf>
    <xf numFmtId="0" fontId="3" fillId="0" borderId="55"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4" xfId="0" applyFont="1" applyBorder="1" applyAlignment="1">
      <alignment horizontal="center" vertical="center" wrapText="1"/>
    </xf>
    <xf numFmtId="0" fontId="112" fillId="0" borderId="92" xfId="0" applyNumberFormat="1" applyFont="1" applyFill="1" applyBorder="1" applyAlignment="1">
      <alignment horizontal="left" vertical="center" wrapText="1"/>
    </xf>
    <xf numFmtId="0" fontId="112" fillId="0" borderId="93" xfId="0" applyNumberFormat="1" applyFont="1" applyFill="1" applyBorder="1" applyAlignment="1">
      <alignment horizontal="left"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0" xfId="0" applyNumberFormat="1" applyFont="1" applyFill="1" applyBorder="1" applyAlignment="1">
      <alignment horizontal="left" vertical="center" wrapText="1"/>
    </xf>
    <xf numFmtId="0" fontId="112" fillId="0" borderId="101" xfId="0" applyNumberFormat="1" applyFont="1" applyFill="1" applyBorder="1" applyAlignment="1">
      <alignment horizontal="left" vertical="center" wrapText="1"/>
    </xf>
    <xf numFmtId="0" fontId="113" fillId="0" borderId="94" xfId="0" applyFont="1" applyFill="1" applyBorder="1" applyAlignment="1">
      <alignment horizontal="center" vertical="center" wrapText="1"/>
    </xf>
    <xf numFmtId="0" fontId="113" fillId="0" borderId="95" xfId="0" applyFont="1" applyFill="1" applyBorder="1" applyAlignment="1">
      <alignment horizontal="center" vertical="center" wrapText="1"/>
    </xf>
    <xf numFmtId="0" fontId="113" fillId="0" borderId="96" xfId="0" applyFont="1" applyFill="1" applyBorder="1" applyAlignment="1">
      <alignment horizontal="center" vertical="center" wrapText="1"/>
    </xf>
    <xf numFmtId="0" fontId="113" fillId="0" borderId="77" xfId="0" applyFont="1" applyFill="1" applyBorder="1" applyAlignment="1">
      <alignment horizontal="center" vertical="center" wrapText="1"/>
    </xf>
    <xf numFmtId="0" fontId="113" fillId="0" borderId="99"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09" fillId="0" borderId="115"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11" xfId="0" applyFont="1" applyBorder="1" applyAlignment="1">
      <alignment horizontal="center" vertical="center" wrapText="1"/>
    </xf>
    <xf numFmtId="0" fontId="117" fillId="0" borderId="111" xfId="0" applyFont="1" applyFill="1" applyBorder="1" applyAlignment="1">
      <alignment horizontal="center" vertical="center"/>
    </xf>
    <xf numFmtId="0" fontId="117" fillId="0" borderId="94" xfId="0" applyFont="1" applyFill="1" applyBorder="1" applyAlignment="1">
      <alignment horizontal="center" vertical="center"/>
    </xf>
    <xf numFmtId="0" fontId="117" fillId="0" borderId="96" xfId="0" applyFont="1" applyFill="1" applyBorder="1" applyAlignment="1">
      <alignment horizontal="center" vertical="center"/>
    </xf>
    <xf numFmtId="0" fontId="117" fillId="0" borderId="77" xfId="0" applyFont="1" applyFill="1" applyBorder="1" applyAlignment="1">
      <alignment horizontal="center" vertical="center"/>
    </xf>
    <xf numFmtId="0" fontId="117" fillId="0" borderId="70" xfId="0" applyFont="1" applyFill="1" applyBorder="1" applyAlignment="1">
      <alignment horizontal="center" vertical="center"/>
    </xf>
    <xf numFmtId="0" fontId="113" fillId="0" borderId="111" xfId="0" applyFont="1" applyFill="1" applyBorder="1" applyAlignment="1">
      <alignment horizontal="center" vertical="center" wrapText="1"/>
    </xf>
    <xf numFmtId="0" fontId="109" fillId="0" borderId="114" xfId="0" applyFont="1" applyBorder="1" applyAlignment="1">
      <alignment horizontal="center" vertical="center" wrapText="1"/>
    </xf>
    <xf numFmtId="0" fontId="112" fillId="0" borderId="94" xfId="0" applyFont="1" applyFill="1" applyBorder="1" applyAlignment="1">
      <alignment horizontal="center" vertical="center" wrapText="1"/>
    </xf>
    <xf numFmtId="0" fontId="112" fillId="0" borderId="96"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12" fillId="0" borderId="63" xfId="0" applyFont="1" applyFill="1" applyBorder="1" applyAlignment="1">
      <alignment horizontal="center" vertical="center" wrapText="1"/>
    </xf>
    <xf numFmtId="0" fontId="112" fillId="0" borderId="77"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09" fillId="0" borderId="112" xfId="0" applyFont="1" applyFill="1" applyBorder="1" applyAlignment="1">
      <alignment horizontal="center" vertical="center" wrapText="1"/>
    </xf>
    <xf numFmtId="0" fontId="109" fillId="0" borderId="113" xfId="0" applyFont="1" applyFill="1" applyBorder="1" applyAlignment="1">
      <alignment horizontal="center" vertical="center" wrapText="1"/>
    </xf>
    <xf numFmtId="0" fontId="112" fillId="0" borderId="71"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1" xfId="0" applyFont="1" applyFill="1" applyBorder="1" applyAlignment="1">
      <alignment horizontal="center" vertical="center" wrapText="1"/>
    </xf>
    <xf numFmtId="0" fontId="109" fillId="0" borderId="70" xfId="0" applyFont="1" applyBorder="1" applyAlignment="1">
      <alignment horizontal="center" vertical="center" wrapText="1"/>
    </xf>
    <xf numFmtId="0" fontId="109" fillId="0" borderId="210" xfId="0" applyFont="1" applyBorder="1" applyAlignment="1">
      <alignment horizontal="center" vertical="center" wrapText="1"/>
    </xf>
    <xf numFmtId="0" fontId="109" fillId="0" borderId="191" xfId="0" applyFont="1" applyBorder="1" applyAlignment="1">
      <alignment horizontal="center" vertical="center" wrapText="1"/>
    </xf>
    <xf numFmtId="0" fontId="112" fillId="0" borderId="51" xfId="0" applyNumberFormat="1" applyFont="1" applyFill="1" applyBorder="1" applyAlignment="1">
      <alignment horizontal="left" vertical="top" wrapText="1"/>
    </xf>
    <xf numFmtId="0" fontId="112" fillId="0" borderId="72" xfId="0" applyNumberFormat="1" applyFont="1" applyFill="1" applyBorder="1" applyAlignment="1">
      <alignment horizontal="left" vertical="top" wrapText="1"/>
    </xf>
    <xf numFmtId="0" fontId="112" fillId="0" borderId="58" xfId="0" applyNumberFormat="1" applyFont="1" applyFill="1" applyBorder="1" applyAlignment="1">
      <alignment horizontal="left" vertical="top" wrapText="1"/>
    </xf>
    <xf numFmtId="0" fontId="112" fillId="0" borderId="84" xfId="0" applyNumberFormat="1" applyFont="1" applyFill="1" applyBorder="1" applyAlignment="1">
      <alignment horizontal="left" vertical="top" wrapText="1"/>
    </xf>
    <xf numFmtId="0" fontId="112" fillId="0" borderId="91" xfId="0" applyNumberFormat="1" applyFont="1" applyFill="1" applyBorder="1" applyAlignment="1">
      <alignment horizontal="left" vertical="top" wrapText="1"/>
    </xf>
    <xf numFmtId="0" fontId="112" fillId="0" borderId="205" xfId="0" applyNumberFormat="1" applyFont="1" applyFill="1" applyBorder="1" applyAlignment="1">
      <alignment horizontal="left" vertical="top" wrapText="1"/>
    </xf>
    <xf numFmtId="0" fontId="109" fillId="0" borderId="183" xfId="0" applyFont="1" applyFill="1" applyBorder="1" applyAlignment="1">
      <alignment horizontal="center" vertical="center" wrapText="1"/>
    </xf>
    <xf numFmtId="0" fontId="112" fillId="0" borderId="214" xfId="0" applyFont="1" applyFill="1" applyBorder="1" applyAlignment="1">
      <alignment horizontal="center" vertical="center" wrapText="1"/>
    </xf>
    <xf numFmtId="0" fontId="112" fillId="0" borderId="62" xfId="0" applyFont="1" applyFill="1" applyBorder="1" applyAlignment="1">
      <alignment horizontal="center" vertical="center" wrapText="1"/>
    </xf>
    <xf numFmtId="0" fontId="109" fillId="0" borderId="216" xfId="0" applyFont="1" applyBorder="1" applyAlignment="1">
      <alignment horizontal="center" vertical="center" wrapText="1"/>
    </xf>
    <xf numFmtId="0" fontId="109" fillId="0" borderId="59" xfId="0" applyFont="1" applyBorder="1" applyAlignment="1">
      <alignment horizontal="center" vertical="center" wrapText="1"/>
    </xf>
    <xf numFmtId="0" fontId="109" fillId="0" borderId="64"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4" xfId="0" applyFont="1" applyBorder="1" applyAlignment="1">
      <alignment horizontal="center" vertical="top" wrapText="1"/>
    </xf>
    <xf numFmtId="0" fontId="109" fillId="0" borderId="95" xfId="0" applyFont="1" applyBorder="1" applyAlignment="1">
      <alignment horizontal="center" vertical="top" wrapText="1"/>
    </xf>
    <xf numFmtId="0" fontId="109" fillId="0" borderId="94" xfId="0" applyFont="1" applyFill="1" applyBorder="1" applyAlignment="1">
      <alignment horizontal="center" vertical="top" wrapText="1"/>
    </xf>
    <xf numFmtId="0" fontId="109" fillId="0" borderId="113" xfId="0" applyFont="1" applyFill="1" applyBorder="1" applyAlignment="1">
      <alignment horizontal="center" vertical="top" wrapText="1"/>
    </xf>
    <xf numFmtId="0" fontId="109" fillId="0" borderId="114" xfId="0" applyFont="1" applyFill="1" applyBorder="1" applyAlignment="1">
      <alignment horizontal="center" vertical="top" wrapText="1"/>
    </xf>
    <xf numFmtId="0" fontId="129" fillId="0" borderId="103" xfId="0" applyNumberFormat="1" applyFont="1" applyFill="1" applyBorder="1" applyAlignment="1">
      <alignment horizontal="left" vertical="top" wrapText="1"/>
    </xf>
    <xf numFmtId="0" fontId="129" fillId="0" borderId="104" xfId="0" applyNumberFormat="1" applyFont="1" applyFill="1" applyBorder="1" applyAlignment="1">
      <alignment horizontal="left" vertical="top" wrapText="1"/>
    </xf>
    <xf numFmtId="0" fontId="115" fillId="0" borderId="94" xfId="0" applyFont="1" applyBorder="1" applyAlignment="1">
      <alignment horizontal="center" vertical="center"/>
    </xf>
    <xf numFmtId="0" fontId="115" fillId="0" borderId="96" xfId="0" applyFont="1" applyBorder="1" applyAlignment="1">
      <alignment horizontal="center" vertical="center"/>
    </xf>
    <xf numFmtId="0" fontId="115" fillId="0" borderId="77" xfId="0" applyFont="1" applyBorder="1" applyAlignment="1">
      <alignment horizontal="center" vertical="center"/>
    </xf>
    <xf numFmtId="0" fontId="115" fillId="0" borderId="70" xfId="0" applyFont="1" applyBorder="1" applyAlignment="1">
      <alignment horizontal="center" vertical="center"/>
    </xf>
    <xf numFmtId="0" fontId="114" fillId="0" borderId="111" xfId="0" applyFont="1" applyBorder="1" applyAlignment="1">
      <alignment horizontal="center" vertical="center" wrapText="1"/>
    </xf>
    <xf numFmtId="0" fontId="114" fillId="0" borderId="115"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tabSelected="1" zoomScale="80" zoomScaleNormal="80" workbookViewId="0">
      <selection activeCell="H29" sqref="H29"/>
    </sheetView>
  </sheetViews>
  <sheetFormatPr defaultColWidth="9.28515625" defaultRowHeight="14.25"/>
  <cols>
    <col min="1" max="1" width="10.28515625" style="4" customWidth="1"/>
    <col min="2" max="2" width="138.28515625" style="5" bestFit="1" customWidth="1"/>
    <col min="3" max="3" width="35.140625" style="5" customWidth="1"/>
    <col min="4" max="6" width="9.28515625" style="5"/>
    <col min="7" max="7" width="11.7109375" style="5" customWidth="1"/>
    <col min="8" max="16384" width="9.28515625" style="5"/>
  </cols>
  <sheetData>
    <row r="1" spans="1:3" ht="15">
      <c r="A1" s="99"/>
      <c r="B1" s="104" t="s">
        <v>209</v>
      </c>
      <c r="C1" s="99"/>
    </row>
    <row r="2" spans="1:3" ht="15.75">
      <c r="A2" s="105">
        <v>1</v>
      </c>
      <c r="B2" s="199" t="s">
        <v>210</v>
      </c>
      <c r="C2" s="553" t="s">
        <v>752</v>
      </c>
    </row>
    <row r="3" spans="1:3" ht="15.75">
      <c r="A3" s="105">
        <v>2</v>
      </c>
      <c r="B3" s="200" t="s">
        <v>206</v>
      </c>
      <c r="C3" s="553" t="s">
        <v>753</v>
      </c>
    </row>
    <row r="4" spans="1:3" ht="15.75">
      <c r="A4" s="105">
        <v>3</v>
      </c>
      <c r="B4" s="201" t="s">
        <v>211</v>
      </c>
      <c r="C4" s="553" t="s">
        <v>754</v>
      </c>
    </row>
    <row r="5" spans="1:3" ht="15.75">
      <c r="A5" s="106">
        <v>4</v>
      </c>
      <c r="B5" s="202" t="s">
        <v>207</v>
      </c>
      <c r="C5" s="554" t="s">
        <v>755</v>
      </c>
    </row>
    <row r="6" spans="1:3" s="107" customFormat="1" ht="45.75" customHeight="1">
      <c r="A6" s="818" t="s">
        <v>283</v>
      </c>
      <c r="B6" s="819"/>
      <c r="C6" s="819"/>
    </row>
    <row r="7" spans="1:3" ht="15">
      <c r="A7" s="108" t="s">
        <v>29</v>
      </c>
      <c r="B7" s="104" t="s">
        <v>208</v>
      </c>
    </row>
    <row r="8" spans="1:3">
      <c r="A8" s="99">
        <v>1</v>
      </c>
      <c r="B8" s="140" t="s">
        <v>20</v>
      </c>
    </row>
    <row r="9" spans="1:3">
      <c r="A9" s="99">
        <v>2</v>
      </c>
      <c r="B9" s="141" t="s">
        <v>21</v>
      </c>
    </row>
    <row r="10" spans="1:3">
      <c r="A10" s="99">
        <v>3</v>
      </c>
      <c r="B10" s="141" t="s">
        <v>22</v>
      </c>
    </row>
    <row r="11" spans="1:3">
      <c r="A11" s="99">
        <v>4</v>
      </c>
      <c r="B11" s="141" t="s">
        <v>23</v>
      </c>
      <c r="C11" s="47"/>
    </row>
    <row r="12" spans="1:3">
      <c r="A12" s="99">
        <v>5</v>
      </c>
      <c r="B12" s="141" t="s">
        <v>24</v>
      </c>
    </row>
    <row r="13" spans="1:3">
      <c r="A13" s="99">
        <v>6</v>
      </c>
      <c r="B13" s="142" t="s">
        <v>218</v>
      </c>
    </row>
    <row r="14" spans="1:3">
      <c r="A14" s="99">
        <v>7</v>
      </c>
      <c r="B14" s="141" t="s">
        <v>212</v>
      </c>
    </row>
    <row r="15" spans="1:3">
      <c r="A15" s="99">
        <v>8</v>
      </c>
      <c r="B15" s="141" t="s">
        <v>213</v>
      </c>
    </row>
    <row r="16" spans="1:3">
      <c r="A16" s="99">
        <v>9</v>
      </c>
      <c r="B16" s="141" t="s">
        <v>25</v>
      </c>
    </row>
    <row r="17" spans="1:2">
      <c r="A17" s="198" t="s">
        <v>282</v>
      </c>
      <c r="B17" s="197" t="s">
        <v>269</v>
      </c>
    </row>
    <row r="18" spans="1:2" s="15" customFormat="1">
      <c r="A18" s="439" t="s">
        <v>711</v>
      </c>
      <c r="B18" s="440" t="s">
        <v>713</v>
      </c>
    </row>
    <row r="19" spans="1:2" s="15" customFormat="1">
      <c r="A19" s="441" t="s">
        <v>712</v>
      </c>
      <c r="B19" s="440" t="s">
        <v>714</v>
      </c>
    </row>
    <row r="20" spans="1:2">
      <c r="A20" s="99">
        <v>10</v>
      </c>
      <c r="B20" s="141" t="s">
        <v>26</v>
      </c>
    </row>
    <row r="21" spans="1:2">
      <c r="A21" s="99">
        <v>11</v>
      </c>
      <c r="B21" s="142" t="s">
        <v>214</v>
      </c>
    </row>
    <row r="22" spans="1:2">
      <c r="A22" s="99">
        <v>12</v>
      </c>
      <c r="B22" s="142" t="s">
        <v>27</v>
      </c>
    </row>
    <row r="23" spans="1:2">
      <c r="A23" s="217">
        <v>13</v>
      </c>
      <c r="B23" s="218" t="s">
        <v>215</v>
      </c>
    </row>
    <row r="24" spans="1:2">
      <c r="A24" s="217">
        <v>14</v>
      </c>
      <c r="B24" s="219" t="s">
        <v>240</v>
      </c>
    </row>
    <row r="25" spans="1:2">
      <c r="A25" s="220">
        <v>15</v>
      </c>
      <c r="B25" s="221" t="s">
        <v>28</v>
      </c>
    </row>
    <row r="26" spans="1:2">
      <c r="A26" s="220">
        <v>15.1</v>
      </c>
      <c r="B26" s="222" t="s">
        <v>296</v>
      </c>
    </row>
    <row r="27" spans="1:2">
      <c r="A27" s="442">
        <v>15.2</v>
      </c>
      <c r="B27" s="440" t="s">
        <v>716</v>
      </c>
    </row>
    <row r="28" spans="1:2">
      <c r="A28" s="220">
        <v>16</v>
      </c>
      <c r="B28" s="222" t="s">
        <v>337</v>
      </c>
    </row>
    <row r="29" spans="1:2">
      <c r="A29" s="220">
        <v>17</v>
      </c>
      <c r="B29" s="222" t="s">
        <v>378</v>
      </c>
    </row>
    <row r="30" spans="1:2">
      <c r="A30" s="220">
        <v>18</v>
      </c>
      <c r="B30" s="222" t="s">
        <v>666</v>
      </c>
    </row>
    <row r="31" spans="1:2">
      <c r="A31" s="220">
        <v>19</v>
      </c>
      <c r="B31" s="222" t="s">
        <v>667</v>
      </c>
    </row>
    <row r="32" spans="1:2">
      <c r="A32" s="220">
        <v>20</v>
      </c>
      <c r="B32" s="283" t="s">
        <v>668</v>
      </c>
    </row>
    <row r="33" spans="1:2">
      <c r="A33" s="220">
        <v>21</v>
      </c>
      <c r="B33" s="222" t="s">
        <v>494</v>
      </c>
    </row>
    <row r="34" spans="1:2">
      <c r="A34" s="220">
        <v>22</v>
      </c>
      <c r="B34" s="222" t="s">
        <v>669</v>
      </c>
    </row>
    <row r="35" spans="1:2">
      <c r="A35" s="220">
        <v>23</v>
      </c>
      <c r="B35" s="222" t="s">
        <v>670</v>
      </c>
    </row>
    <row r="36" spans="1:2">
      <c r="A36" s="220">
        <v>24</v>
      </c>
      <c r="B36" s="222" t="s">
        <v>671</v>
      </c>
    </row>
    <row r="37" spans="1:2">
      <c r="A37" s="220">
        <v>25</v>
      </c>
      <c r="B37" s="222" t="s">
        <v>379</v>
      </c>
    </row>
    <row r="38" spans="1:2">
      <c r="A38" s="220">
        <v>26</v>
      </c>
      <c r="B38" s="222"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s>
  <pageMargins left="0.7" right="0.7" top="0.75" bottom="0.75" header="0.3" footer="0.3"/>
  <pageSetup paperSize="9" scale="4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zoomScale="80" zoomScaleNormal="80" workbookViewId="0">
      <pane xSplit="1" ySplit="5" topLeftCell="B23" activePane="bottomRight" state="frozen"/>
      <selection activeCell="C18" sqref="C18"/>
      <selection pane="topRight" activeCell="C18" sqref="C18"/>
      <selection pane="bottomLeft" activeCell="C18" sqref="C18"/>
      <selection pane="bottomRight" activeCell="E64" sqref="E64"/>
    </sheetView>
  </sheetViews>
  <sheetFormatPr defaultColWidth="9.28515625" defaultRowHeight="12.75"/>
  <cols>
    <col min="1" max="1" width="9.5703125" style="50" bestFit="1" customWidth="1"/>
    <col min="2" max="2" width="132.42578125" style="4" customWidth="1"/>
    <col min="3" max="3" width="18.42578125" style="4" customWidth="1"/>
    <col min="4" max="16384" width="9.28515625" style="4"/>
  </cols>
  <sheetData>
    <row r="1" spans="1:3">
      <c r="A1" s="2" t="s">
        <v>30</v>
      </c>
      <c r="B1" s="3" t="str">
        <f>'Info '!C2</f>
        <v>JSC "Liberty Bank"</v>
      </c>
    </row>
    <row r="2" spans="1:3" s="40" customFormat="1" ht="15.75" customHeight="1">
      <c r="A2" s="40" t="s">
        <v>31</v>
      </c>
      <c r="B2" s="555">
        <f>'1. key ratios '!B2</f>
        <v>45838</v>
      </c>
    </row>
    <row r="3" spans="1:3" s="40" customFormat="1" ht="15.75" customHeight="1"/>
    <row r="4" spans="1:3" ht="13.5" thickBot="1">
      <c r="A4" s="50" t="s">
        <v>143</v>
      </c>
      <c r="B4" s="85" t="s">
        <v>142</v>
      </c>
    </row>
    <row r="5" spans="1:3">
      <c r="A5" s="51" t="s">
        <v>6</v>
      </c>
      <c r="B5" s="52"/>
      <c r="C5" s="53" t="s">
        <v>35</v>
      </c>
    </row>
    <row r="6" spans="1:3">
      <c r="A6" s="54">
        <v>1</v>
      </c>
      <c r="B6" s="55" t="s">
        <v>141</v>
      </c>
      <c r="C6" s="493">
        <v>666538696</v>
      </c>
    </row>
    <row r="7" spans="1:3">
      <c r="A7" s="54">
        <v>2</v>
      </c>
      <c r="B7" s="56" t="s">
        <v>140</v>
      </c>
      <c r="C7" s="494">
        <v>44490459</v>
      </c>
    </row>
    <row r="8" spans="1:3">
      <c r="A8" s="54">
        <v>3</v>
      </c>
      <c r="B8" s="57" t="s">
        <v>139</v>
      </c>
      <c r="C8" s="494">
        <v>36850537</v>
      </c>
    </row>
    <row r="9" spans="1:3">
      <c r="A9" s="54">
        <v>4</v>
      </c>
      <c r="B9" s="57" t="s">
        <v>138</v>
      </c>
      <c r="C9" s="494">
        <v>34828390</v>
      </c>
    </row>
    <row r="10" spans="1:3">
      <c r="A10" s="54">
        <v>5</v>
      </c>
      <c r="B10" s="57" t="s">
        <v>137</v>
      </c>
      <c r="C10" s="494">
        <v>0</v>
      </c>
    </row>
    <row r="11" spans="1:3">
      <c r="A11" s="54">
        <v>6</v>
      </c>
      <c r="B11" s="58" t="s">
        <v>136</v>
      </c>
      <c r="C11" s="494">
        <v>550369310</v>
      </c>
    </row>
    <row r="12" spans="1:3" s="27" customFormat="1">
      <c r="A12" s="54">
        <v>7</v>
      </c>
      <c r="B12" s="55" t="s">
        <v>135</v>
      </c>
      <c r="C12" s="495">
        <v>114292806</v>
      </c>
    </row>
    <row r="13" spans="1:3" s="27" customFormat="1">
      <c r="A13" s="54">
        <v>8</v>
      </c>
      <c r="B13" s="59" t="s">
        <v>134</v>
      </c>
      <c r="C13" s="496">
        <v>34830815</v>
      </c>
    </row>
    <row r="14" spans="1:3" s="27" customFormat="1" ht="25.5">
      <c r="A14" s="54">
        <v>9</v>
      </c>
      <c r="B14" s="60" t="s">
        <v>133</v>
      </c>
      <c r="C14" s="496">
        <v>0</v>
      </c>
    </row>
    <row r="15" spans="1:3" s="27" customFormat="1">
      <c r="A15" s="54">
        <v>10</v>
      </c>
      <c r="B15" s="61" t="s">
        <v>132</v>
      </c>
      <c r="C15" s="496">
        <v>79461991</v>
      </c>
    </row>
    <row r="16" spans="1:3" s="27" customFormat="1">
      <c r="A16" s="54">
        <v>11</v>
      </c>
      <c r="B16" s="62" t="s">
        <v>131</v>
      </c>
      <c r="C16" s="496">
        <v>0</v>
      </c>
    </row>
    <row r="17" spans="1:3" s="27" customFormat="1">
      <c r="A17" s="54">
        <v>12</v>
      </c>
      <c r="B17" s="61" t="s">
        <v>130</v>
      </c>
      <c r="C17" s="496">
        <v>0</v>
      </c>
    </row>
    <row r="18" spans="1:3" s="27" customFormat="1">
      <c r="A18" s="54">
        <v>13</v>
      </c>
      <c r="B18" s="61" t="s">
        <v>129</v>
      </c>
      <c r="C18" s="496">
        <v>0</v>
      </c>
    </row>
    <row r="19" spans="1:3" s="27" customFormat="1">
      <c r="A19" s="54">
        <v>14</v>
      </c>
      <c r="B19" s="61" t="s">
        <v>128</v>
      </c>
      <c r="C19" s="496">
        <v>0</v>
      </c>
    </row>
    <row r="20" spans="1:3" s="27" customFormat="1">
      <c r="A20" s="54">
        <v>15</v>
      </c>
      <c r="B20" s="61" t="s">
        <v>127</v>
      </c>
      <c r="C20" s="496">
        <v>0</v>
      </c>
    </row>
    <row r="21" spans="1:3" s="27" customFormat="1" ht="25.5">
      <c r="A21" s="54">
        <v>16</v>
      </c>
      <c r="B21" s="60" t="s">
        <v>126</v>
      </c>
      <c r="C21" s="496">
        <v>0</v>
      </c>
    </row>
    <row r="22" spans="1:3" s="27" customFormat="1">
      <c r="A22" s="54">
        <v>17</v>
      </c>
      <c r="B22" s="63" t="s">
        <v>125</v>
      </c>
      <c r="C22" s="496">
        <v>0</v>
      </c>
    </row>
    <row r="23" spans="1:3" s="27" customFormat="1">
      <c r="A23" s="54">
        <v>18</v>
      </c>
      <c r="B23" s="438" t="s">
        <v>517</v>
      </c>
      <c r="C23" s="496">
        <v>0</v>
      </c>
    </row>
    <row r="24" spans="1:3" s="27" customFormat="1">
      <c r="A24" s="54">
        <v>19</v>
      </c>
      <c r="B24" s="60" t="s">
        <v>124</v>
      </c>
      <c r="C24" s="496">
        <v>0</v>
      </c>
    </row>
    <row r="25" spans="1:3" s="27" customFormat="1" ht="25.5">
      <c r="A25" s="54">
        <v>20</v>
      </c>
      <c r="B25" s="60" t="s">
        <v>101</v>
      </c>
      <c r="C25" s="496">
        <v>0</v>
      </c>
    </row>
    <row r="26" spans="1:3" s="27" customFormat="1">
      <c r="A26" s="54">
        <v>21</v>
      </c>
      <c r="B26" s="64" t="s">
        <v>123</v>
      </c>
      <c r="C26" s="496">
        <v>0</v>
      </c>
    </row>
    <row r="27" spans="1:3" s="27" customFormat="1">
      <c r="A27" s="54">
        <v>22</v>
      </c>
      <c r="B27" s="64" t="s">
        <v>122</v>
      </c>
      <c r="C27" s="496">
        <v>0</v>
      </c>
    </row>
    <row r="28" spans="1:3" s="27" customFormat="1">
      <c r="A28" s="54">
        <v>23</v>
      </c>
      <c r="B28" s="64" t="s">
        <v>121</v>
      </c>
      <c r="C28" s="496">
        <v>0</v>
      </c>
    </row>
    <row r="29" spans="1:3" s="27" customFormat="1">
      <c r="A29" s="54">
        <v>24</v>
      </c>
      <c r="B29" s="65" t="s">
        <v>120</v>
      </c>
      <c r="C29" s="495">
        <v>552245890</v>
      </c>
    </row>
    <row r="30" spans="1:3" s="27" customFormat="1">
      <c r="A30" s="66"/>
      <c r="B30" s="67"/>
      <c r="C30" s="496">
        <v>0</v>
      </c>
    </row>
    <row r="31" spans="1:3" s="27" customFormat="1">
      <c r="A31" s="66">
        <v>25</v>
      </c>
      <c r="B31" s="65" t="s">
        <v>119</v>
      </c>
      <c r="C31" s="495">
        <v>5724441.5549999997</v>
      </c>
    </row>
    <row r="32" spans="1:3" s="27" customFormat="1">
      <c r="A32" s="66">
        <v>26</v>
      </c>
      <c r="B32" s="57" t="s">
        <v>118</v>
      </c>
      <c r="C32" s="497">
        <v>1204711.5550000002</v>
      </c>
    </row>
    <row r="33" spans="1:3" s="27" customFormat="1">
      <c r="A33" s="66">
        <v>27</v>
      </c>
      <c r="B33" s="68" t="s">
        <v>179</v>
      </c>
      <c r="C33" s="496">
        <v>45654</v>
      </c>
    </row>
    <row r="34" spans="1:3" s="27" customFormat="1">
      <c r="A34" s="66">
        <v>28</v>
      </c>
      <c r="B34" s="68" t="s">
        <v>117</v>
      </c>
      <c r="C34" s="496">
        <v>1159057.5550000002</v>
      </c>
    </row>
    <row r="35" spans="1:3" s="27" customFormat="1">
      <c r="A35" s="66">
        <v>29</v>
      </c>
      <c r="B35" s="57" t="s">
        <v>116</v>
      </c>
      <c r="C35" s="496">
        <v>4519730</v>
      </c>
    </row>
    <row r="36" spans="1:3" s="27" customFormat="1">
      <c r="A36" s="66">
        <v>30</v>
      </c>
      <c r="B36" s="65" t="s">
        <v>115</v>
      </c>
      <c r="C36" s="495">
        <v>0</v>
      </c>
    </row>
    <row r="37" spans="1:3" s="27" customFormat="1">
      <c r="A37" s="66">
        <v>31</v>
      </c>
      <c r="B37" s="60" t="s">
        <v>114</v>
      </c>
      <c r="C37" s="496">
        <v>0</v>
      </c>
    </row>
    <row r="38" spans="1:3" s="27" customFormat="1">
      <c r="A38" s="66">
        <v>32</v>
      </c>
      <c r="B38" s="61" t="s">
        <v>113</v>
      </c>
      <c r="C38" s="496">
        <v>0</v>
      </c>
    </row>
    <row r="39" spans="1:3" s="27" customFormat="1" ht="25.5">
      <c r="A39" s="66">
        <v>33</v>
      </c>
      <c r="B39" s="60" t="s">
        <v>112</v>
      </c>
      <c r="C39" s="496">
        <v>0</v>
      </c>
    </row>
    <row r="40" spans="1:3" s="27" customFormat="1" ht="25.5">
      <c r="A40" s="66">
        <v>34</v>
      </c>
      <c r="B40" s="60" t="s">
        <v>101</v>
      </c>
      <c r="C40" s="496">
        <v>0</v>
      </c>
    </row>
    <row r="41" spans="1:3" s="27" customFormat="1">
      <c r="A41" s="66">
        <v>35</v>
      </c>
      <c r="B41" s="64" t="s">
        <v>111</v>
      </c>
      <c r="C41" s="496">
        <v>0</v>
      </c>
    </row>
    <row r="42" spans="1:3" s="27" customFormat="1">
      <c r="A42" s="66">
        <v>36</v>
      </c>
      <c r="B42" s="65" t="s">
        <v>110</v>
      </c>
      <c r="C42" s="495">
        <v>5724441.5549999997</v>
      </c>
    </row>
    <row r="43" spans="1:3" s="27" customFormat="1">
      <c r="A43" s="66"/>
      <c r="B43" s="67"/>
      <c r="C43" s="496">
        <v>0</v>
      </c>
    </row>
    <row r="44" spans="1:3" s="27" customFormat="1">
      <c r="A44" s="66">
        <v>37</v>
      </c>
      <c r="B44" s="69" t="s">
        <v>109</v>
      </c>
      <c r="C44" s="495">
        <v>114964050.52307999</v>
      </c>
    </row>
    <row r="45" spans="1:3" s="27" customFormat="1">
      <c r="A45" s="66">
        <v>38</v>
      </c>
      <c r="B45" s="57" t="s">
        <v>108</v>
      </c>
      <c r="C45" s="496">
        <v>114964050.52307999</v>
      </c>
    </row>
    <row r="46" spans="1:3" s="27" customFormat="1">
      <c r="A46" s="66">
        <v>39</v>
      </c>
      <c r="B46" s="57" t="s">
        <v>107</v>
      </c>
      <c r="C46" s="496">
        <v>0</v>
      </c>
    </row>
    <row r="47" spans="1:3" s="27" customFormat="1">
      <c r="A47" s="66">
        <v>40</v>
      </c>
      <c r="B47" s="57" t="s">
        <v>106</v>
      </c>
      <c r="C47" s="496">
        <v>0</v>
      </c>
    </row>
    <row r="48" spans="1:3" s="27" customFormat="1">
      <c r="A48" s="66">
        <v>41</v>
      </c>
      <c r="B48" s="69" t="s">
        <v>105</v>
      </c>
      <c r="C48" s="495">
        <v>0</v>
      </c>
    </row>
    <row r="49" spans="1:3" s="27" customFormat="1">
      <c r="A49" s="66">
        <v>42</v>
      </c>
      <c r="B49" s="60" t="s">
        <v>104</v>
      </c>
      <c r="C49" s="496">
        <v>0</v>
      </c>
    </row>
    <row r="50" spans="1:3" s="27" customFormat="1">
      <c r="A50" s="66">
        <v>43</v>
      </c>
      <c r="B50" s="61" t="s">
        <v>103</v>
      </c>
      <c r="C50" s="496">
        <v>0</v>
      </c>
    </row>
    <row r="51" spans="1:3" s="27" customFormat="1">
      <c r="A51" s="66">
        <v>44</v>
      </c>
      <c r="B51" s="60" t="s">
        <v>102</v>
      </c>
      <c r="C51" s="496">
        <v>0</v>
      </c>
    </row>
    <row r="52" spans="1:3" s="27" customFormat="1" ht="25.5">
      <c r="A52" s="66">
        <v>45</v>
      </c>
      <c r="B52" s="60" t="s">
        <v>101</v>
      </c>
      <c r="C52" s="496">
        <v>0</v>
      </c>
    </row>
    <row r="53" spans="1:3" s="27" customFormat="1" ht="13.5" thickBot="1">
      <c r="A53" s="66">
        <v>46</v>
      </c>
      <c r="B53" s="70" t="s">
        <v>100</v>
      </c>
      <c r="C53" s="498">
        <v>114964050.52307999</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pageSetup scale="5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zoomScale="85" zoomScaleNormal="85" workbookViewId="0">
      <selection activeCell="F28" sqref="F28"/>
    </sheetView>
  </sheetViews>
  <sheetFormatPr defaultColWidth="9.28515625" defaultRowHeight="12.75"/>
  <cols>
    <col min="1" max="1" width="9.42578125" style="153" bestFit="1" customWidth="1"/>
    <col min="2" max="2" width="48.5703125" style="153" customWidth="1"/>
    <col min="3" max="3" width="16.7109375" style="153" bestFit="1" customWidth="1"/>
    <col min="4" max="4" width="16.28515625" style="153" customWidth="1"/>
    <col min="5" max="16384" width="9.28515625" style="153"/>
  </cols>
  <sheetData>
    <row r="1" spans="1:4" ht="15">
      <c r="A1" s="182" t="s">
        <v>30</v>
      </c>
      <c r="B1" s="3" t="str">
        <f>'Info '!C2</f>
        <v>JSC "Liberty Bank"</v>
      </c>
    </row>
    <row r="2" spans="1:4" s="128" customFormat="1" ht="15.75" customHeight="1">
      <c r="A2" s="128" t="s">
        <v>31</v>
      </c>
      <c r="B2" s="555">
        <f>'1. key ratios '!B2</f>
        <v>45838</v>
      </c>
    </row>
    <row r="3" spans="1:4" s="128" customFormat="1" ht="15.75" customHeight="1"/>
    <row r="4" spans="1:4" ht="13.5" thickBot="1">
      <c r="A4" s="165" t="s">
        <v>268</v>
      </c>
      <c r="B4" s="190" t="s">
        <v>269</v>
      </c>
    </row>
    <row r="5" spans="1:4" s="191" customFormat="1" ht="12.75" customHeight="1">
      <c r="A5" s="215"/>
      <c r="B5" s="216" t="s">
        <v>272</v>
      </c>
      <c r="C5" s="183" t="s">
        <v>270</v>
      </c>
      <c r="D5" s="184" t="s">
        <v>271</v>
      </c>
    </row>
    <row r="6" spans="1:4" s="192" customFormat="1">
      <c r="A6" s="185">
        <v>1</v>
      </c>
      <c r="B6" s="211" t="s">
        <v>273</v>
      </c>
      <c r="C6" s="211"/>
      <c r="D6" s="186"/>
    </row>
    <row r="7" spans="1:4" s="192" customFormat="1">
      <c r="A7" s="187" t="s">
        <v>259</v>
      </c>
      <c r="B7" s="212" t="s">
        <v>274</v>
      </c>
      <c r="C7" s="205">
        <v>4.4999999999999998E-2</v>
      </c>
      <c r="D7" s="501">
        <v>174003582.48985669</v>
      </c>
    </row>
    <row r="8" spans="1:4" s="192" customFormat="1">
      <c r="A8" s="187" t="s">
        <v>260</v>
      </c>
      <c r="B8" s="212" t="s">
        <v>275</v>
      </c>
      <c r="C8" s="206">
        <v>0.06</v>
      </c>
      <c r="D8" s="501">
        <v>232004776.65314224</v>
      </c>
    </row>
    <row r="9" spans="1:4" s="192" customFormat="1">
      <c r="A9" s="187" t="s">
        <v>261</v>
      </c>
      <c r="B9" s="212" t="s">
        <v>276</v>
      </c>
      <c r="C9" s="206">
        <v>0.08</v>
      </c>
      <c r="D9" s="501">
        <v>309339702.20418972</v>
      </c>
    </row>
    <row r="10" spans="1:4" s="192" customFormat="1">
      <c r="A10" s="185" t="s">
        <v>262</v>
      </c>
      <c r="B10" s="211" t="s">
        <v>277</v>
      </c>
      <c r="C10" s="207"/>
      <c r="D10" s="502">
        <v>0</v>
      </c>
    </row>
    <row r="11" spans="1:4" s="193" customFormat="1">
      <c r="A11" s="188" t="s">
        <v>263</v>
      </c>
      <c r="B11" s="204" t="s">
        <v>747</v>
      </c>
      <c r="C11" s="499">
        <v>2.5000000000000001E-2</v>
      </c>
      <c r="D11" s="501">
        <v>96668656.938809276</v>
      </c>
    </row>
    <row r="12" spans="1:4" s="193" customFormat="1">
      <c r="A12" s="188" t="s">
        <v>264</v>
      </c>
      <c r="B12" s="204" t="s">
        <v>278</v>
      </c>
      <c r="C12" s="499">
        <v>5.0000000000000001E-3</v>
      </c>
      <c r="D12" s="501">
        <v>19333731.387761857</v>
      </c>
    </row>
    <row r="13" spans="1:4" s="193" customFormat="1">
      <c r="A13" s="188" t="s">
        <v>265</v>
      </c>
      <c r="B13" s="204" t="s">
        <v>279</v>
      </c>
      <c r="C13" s="499">
        <v>5.0000000000000001E-3</v>
      </c>
      <c r="D13" s="501">
        <v>19333731.387761857</v>
      </c>
    </row>
    <row r="14" spans="1:4" s="193" customFormat="1">
      <c r="A14" s="185" t="s">
        <v>266</v>
      </c>
      <c r="B14" s="211" t="s">
        <v>326</v>
      </c>
      <c r="C14" s="500"/>
      <c r="D14" s="502">
        <v>0</v>
      </c>
    </row>
    <row r="15" spans="1:4" s="193" customFormat="1">
      <c r="A15" s="188">
        <v>3.1</v>
      </c>
      <c r="B15" s="204" t="s">
        <v>284</v>
      </c>
      <c r="C15" s="499">
        <v>3.4175813609843203E-2</v>
      </c>
      <c r="D15" s="501">
        <v>132149200.05818486</v>
      </c>
    </row>
    <row r="16" spans="1:4" s="193" customFormat="1">
      <c r="A16" s="188">
        <v>3.2</v>
      </c>
      <c r="B16" s="204" t="s">
        <v>285</v>
      </c>
      <c r="C16" s="499">
        <v>4.1700443177907304E-2</v>
      </c>
      <c r="D16" s="501">
        <v>161245033.43045723</v>
      </c>
    </row>
    <row r="17" spans="1:6" s="192" customFormat="1">
      <c r="A17" s="188">
        <v>3.3</v>
      </c>
      <c r="B17" s="204" t="s">
        <v>286</v>
      </c>
      <c r="C17" s="499">
        <v>5.1601271556939027E-2</v>
      </c>
      <c r="D17" s="501">
        <v>199529024.70976302</v>
      </c>
    </row>
    <row r="18" spans="1:6" s="191" customFormat="1" ht="12.75" customHeight="1">
      <c r="A18" s="213"/>
      <c r="B18" s="214" t="s">
        <v>325</v>
      </c>
      <c r="C18" s="209" t="s">
        <v>270</v>
      </c>
      <c r="D18" s="503" t="s">
        <v>271</v>
      </c>
    </row>
    <row r="19" spans="1:6" s="192" customFormat="1">
      <c r="A19" s="189">
        <v>4</v>
      </c>
      <c r="B19" s="204" t="s">
        <v>280</v>
      </c>
      <c r="C19" s="208">
        <f>C7+C11+C12+C13+C15</f>
        <v>0.11417581360984322</v>
      </c>
      <c r="D19" s="501">
        <f>C19*'5. RWA '!$C$13</f>
        <v>441488902.26237458</v>
      </c>
    </row>
    <row r="20" spans="1:6" s="192" customFormat="1">
      <c r="A20" s="189">
        <v>5</v>
      </c>
      <c r="B20" s="204" t="s">
        <v>90</v>
      </c>
      <c r="C20" s="208">
        <f>C8+C11+C12+C13+C16</f>
        <v>0.1367004431779073</v>
      </c>
      <c r="D20" s="501">
        <f>C20*'5. RWA '!$C$13</f>
        <v>528585929.79793251</v>
      </c>
    </row>
    <row r="21" spans="1:6" s="192" customFormat="1" ht="13.5" thickBot="1">
      <c r="A21" s="194" t="s">
        <v>267</v>
      </c>
      <c r="B21" s="195" t="s">
        <v>281</v>
      </c>
      <c r="C21" s="210">
        <f>C9+C11+C12+C13+C17</f>
        <v>0.16660127155693905</v>
      </c>
      <c r="D21" s="504">
        <f>C21*'5. RWA '!$C$13</f>
        <v>644204846.62828577</v>
      </c>
    </row>
    <row r="22" spans="1:6">
      <c r="F22" s="165"/>
    </row>
    <row r="23" spans="1:6">
      <c r="B23" s="164"/>
    </row>
  </sheetData>
  <conditionalFormatting sqref="C21">
    <cfRule type="cellIs" dxfId="19" priority="1" operator="lessThan">
      <formula>#REF!</formula>
    </cfRule>
  </conditionalFormatting>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showGridLines="0" zoomScale="75" zoomScaleNormal="75" workbookViewId="0">
      <selection activeCell="C15" sqref="C15"/>
    </sheetView>
  </sheetViews>
  <sheetFormatPr defaultRowHeight="15"/>
  <cols>
    <col min="1" max="1" width="90.42578125" customWidth="1"/>
    <col min="2" max="2" width="44.42578125" customWidth="1"/>
    <col min="3" max="3" width="28.140625" bestFit="1" customWidth="1"/>
    <col min="4" max="4" width="28.28515625" customWidth="1"/>
    <col min="5" max="7" width="28.140625" customWidth="1"/>
  </cols>
  <sheetData>
    <row r="1" spans="1:3">
      <c r="A1" s="400" t="str">
        <f>'9.1. Capital Requirements'!A1</f>
        <v>Bank:</v>
      </c>
      <c r="B1" s="401" t="str">
        <f>'1. key ratios '!B1</f>
        <v>JSC "Liberty Bank"</v>
      </c>
    </row>
    <row r="2" spans="1:3">
      <c r="A2" s="400" t="str">
        <f>'9.1. Capital Requirements'!A2</f>
        <v>Date:</v>
      </c>
      <c r="B2" s="558">
        <v>45016</v>
      </c>
    </row>
    <row r="3" spans="1:3">
      <c r="A3" s="402" t="s">
        <v>675</v>
      </c>
      <c r="B3" s="403" t="s">
        <v>676</v>
      </c>
    </row>
    <row r="4" spans="1:3" ht="15.75" thickBot="1"/>
    <row r="5" spans="1:3">
      <c r="A5" s="404"/>
      <c r="B5" s="405" t="s">
        <v>677</v>
      </c>
      <c r="C5" s="419"/>
    </row>
    <row r="6" spans="1:3">
      <c r="A6" s="406" t="s">
        <v>697</v>
      </c>
      <c r="B6" s="598">
        <v>691963610.67999995</v>
      </c>
      <c r="C6" s="419"/>
    </row>
    <row r="7" spans="1:3">
      <c r="A7" s="406" t="s">
        <v>683</v>
      </c>
      <c r="B7" s="598">
        <v>672934382.07807994</v>
      </c>
      <c r="C7" s="419"/>
    </row>
    <row r="8" spans="1:3">
      <c r="A8" s="407" t="s">
        <v>678</v>
      </c>
      <c r="B8" s="599">
        <v>552245890</v>
      </c>
      <c r="C8" s="419"/>
    </row>
    <row r="9" spans="1:3">
      <c r="A9" s="407" t="s">
        <v>679</v>
      </c>
      <c r="B9" s="599">
        <v>5724441.5550000006</v>
      </c>
      <c r="C9" s="419"/>
    </row>
    <row r="10" spans="1:3">
      <c r="A10" s="407" t="s">
        <v>680</v>
      </c>
      <c r="B10" s="599">
        <v>114964050.52308001</v>
      </c>
      <c r="C10" s="419"/>
    </row>
    <row r="11" spans="1:3">
      <c r="A11" s="406" t="s">
        <v>684</v>
      </c>
      <c r="B11" s="598">
        <v>19029228.601920001</v>
      </c>
      <c r="C11" s="419"/>
    </row>
    <row r="12" spans="1:3">
      <c r="A12" s="407" t="s">
        <v>703</v>
      </c>
      <c r="B12" s="599">
        <v>19029228.601920001</v>
      </c>
      <c r="C12" s="419"/>
    </row>
    <row r="13" spans="1:3">
      <c r="A13" s="407" t="s">
        <v>685</v>
      </c>
      <c r="B13" s="599">
        <v>0</v>
      </c>
      <c r="C13" s="419"/>
    </row>
    <row r="14" spans="1:3">
      <c r="A14" s="406" t="s">
        <v>686</v>
      </c>
      <c r="B14" s="598">
        <v>5401294046.0118895</v>
      </c>
      <c r="C14" s="419"/>
    </row>
    <row r="15" spans="1:3">
      <c r="A15" s="408" t="s">
        <v>687</v>
      </c>
      <c r="B15" s="599">
        <v>4728359663.9338093</v>
      </c>
      <c r="C15" s="419"/>
    </row>
    <row r="16" spans="1:3">
      <c r="A16" s="408" t="s">
        <v>688</v>
      </c>
      <c r="B16" s="599">
        <v>672934382.07807994</v>
      </c>
      <c r="C16" s="419"/>
    </row>
    <row r="17" spans="1:5">
      <c r="A17" s="406" t="s">
        <v>691</v>
      </c>
      <c r="B17" s="598"/>
      <c r="C17" s="419"/>
    </row>
    <row r="18" spans="1:5">
      <c r="A18" s="408" t="s">
        <v>689</v>
      </c>
      <c r="B18" s="599">
        <v>3866746277.552371</v>
      </c>
      <c r="C18" s="419"/>
    </row>
    <row r="19" spans="1:5">
      <c r="A19" s="408" t="s">
        <v>690</v>
      </c>
      <c r="B19" s="599">
        <v>5505328988.2302523</v>
      </c>
      <c r="C19" s="419"/>
    </row>
    <row r="20" spans="1:5">
      <c r="A20" s="406" t="s">
        <v>705</v>
      </c>
      <c r="B20" s="598"/>
      <c r="C20" s="419"/>
    </row>
    <row r="21" spans="1:5">
      <c r="A21" s="409" t="s">
        <v>692</v>
      </c>
      <c r="B21" s="600">
        <v>0.17895242175496684</v>
      </c>
      <c r="C21" s="419"/>
    </row>
    <row r="22" spans="1:5">
      <c r="A22" s="409" t="s">
        <v>709</v>
      </c>
      <c r="B22" s="600">
        <v>0.12568978387292332</v>
      </c>
      <c r="C22" s="419"/>
    </row>
    <row r="23" spans="1:5" ht="15.75" thickBot="1">
      <c r="A23" s="410" t="s">
        <v>693</v>
      </c>
      <c r="B23" s="411">
        <f>IFERROR(B6/B14,0)</f>
        <v>0.12811070917179923</v>
      </c>
    </row>
    <row r="24" spans="1:5" ht="16.5" customHeight="1">
      <c r="A24" s="412" t="s">
        <v>681</v>
      </c>
      <c r="B24" s="413"/>
      <c r="C24" s="413"/>
      <c r="D24" s="413"/>
      <c r="E24" s="413"/>
    </row>
    <row r="25" spans="1:5" ht="25.5" customHeight="1">
      <c r="A25" s="412" t="s">
        <v>702</v>
      </c>
    </row>
    <row r="26" spans="1:5" ht="42.4" customHeight="1">
      <c r="A26" s="412" t="s">
        <v>704</v>
      </c>
      <c r="B26" s="153"/>
    </row>
  </sheetData>
  <pageMargins left="0.7" right="0.7" top="0.75" bottom="0.75" header="0.3" footer="0.3"/>
  <pageSetup scale="6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GridLines="0" zoomScale="75" zoomScaleNormal="75" workbookViewId="0">
      <selection activeCell="H10" sqref="H10"/>
    </sheetView>
  </sheetViews>
  <sheetFormatPr defaultRowHeight="15"/>
  <cols>
    <col min="1" max="1" width="52.7109375" customWidth="1"/>
    <col min="2" max="2" width="20.42578125" customWidth="1"/>
    <col min="3" max="3" width="19.140625" bestFit="1" customWidth="1"/>
    <col min="4" max="5" width="18.42578125" customWidth="1"/>
    <col min="6" max="6" width="20.28515625" customWidth="1"/>
  </cols>
  <sheetData>
    <row r="1" spans="1:7">
      <c r="A1" s="400" t="s">
        <v>30</v>
      </c>
      <c r="B1" s="401" t="str">
        <f>'1. key ratios '!B1</f>
        <v>JSC "Liberty Bank"</v>
      </c>
      <c r="C1" s="153"/>
    </row>
    <row r="2" spans="1:7">
      <c r="A2" s="400" t="s">
        <v>31</v>
      </c>
      <c r="B2" s="558">
        <v>45016</v>
      </c>
      <c r="C2" s="153"/>
    </row>
    <row r="3" spans="1:7">
      <c r="A3" s="402" t="s">
        <v>682</v>
      </c>
      <c r="B3" s="403" t="s">
        <v>676</v>
      </c>
      <c r="C3" s="153"/>
    </row>
    <row r="5" spans="1:7">
      <c r="A5" s="414"/>
    </row>
    <row r="6" spans="1:7" ht="15.75" thickBot="1">
      <c r="A6" s="415"/>
      <c r="B6" s="415"/>
      <c r="C6" s="415"/>
      <c r="D6" s="415"/>
      <c r="E6" s="415"/>
      <c r="F6" s="415"/>
    </row>
    <row r="7" spans="1:7">
      <c r="A7" s="855"/>
      <c r="B7" s="857" t="s">
        <v>708</v>
      </c>
      <c r="C7" s="857"/>
      <c r="D7" s="857"/>
      <c r="E7" s="857"/>
      <c r="F7" s="858" t="s">
        <v>64</v>
      </c>
    </row>
    <row r="8" spans="1:7">
      <c r="A8" s="856"/>
      <c r="B8" s="758" t="s">
        <v>694</v>
      </c>
      <c r="C8" s="758" t="s">
        <v>695</v>
      </c>
      <c r="D8" s="758" t="s">
        <v>696</v>
      </c>
      <c r="E8" s="758" t="s">
        <v>706</v>
      </c>
      <c r="F8" s="859"/>
      <c r="G8" s="420"/>
    </row>
    <row r="9" spans="1:7">
      <c r="A9" s="759" t="s">
        <v>697</v>
      </c>
      <c r="B9" s="760">
        <f>B13+B17</f>
        <v>844039041.41949999</v>
      </c>
      <c r="C9" s="760">
        <f>C13+C17</f>
        <v>8632983.0601579994</v>
      </c>
      <c r="D9" s="760">
        <f t="shared" ref="D9:E9" si="0">D13+D17</f>
        <v>160074975.27177861</v>
      </c>
      <c r="E9" s="760">
        <f t="shared" si="0"/>
        <v>5736531.9999999991</v>
      </c>
      <c r="F9" s="601">
        <f>F13+F17</f>
        <v>1018483531.7514367</v>
      </c>
    </row>
    <row r="10" spans="1:7">
      <c r="A10" s="761" t="s">
        <v>699</v>
      </c>
      <c r="B10" s="762">
        <v>844096770.29035401</v>
      </c>
      <c r="C10" s="762">
        <v>0</v>
      </c>
      <c r="D10" s="762">
        <v>133981188.68000001</v>
      </c>
      <c r="E10" s="762">
        <v>5736532</v>
      </c>
      <c r="F10" s="601">
        <f t="shared" ref="F10:F20" si="1">SUM(B10:E10)</f>
        <v>983814490.97035408</v>
      </c>
      <c r="G10" s="419"/>
    </row>
    <row r="11" spans="1:7">
      <c r="A11" s="761" t="s">
        <v>707</v>
      </c>
      <c r="B11" s="762">
        <v>-57728.870854000008</v>
      </c>
      <c r="C11" s="762">
        <v>8632983.0601579994</v>
      </c>
      <c r="D11" s="762">
        <v>26093786.591778599</v>
      </c>
      <c r="E11" s="762">
        <v>0</v>
      </c>
      <c r="F11" s="601">
        <f t="shared" si="1"/>
        <v>34669040.7810826</v>
      </c>
      <c r="G11" s="419"/>
    </row>
    <row r="12" spans="1:7">
      <c r="A12" s="763" t="s">
        <v>698</v>
      </c>
      <c r="B12" s="762">
        <v>1484081.2503539997</v>
      </c>
      <c r="C12" s="762">
        <v>0</v>
      </c>
      <c r="D12" s="762">
        <v>19017138.156920001</v>
      </c>
      <c r="E12" s="762">
        <v>12090.444999999367</v>
      </c>
      <c r="F12" s="601">
        <f t="shared" si="1"/>
        <v>20513309.852274001</v>
      </c>
      <c r="G12" s="419"/>
    </row>
    <row r="13" spans="1:7">
      <c r="A13" s="764" t="s">
        <v>688</v>
      </c>
      <c r="B13" s="765">
        <v>0</v>
      </c>
      <c r="C13" s="765">
        <v>0</v>
      </c>
      <c r="D13" s="765">
        <v>114964050.52308001</v>
      </c>
      <c r="E13" s="765">
        <v>5724441.5549999997</v>
      </c>
      <c r="F13" s="602">
        <f t="shared" si="1"/>
        <v>120688492.07808</v>
      </c>
    </row>
    <row r="14" spans="1:7">
      <c r="A14" s="761" t="s">
        <v>699</v>
      </c>
      <c r="B14" s="766">
        <v>0</v>
      </c>
      <c r="C14" s="766">
        <v>0</v>
      </c>
      <c r="D14" s="766">
        <v>114964050.52308001</v>
      </c>
      <c r="E14" s="766">
        <v>5724441.5550000006</v>
      </c>
      <c r="F14" s="602">
        <f t="shared" si="1"/>
        <v>120688492.07808001</v>
      </c>
    </row>
    <row r="15" spans="1:7">
      <c r="A15" s="761" t="s">
        <v>707</v>
      </c>
      <c r="B15" s="766">
        <v>0</v>
      </c>
      <c r="C15" s="766">
        <v>0</v>
      </c>
      <c r="D15" s="766">
        <v>0</v>
      </c>
      <c r="E15" s="766">
        <v>0</v>
      </c>
      <c r="F15" s="602">
        <f t="shared" si="1"/>
        <v>0</v>
      </c>
    </row>
    <row r="16" spans="1:7">
      <c r="A16" s="763" t="s">
        <v>698</v>
      </c>
      <c r="B16" s="766">
        <v>0</v>
      </c>
      <c r="C16" s="766">
        <v>0</v>
      </c>
      <c r="D16" s="766">
        <v>0</v>
      </c>
      <c r="E16" s="766">
        <v>0</v>
      </c>
      <c r="F16" s="602">
        <f t="shared" si="1"/>
        <v>0</v>
      </c>
    </row>
    <row r="17" spans="1:6">
      <c r="A17" s="764" t="s">
        <v>684</v>
      </c>
      <c r="B17" s="765">
        <v>844039041.41949999</v>
      </c>
      <c r="C17" s="765">
        <v>8632983.0601579994</v>
      </c>
      <c r="D17" s="765">
        <v>45110924.7486986</v>
      </c>
      <c r="E17" s="765">
        <v>12090.444999999367</v>
      </c>
      <c r="F17" s="602">
        <f t="shared" si="1"/>
        <v>897795039.67335665</v>
      </c>
    </row>
    <row r="18" spans="1:6">
      <c r="A18" s="761" t="s">
        <v>699</v>
      </c>
      <c r="B18" s="766">
        <v>844096770.29035401</v>
      </c>
      <c r="C18" s="766">
        <v>0</v>
      </c>
      <c r="D18" s="766">
        <v>19017138.156920001</v>
      </c>
      <c r="E18" s="766">
        <v>12090.444999999367</v>
      </c>
      <c r="F18" s="602">
        <f t="shared" si="1"/>
        <v>863125998.89227402</v>
      </c>
    </row>
    <row r="19" spans="1:6">
      <c r="A19" s="761" t="s">
        <v>707</v>
      </c>
      <c r="B19" s="766">
        <v>-57728.870854000008</v>
      </c>
      <c r="C19" s="766">
        <v>8632983.0601579994</v>
      </c>
      <c r="D19" s="766">
        <v>26093786.591778599</v>
      </c>
      <c r="E19" s="766">
        <v>0</v>
      </c>
      <c r="F19" s="602">
        <f t="shared" si="1"/>
        <v>34669040.7810826</v>
      </c>
    </row>
    <row r="20" spans="1:6" ht="15.75" thickBot="1">
      <c r="A20" s="767" t="s">
        <v>698</v>
      </c>
      <c r="B20" s="768">
        <v>1484081.2503539997</v>
      </c>
      <c r="C20" s="768">
        <v>0</v>
      </c>
      <c r="D20" s="768">
        <v>19017138.156920001</v>
      </c>
      <c r="E20" s="768">
        <v>12090.444999999367</v>
      </c>
      <c r="F20" s="769">
        <f t="shared" si="1"/>
        <v>20513309.852274001</v>
      </c>
    </row>
  </sheetData>
  <mergeCells count="3">
    <mergeCell ref="A7:A8"/>
    <mergeCell ref="B7:E7"/>
    <mergeCell ref="F7:F8"/>
  </mergeCells>
  <pageMargins left="0.7" right="0.7" top="0.75" bottom="0.75" header="0.3" footer="0.3"/>
  <pageSetup scale="4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zoomScale="80" zoomScaleNormal="80" workbookViewId="0">
      <pane xSplit="1" ySplit="5" topLeftCell="B11" activePane="bottomRight" state="frozen"/>
      <selection activeCell="C18" sqref="C18"/>
      <selection pane="topRight" activeCell="C18" sqref="C18"/>
      <selection pane="bottomLeft" activeCell="C18" sqref="C18"/>
      <selection pane="bottomRight" activeCell="J38" sqref="J37:J38"/>
    </sheetView>
  </sheetViews>
  <sheetFormatPr defaultColWidth="9.28515625" defaultRowHeight="14.25"/>
  <cols>
    <col min="1" max="1" width="10.7109375" style="4" customWidth="1"/>
    <col min="2" max="2" width="82.7109375" style="4" customWidth="1"/>
    <col min="3" max="3" width="45.28515625" style="4" customWidth="1"/>
    <col min="4" max="4" width="28.28515625" style="4" customWidth="1"/>
    <col min="5" max="5" width="9.42578125" style="5" customWidth="1"/>
    <col min="6" max="16384" width="9.28515625" style="5"/>
  </cols>
  <sheetData>
    <row r="1" spans="1:6">
      <c r="A1" s="2" t="s">
        <v>30</v>
      </c>
      <c r="B1" s="3" t="str">
        <f>'Info '!C2</f>
        <v>JSC "Liberty Bank"</v>
      </c>
      <c r="E1" s="4"/>
      <c r="F1" s="4"/>
    </row>
    <row r="2" spans="1:6" s="40" customFormat="1" ht="15.75" customHeight="1">
      <c r="A2" s="2" t="s">
        <v>31</v>
      </c>
      <c r="B2" s="555">
        <f>'1. key ratios '!B2</f>
        <v>45838</v>
      </c>
    </row>
    <row r="3" spans="1:6" s="40" customFormat="1" ht="15.75" customHeight="1">
      <c r="A3" s="71"/>
    </row>
    <row r="4" spans="1:6" s="40" customFormat="1" ht="15.75" customHeight="1" thickBot="1">
      <c r="A4" s="40" t="s">
        <v>47</v>
      </c>
      <c r="B4" s="124" t="s">
        <v>165</v>
      </c>
      <c r="D4" s="18" t="s">
        <v>35</v>
      </c>
    </row>
    <row r="5" spans="1:6" ht="38.450000000000003" customHeight="1">
      <c r="A5" s="72" t="s">
        <v>6</v>
      </c>
      <c r="B5" s="144" t="s">
        <v>205</v>
      </c>
      <c r="C5" s="73" t="s">
        <v>624</v>
      </c>
      <c r="D5" s="74" t="s">
        <v>49</v>
      </c>
    </row>
    <row r="6" spans="1:6" ht="15">
      <c r="A6" s="587">
        <v>1</v>
      </c>
      <c r="B6" s="588" t="s">
        <v>525</v>
      </c>
      <c r="C6" s="505">
        <v>499217643.69000006</v>
      </c>
      <c r="D6" s="603"/>
      <c r="E6" s="75"/>
    </row>
    <row r="7" spans="1:6" ht="15">
      <c r="A7" s="587">
        <v>1.1000000000000001</v>
      </c>
      <c r="B7" s="590" t="s">
        <v>526</v>
      </c>
      <c r="C7" s="506">
        <v>317252524.20000005</v>
      </c>
      <c r="D7" s="76"/>
      <c r="E7" s="75"/>
    </row>
    <row r="8" spans="1:6" ht="15">
      <c r="A8" s="587">
        <v>1.2</v>
      </c>
      <c r="B8" s="590" t="s">
        <v>527</v>
      </c>
      <c r="C8" s="506">
        <v>123501023.61999999</v>
      </c>
      <c r="D8" s="76"/>
      <c r="E8" s="75"/>
    </row>
    <row r="9" spans="1:6" ht="15">
      <c r="A9" s="587">
        <v>1.3</v>
      </c>
      <c r="B9" s="590" t="s">
        <v>528</v>
      </c>
      <c r="C9" s="506">
        <v>58464095.870000005</v>
      </c>
      <c r="D9" s="305"/>
      <c r="E9" s="75"/>
    </row>
    <row r="10" spans="1:6" ht="15">
      <c r="A10" s="587">
        <v>2</v>
      </c>
      <c r="B10" s="285" t="s">
        <v>529</v>
      </c>
      <c r="C10" s="507">
        <v>308746.29000000004</v>
      </c>
      <c r="D10" s="305"/>
      <c r="E10" s="75"/>
    </row>
    <row r="11" spans="1:6" ht="15">
      <c r="A11" s="587">
        <v>2.1</v>
      </c>
      <c r="B11" s="591" t="s">
        <v>530</v>
      </c>
      <c r="C11" s="508">
        <v>24505.58</v>
      </c>
      <c r="D11" s="306"/>
      <c r="E11" s="77"/>
    </row>
    <row r="12" spans="1:6" ht="15">
      <c r="A12" s="587">
        <v>3</v>
      </c>
      <c r="B12" s="286" t="s">
        <v>531</v>
      </c>
      <c r="C12" s="509"/>
      <c r="D12" s="306"/>
      <c r="E12" s="77"/>
    </row>
    <row r="13" spans="1:6" ht="15">
      <c r="A13" s="587">
        <v>4</v>
      </c>
      <c r="B13" s="287" t="s">
        <v>532</v>
      </c>
      <c r="C13" s="509"/>
      <c r="D13" s="306"/>
      <c r="E13" s="77"/>
    </row>
    <row r="14" spans="1:6" ht="15">
      <c r="A14" s="587">
        <v>5</v>
      </c>
      <c r="B14" s="288" t="s">
        <v>533</v>
      </c>
      <c r="C14" s="509">
        <v>244225317.99999997</v>
      </c>
      <c r="D14" s="306"/>
      <c r="E14" s="77"/>
    </row>
    <row r="15" spans="1:6" ht="15">
      <c r="A15" s="587">
        <v>5.0999999999999996</v>
      </c>
      <c r="B15" s="289" t="s">
        <v>534</v>
      </c>
      <c r="C15" s="510">
        <v>0</v>
      </c>
      <c r="D15" s="306"/>
      <c r="E15" s="75"/>
    </row>
    <row r="16" spans="1:6" ht="15">
      <c r="A16" s="587">
        <v>5.2</v>
      </c>
      <c r="B16" s="289" t="s">
        <v>535</v>
      </c>
      <c r="C16" s="506">
        <v>244225317.99999997</v>
      </c>
      <c r="D16" s="305"/>
      <c r="E16" s="75"/>
    </row>
    <row r="17" spans="1:5" ht="15">
      <c r="A17" s="587">
        <v>5.3</v>
      </c>
      <c r="B17" s="290" t="s">
        <v>536</v>
      </c>
      <c r="C17" s="506"/>
      <c r="D17" s="305"/>
      <c r="E17" s="75"/>
    </row>
    <row r="18" spans="1:5" ht="15">
      <c r="A18" s="587">
        <v>6</v>
      </c>
      <c r="B18" s="286" t="s">
        <v>537</v>
      </c>
      <c r="C18" s="507">
        <v>4412640052.8845129</v>
      </c>
      <c r="D18" s="305"/>
      <c r="E18" s="75"/>
    </row>
    <row r="19" spans="1:5" ht="15">
      <c r="A19" s="587">
        <v>6.1</v>
      </c>
      <c r="B19" s="289" t="s">
        <v>535</v>
      </c>
      <c r="C19" s="508">
        <v>514455028.63215446</v>
      </c>
      <c r="D19" s="305"/>
      <c r="E19" s="75"/>
    </row>
    <row r="20" spans="1:5" ht="15">
      <c r="A20" s="587">
        <v>6.2</v>
      </c>
      <c r="B20" s="290" t="s">
        <v>536</v>
      </c>
      <c r="C20" s="508">
        <v>3898185024.2523584</v>
      </c>
      <c r="D20" s="305"/>
      <c r="E20" s="75"/>
    </row>
    <row r="21" spans="1:5" ht="15">
      <c r="A21" s="587">
        <v>7</v>
      </c>
      <c r="B21" s="285" t="s">
        <v>538</v>
      </c>
      <c r="C21" s="509">
        <v>0</v>
      </c>
      <c r="D21" s="305"/>
      <c r="E21" s="75"/>
    </row>
    <row r="22" spans="1:5" ht="15">
      <c r="A22" s="587">
        <v>8</v>
      </c>
      <c r="B22" s="291" t="s">
        <v>539</v>
      </c>
      <c r="C22" s="507"/>
      <c r="D22" s="305"/>
      <c r="E22" s="75"/>
    </row>
    <row r="23" spans="1:5" ht="15">
      <c r="A23" s="587">
        <v>9</v>
      </c>
      <c r="B23" s="287" t="s">
        <v>540</v>
      </c>
      <c r="C23" s="507">
        <v>216791218.65000004</v>
      </c>
      <c r="D23" s="307"/>
      <c r="E23" s="75"/>
    </row>
    <row r="24" spans="1:5" ht="15">
      <c r="A24" s="587">
        <v>9.1</v>
      </c>
      <c r="B24" s="289" t="s">
        <v>541</v>
      </c>
      <c r="C24" s="511">
        <v>214345495.82000002</v>
      </c>
      <c r="D24" s="308"/>
      <c r="E24" s="75"/>
    </row>
    <row r="25" spans="1:5" ht="15">
      <c r="A25" s="587">
        <v>9.1999999999999993</v>
      </c>
      <c r="B25" s="289" t="s">
        <v>542</v>
      </c>
      <c r="C25" s="511">
        <v>2445722.83</v>
      </c>
      <c r="D25" s="604"/>
      <c r="E25" s="79"/>
    </row>
    <row r="26" spans="1:5" ht="15.75">
      <c r="A26" s="587">
        <v>10</v>
      </c>
      <c r="B26" s="287" t="s">
        <v>543</v>
      </c>
      <c r="C26" s="512">
        <v>79461990.149999976</v>
      </c>
      <c r="D26" s="399" t="s">
        <v>665</v>
      </c>
      <c r="E26" s="75"/>
    </row>
    <row r="27" spans="1:5" ht="15">
      <c r="A27" s="587">
        <v>10.1</v>
      </c>
      <c r="B27" s="289" t="s">
        <v>544</v>
      </c>
      <c r="C27" s="506"/>
      <c r="D27" s="76"/>
      <c r="E27" s="75"/>
    </row>
    <row r="28" spans="1:5" ht="15">
      <c r="A28" s="587">
        <v>10.199999999999999</v>
      </c>
      <c r="B28" s="289" t="s">
        <v>545</v>
      </c>
      <c r="C28" s="506">
        <v>79461990.149999976</v>
      </c>
      <c r="D28" s="76"/>
      <c r="E28" s="75"/>
    </row>
    <row r="29" spans="1:5" ht="15">
      <c r="A29" s="587">
        <v>11</v>
      </c>
      <c r="B29" s="287" t="s">
        <v>546</v>
      </c>
      <c r="C29" s="507">
        <v>0</v>
      </c>
      <c r="D29" s="76"/>
      <c r="E29" s="75"/>
    </row>
    <row r="30" spans="1:5" ht="15">
      <c r="A30" s="587">
        <v>11.1</v>
      </c>
      <c r="B30" s="289" t="s">
        <v>547</v>
      </c>
      <c r="C30" s="506">
        <v>0</v>
      </c>
      <c r="D30" s="76"/>
      <c r="E30" s="75"/>
    </row>
    <row r="31" spans="1:5" ht="15">
      <c r="A31" s="587">
        <v>11.2</v>
      </c>
      <c r="B31" s="289" t="s">
        <v>548</v>
      </c>
      <c r="C31" s="506"/>
      <c r="D31" s="76"/>
      <c r="E31" s="75"/>
    </row>
    <row r="32" spans="1:5" ht="15">
      <c r="A32" s="587">
        <v>13</v>
      </c>
      <c r="B32" s="287" t="s">
        <v>549</v>
      </c>
      <c r="C32" s="507">
        <v>62941881.950999998</v>
      </c>
      <c r="D32" s="76"/>
      <c r="E32" s="75"/>
    </row>
    <row r="33" spans="1:5" ht="15">
      <c r="A33" s="587">
        <v>13.1</v>
      </c>
      <c r="B33" s="593" t="s">
        <v>550</v>
      </c>
      <c r="C33" s="506"/>
      <c r="D33" s="76"/>
      <c r="E33" s="75"/>
    </row>
    <row r="34" spans="1:5" ht="15">
      <c r="A34" s="587">
        <v>13.2</v>
      </c>
      <c r="B34" s="593" t="s">
        <v>551</v>
      </c>
      <c r="C34" s="511"/>
      <c r="D34" s="78"/>
      <c r="E34" s="75"/>
    </row>
    <row r="35" spans="1:5" ht="15">
      <c r="A35" s="587">
        <v>14</v>
      </c>
      <c r="B35" s="605" t="s">
        <v>552</v>
      </c>
      <c r="C35" s="513">
        <v>5515586851.6155128</v>
      </c>
      <c r="D35" s="78"/>
      <c r="E35" s="75"/>
    </row>
    <row r="36" spans="1:5" ht="15">
      <c r="A36" s="587"/>
      <c r="B36" s="606" t="s">
        <v>553</v>
      </c>
      <c r="C36" s="514"/>
      <c r="D36" s="80"/>
      <c r="E36" s="75"/>
    </row>
    <row r="37" spans="1:5" ht="15">
      <c r="A37" s="587">
        <v>15</v>
      </c>
      <c r="B37" s="292" t="s">
        <v>554</v>
      </c>
      <c r="C37" s="515">
        <v>884398.99</v>
      </c>
      <c r="D37" s="604"/>
      <c r="E37" s="79"/>
    </row>
    <row r="38" spans="1:5" ht="15">
      <c r="A38" s="587">
        <v>15.1</v>
      </c>
      <c r="B38" s="591" t="s">
        <v>530</v>
      </c>
      <c r="C38" s="506">
        <v>884398.99</v>
      </c>
      <c r="D38" s="76"/>
      <c r="E38" s="75"/>
    </row>
    <row r="39" spans="1:5" ht="15">
      <c r="A39" s="587">
        <v>16</v>
      </c>
      <c r="B39" s="285" t="s">
        <v>555</v>
      </c>
      <c r="C39" s="507"/>
      <c r="D39" s="76"/>
      <c r="E39" s="75"/>
    </row>
    <row r="40" spans="1:5" ht="15">
      <c r="A40" s="587">
        <v>17</v>
      </c>
      <c r="B40" s="285" t="s">
        <v>556</v>
      </c>
      <c r="C40" s="507">
        <v>4652826765.9006548</v>
      </c>
      <c r="D40" s="76"/>
      <c r="E40" s="75"/>
    </row>
    <row r="41" spans="1:5" ht="15">
      <c r="A41" s="587">
        <v>17.100000000000001</v>
      </c>
      <c r="B41" s="293" t="s">
        <v>557</v>
      </c>
      <c r="C41" s="506">
        <v>3732678694.1406546</v>
      </c>
      <c r="D41" s="76"/>
      <c r="E41" s="75"/>
    </row>
    <row r="42" spans="1:5" ht="15">
      <c r="A42" s="587">
        <v>17.2</v>
      </c>
      <c r="B42" s="590" t="s">
        <v>558</v>
      </c>
      <c r="C42" s="511">
        <v>877281730.03999996</v>
      </c>
      <c r="D42" s="76"/>
      <c r="E42" s="75"/>
    </row>
    <row r="43" spans="1:5" ht="15">
      <c r="A43" s="587">
        <v>17.3</v>
      </c>
      <c r="B43" s="304" t="s">
        <v>559</v>
      </c>
      <c r="C43" s="516"/>
      <c r="D43" s="78"/>
      <c r="E43" s="75"/>
    </row>
    <row r="44" spans="1:5" ht="15">
      <c r="A44" s="587">
        <v>17.399999999999999</v>
      </c>
      <c r="B44" s="607" t="s">
        <v>560</v>
      </c>
      <c r="C44" s="516">
        <v>42866341.719999999</v>
      </c>
      <c r="D44" s="608"/>
      <c r="E44" s="75"/>
    </row>
    <row r="45" spans="1:5" ht="15">
      <c r="A45" s="587">
        <v>18</v>
      </c>
      <c r="B45" s="609" t="s">
        <v>561</v>
      </c>
      <c r="C45" s="517">
        <v>2948686.4708799906</v>
      </c>
      <c r="D45" s="610"/>
      <c r="E45" s="79"/>
    </row>
    <row r="46" spans="1:5" ht="15">
      <c r="A46" s="587">
        <v>19</v>
      </c>
      <c r="B46" s="609" t="s">
        <v>562</v>
      </c>
      <c r="C46" s="517">
        <v>21737642.419999998</v>
      </c>
      <c r="D46" s="611"/>
    </row>
    <row r="47" spans="1:5" ht="15">
      <c r="A47" s="587">
        <v>19.100000000000001</v>
      </c>
      <c r="B47" s="612" t="s">
        <v>563</v>
      </c>
      <c r="C47" s="518">
        <v>4035708.38</v>
      </c>
      <c r="D47" s="611"/>
    </row>
    <row r="48" spans="1:5" ht="15">
      <c r="A48" s="587">
        <v>19.2</v>
      </c>
      <c r="B48" s="612" t="s">
        <v>564</v>
      </c>
      <c r="C48" s="518">
        <v>17701934.039999999</v>
      </c>
      <c r="D48" s="611"/>
    </row>
    <row r="49" spans="1:4" ht="15">
      <c r="A49" s="587">
        <v>20</v>
      </c>
      <c r="B49" s="613" t="s">
        <v>565</v>
      </c>
      <c r="C49" s="517">
        <v>136636417.930354</v>
      </c>
      <c r="D49" s="611"/>
    </row>
    <row r="50" spans="1:4" ht="15">
      <c r="A50" s="587">
        <v>21</v>
      </c>
      <c r="B50" s="614" t="s">
        <v>566</v>
      </c>
      <c r="C50" s="517">
        <v>29448860.299999997</v>
      </c>
      <c r="D50" s="611"/>
    </row>
    <row r="51" spans="1:4" ht="15">
      <c r="A51" s="587">
        <v>21.1</v>
      </c>
      <c r="B51" s="590" t="s">
        <v>567</v>
      </c>
      <c r="C51" s="518">
        <v>91125.93</v>
      </c>
      <c r="D51" s="611"/>
    </row>
    <row r="52" spans="1:4" ht="15">
      <c r="A52" s="587">
        <v>22</v>
      </c>
      <c r="B52" s="615" t="s">
        <v>568</v>
      </c>
      <c r="C52" s="517">
        <v>4844482772.0118885</v>
      </c>
      <c r="D52" s="611"/>
    </row>
    <row r="53" spans="1:4" ht="15.75">
      <c r="A53" s="587"/>
      <c r="B53" s="606" t="s">
        <v>569</v>
      </c>
      <c r="C53" s="519"/>
      <c r="D53" s="611"/>
    </row>
    <row r="54" spans="1:4" ht="15">
      <c r="A54" s="587">
        <v>23</v>
      </c>
      <c r="B54" s="613" t="s">
        <v>570</v>
      </c>
      <c r="C54" s="517">
        <v>44490459.259999998</v>
      </c>
      <c r="D54" s="611"/>
    </row>
    <row r="55" spans="1:4" ht="15">
      <c r="A55" s="587">
        <v>24</v>
      </c>
      <c r="B55" s="613" t="s">
        <v>571</v>
      </c>
      <c r="C55" s="517">
        <v>45653.84</v>
      </c>
      <c r="D55" s="611"/>
    </row>
    <row r="56" spans="1:4" ht="15">
      <c r="A56" s="587">
        <v>25</v>
      </c>
      <c r="B56" s="609" t="s">
        <v>572</v>
      </c>
      <c r="C56" s="517">
        <v>41370267.239999995</v>
      </c>
      <c r="D56" s="611"/>
    </row>
    <row r="57" spans="1:4" ht="15">
      <c r="A57" s="587">
        <v>26</v>
      </c>
      <c r="B57" s="609" t="s">
        <v>573</v>
      </c>
      <c r="C57" s="517">
        <v>0</v>
      </c>
      <c r="D57" s="611"/>
    </row>
    <row r="58" spans="1:4" ht="15">
      <c r="A58" s="587">
        <v>27</v>
      </c>
      <c r="B58" s="609" t="s">
        <v>574</v>
      </c>
      <c r="C58" s="520">
        <v>0</v>
      </c>
      <c r="D58" s="611"/>
    </row>
    <row r="59" spans="1:4" ht="15">
      <c r="A59" s="587">
        <v>27.1</v>
      </c>
      <c r="B59" s="607" t="s">
        <v>575</v>
      </c>
      <c r="C59" s="521"/>
      <c r="D59" s="611"/>
    </row>
    <row r="60" spans="1:4" ht="15">
      <c r="A60" s="587">
        <v>27.2</v>
      </c>
      <c r="B60" s="607" t="s">
        <v>576</v>
      </c>
      <c r="C60" s="521"/>
      <c r="D60" s="611"/>
    </row>
    <row r="61" spans="1:4" ht="15">
      <c r="A61" s="587">
        <v>28</v>
      </c>
      <c r="B61" s="616" t="s">
        <v>577</v>
      </c>
      <c r="C61" s="520"/>
      <c r="D61" s="611"/>
    </row>
    <row r="62" spans="1:4" ht="15">
      <c r="A62" s="587">
        <v>29</v>
      </c>
      <c r="B62" s="609" t="s">
        <v>578</v>
      </c>
      <c r="C62" s="517">
        <v>34828389.659999996</v>
      </c>
      <c r="D62" s="611"/>
    </row>
    <row r="63" spans="1:4" ht="15">
      <c r="A63" s="587">
        <v>29.1</v>
      </c>
      <c r="B63" s="617" t="s">
        <v>579</v>
      </c>
      <c r="C63" s="518">
        <v>34828389.659999996</v>
      </c>
      <c r="D63" s="611"/>
    </row>
    <row r="64" spans="1:4" ht="21">
      <c r="A64" s="587">
        <v>29.2</v>
      </c>
      <c r="B64" s="618" t="s">
        <v>580</v>
      </c>
      <c r="C64" s="521"/>
      <c r="D64" s="611"/>
    </row>
    <row r="65" spans="1:4" ht="21">
      <c r="A65" s="587">
        <v>29.3</v>
      </c>
      <c r="B65" s="618" t="s">
        <v>581</v>
      </c>
      <c r="C65" s="521"/>
      <c r="D65" s="611"/>
    </row>
    <row r="66" spans="1:4" ht="15">
      <c r="A66" s="587">
        <v>30</v>
      </c>
      <c r="B66" s="605" t="s">
        <v>582</v>
      </c>
      <c r="C66" s="517">
        <v>550369309.60000002</v>
      </c>
      <c r="D66" s="611"/>
    </row>
    <row r="67" spans="1:4" ht="15">
      <c r="A67" s="587">
        <v>31</v>
      </c>
      <c r="B67" s="619" t="s">
        <v>583</v>
      </c>
      <c r="C67" s="517">
        <v>671104079.60000002</v>
      </c>
      <c r="D67" s="611"/>
    </row>
    <row r="68" spans="1:4" ht="15.75" thickBot="1">
      <c r="A68" s="620">
        <v>32</v>
      </c>
      <c r="B68" s="621" t="s">
        <v>584</v>
      </c>
      <c r="C68" s="622">
        <f>SUM(C52,C67)</f>
        <v>5515586851.6118889</v>
      </c>
      <c r="D68" s="623"/>
    </row>
  </sheetData>
  <pageMargins left="0.7" right="0.7" top="0.75" bottom="0.75" header="0.3" footer="0.3"/>
  <pageSetup paperSize="9"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N26" sqref="N26"/>
    </sheetView>
  </sheetViews>
  <sheetFormatPr defaultColWidth="9.28515625" defaultRowHeight="12.75"/>
  <cols>
    <col min="1" max="1" width="10.5703125" style="4" bestFit="1" customWidth="1"/>
    <col min="2" max="2" width="75.42578125" style="4" customWidth="1"/>
    <col min="3" max="3" width="13.85546875" style="4" customWidth="1"/>
    <col min="4" max="4" width="16.42578125" style="4" bestFit="1" customWidth="1"/>
    <col min="5" max="5" width="13" style="4" bestFit="1" customWidth="1"/>
    <col min="6" max="6" width="16.42578125" style="4" bestFit="1" customWidth="1"/>
    <col min="7" max="7" width="13" style="4" bestFit="1" customWidth="1"/>
    <col min="8" max="8" width="13.28515625" style="4" bestFit="1" customWidth="1"/>
    <col min="9" max="9" width="13" style="4" bestFit="1" customWidth="1"/>
    <col min="10" max="10" width="13.28515625" style="4" bestFit="1" customWidth="1"/>
    <col min="11" max="11" width="13.7109375" style="4" bestFit="1" customWidth="1"/>
    <col min="12" max="12" width="13" style="17" bestFit="1" customWidth="1"/>
    <col min="13" max="13" width="13.7109375" style="17" bestFit="1" customWidth="1"/>
    <col min="14" max="16" width="13" style="17" bestFit="1" customWidth="1"/>
    <col min="17" max="17" width="14.7109375" style="17" customWidth="1"/>
    <col min="18" max="18" width="13" style="17" bestFit="1" customWidth="1"/>
    <col min="19" max="19" width="23.42578125" style="17" customWidth="1"/>
    <col min="20" max="16384" width="9.28515625" style="17"/>
  </cols>
  <sheetData>
    <row r="1" spans="1:19">
      <c r="A1" s="2" t="s">
        <v>30</v>
      </c>
      <c r="B1" s="3" t="str">
        <f>'Info '!C2</f>
        <v>JSC "Liberty Bank"</v>
      </c>
    </row>
    <row r="2" spans="1:19">
      <c r="A2" s="2" t="s">
        <v>31</v>
      </c>
      <c r="B2" s="555">
        <f>'1. key ratios '!B2</f>
        <v>45838</v>
      </c>
    </row>
    <row r="4" spans="1:19" ht="26.25" thickBot="1">
      <c r="A4" s="4" t="s">
        <v>146</v>
      </c>
      <c r="B4" s="158" t="s">
        <v>238</v>
      </c>
    </row>
    <row r="5" spans="1:19" s="151" customFormat="1">
      <c r="A5" s="146"/>
      <c r="B5" s="147"/>
      <c r="C5" s="148" t="s">
        <v>0</v>
      </c>
      <c r="D5" s="148" t="s">
        <v>1</v>
      </c>
      <c r="E5" s="148" t="s">
        <v>2</v>
      </c>
      <c r="F5" s="148" t="s">
        <v>3</v>
      </c>
      <c r="G5" s="148" t="s">
        <v>4</v>
      </c>
      <c r="H5" s="148" t="s">
        <v>5</v>
      </c>
      <c r="I5" s="148" t="s">
        <v>8</v>
      </c>
      <c r="J5" s="148" t="s">
        <v>9</v>
      </c>
      <c r="K5" s="148" t="s">
        <v>10</v>
      </c>
      <c r="L5" s="148" t="s">
        <v>11</v>
      </c>
      <c r="M5" s="148" t="s">
        <v>12</v>
      </c>
      <c r="N5" s="148" t="s">
        <v>13</v>
      </c>
      <c r="O5" s="148" t="s">
        <v>222</v>
      </c>
      <c r="P5" s="148" t="s">
        <v>223</v>
      </c>
      <c r="Q5" s="148" t="s">
        <v>224</v>
      </c>
      <c r="R5" s="149" t="s">
        <v>225</v>
      </c>
      <c r="S5" s="150" t="s">
        <v>226</v>
      </c>
    </row>
    <row r="6" spans="1:19" s="151" customFormat="1" ht="99" customHeight="1">
      <c r="A6" s="152"/>
      <c r="B6" s="864" t="s">
        <v>227</v>
      </c>
      <c r="C6" s="860">
        <v>0</v>
      </c>
      <c r="D6" s="861"/>
      <c r="E6" s="860">
        <v>0.2</v>
      </c>
      <c r="F6" s="861"/>
      <c r="G6" s="860">
        <v>0.35</v>
      </c>
      <c r="H6" s="861"/>
      <c r="I6" s="860">
        <v>0.5</v>
      </c>
      <c r="J6" s="861"/>
      <c r="K6" s="860">
        <v>0.75</v>
      </c>
      <c r="L6" s="861"/>
      <c r="M6" s="860">
        <v>1</v>
      </c>
      <c r="N6" s="861"/>
      <c r="O6" s="860">
        <v>1.5</v>
      </c>
      <c r="P6" s="861"/>
      <c r="Q6" s="860">
        <v>2.5</v>
      </c>
      <c r="R6" s="861"/>
      <c r="S6" s="862" t="s">
        <v>145</v>
      </c>
    </row>
    <row r="7" spans="1:19" s="151" customFormat="1" ht="30.75" customHeight="1">
      <c r="A7" s="152"/>
      <c r="B7" s="865"/>
      <c r="C7" s="143" t="s">
        <v>148</v>
      </c>
      <c r="D7" s="143" t="s">
        <v>147</v>
      </c>
      <c r="E7" s="143" t="s">
        <v>148</v>
      </c>
      <c r="F7" s="143" t="s">
        <v>147</v>
      </c>
      <c r="G7" s="143" t="s">
        <v>148</v>
      </c>
      <c r="H7" s="143" t="s">
        <v>147</v>
      </c>
      <c r="I7" s="143" t="s">
        <v>148</v>
      </c>
      <c r="J7" s="143" t="s">
        <v>147</v>
      </c>
      <c r="K7" s="143" t="s">
        <v>148</v>
      </c>
      <c r="L7" s="143" t="s">
        <v>147</v>
      </c>
      <c r="M7" s="143" t="s">
        <v>148</v>
      </c>
      <c r="N7" s="143" t="s">
        <v>147</v>
      </c>
      <c r="O7" s="143" t="s">
        <v>148</v>
      </c>
      <c r="P7" s="143" t="s">
        <v>147</v>
      </c>
      <c r="Q7" s="143" t="s">
        <v>148</v>
      </c>
      <c r="R7" s="143" t="s">
        <v>147</v>
      </c>
      <c r="S7" s="863"/>
    </row>
    <row r="8" spans="1:19" s="82" customFormat="1">
      <c r="A8" s="81">
        <v>1</v>
      </c>
      <c r="B8" s="1" t="s">
        <v>51</v>
      </c>
      <c r="C8" s="522">
        <v>727505808.48220003</v>
      </c>
      <c r="D8" s="522">
        <v>0</v>
      </c>
      <c r="E8" s="522">
        <v>0</v>
      </c>
      <c r="F8" s="523">
        <v>0</v>
      </c>
      <c r="G8" s="522">
        <v>0</v>
      </c>
      <c r="H8" s="522">
        <v>0</v>
      </c>
      <c r="I8" s="522">
        <v>0</v>
      </c>
      <c r="J8" s="522">
        <v>0</v>
      </c>
      <c r="K8" s="522">
        <v>0</v>
      </c>
      <c r="L8" s="522">
        <v>2486253.1821999997</v>
      </c>
      <c r="M8" s="522">
        <v>112171764.45999999</v>
      </c>
      <c r="N8" s="522">
        <v>10009661.6384</v>
      </c>
      <c r="O8" s="522">
        <v>0</v>
      </c>
      <c r="P8" s="522">
        <v>0</v>
      </c>
      <c r="Q8" s="522">
        <v>0</v>
      </c>
      <c r="R8" s="523">
        <v>0</v>
      </c>
      <c r="S8" s="524">
        <f>$C$6*SUM(C8:D8)+$E$6*SUM(E8:F8)+$G$6*SUM(G8:H8)+$I$6*SUM(I8:J8)+$K$6*SUM(K8:L8)+$M$6*SUM(M8:N8)+$O$6*SUM(O8:P8)+$Q$6*SUM(Q8:R8)</f>
        <v>124046115.98504999</v>
      </c>
    </row>
    <row r="9" spans="1:19" s="82" customFormat="1">
      <c r="A9" s="81">
        <v>2</v>
      </c>
      <c r="B9" s="1" t="s">
        <v>52</v>
      </c>
      <c r="C9" s="522">
        <v>0</v>
      </c>
      <c r="D9" s="522">
        <v>87110.774999999994</v>
      </c>
      <c r="E9" s="522">
        <v>0</v>
      </c>
      <c r="F9" s="522">
        <v>0</v>
      </c>
      <c r="G9" s="522">
        <v>0</v>
      </c>
      <c r="H9" s="522">
        <v>0</v>
      </c>
      <c r="I9" s="522">
        <v>0</v>
      </c>
      <c r="J9" s="522">
        <v>0</v>
      </c>
      <c r="K9" s="522">
        <v>0</v>
      </c>
      <c r="L9" s="522">
        <v>3912977.2249999996</v>
      </c>
      <c r="M9" s="522">
        <v>0</v>
      </c>
      <c r="N9" s="522">
        <v>58399863.412700005</v>
      </c>
      <c r="O9" s="522">
        <v>0</v>
      </c>
      <c r="P9" s="522">
        <v>0</v>
      </c>
      <c r="Q9" s="522">
        <v>0</v>
      </c>
      <c r="R9" s="523">
        <v>0</v>
      </c>
      <c r="S9" s="524">
        <f t="shared" ref="S9:S20" si="0">$C$6*SUM(C9:D9)+$E$6*SUM(E9:F9)+$G$6*SUM(G9:H9)+$I$6*SUM(I9:J9)+$K$6*SUM(K9:L9)+$M$6*SUM(M9:N9)+$O$6*SUM(O9:P9)+$Q$6*SUM(Q9:R9)</f>
        <v>61334596.331450008</v>
      </c>
    </row>
    <row r="10" spans="1:19" s="82" customFormat="1">
      <c r="A10" s="81">
        <v>3</v>
      </c>
      <c r="B10" s="1" t="s">
        <v>152</v>
      </c>
      <c r="C10" s="522">
        <v>0</v>
      </c>
      <c r="D10" s="522">
        <v>0</v>
      </c>
      <c r="E10" s="522">
        <v>0</v>
      </c>
      <c r="F10" s="522">
        <v>0</v>
      </c>
      <c r="G10" s="522">
        <v>0</v>
      </c>
      <c r="H10" s="522">
        <v>0</v>
      </c>
      <c r="I10" s="522">
        <v>0</v>
      </c>
      <c r="J10" s="522">
        <v>0</v>
      </c>
      <c r="K10" s="522">
        <v>0</v>
      </c>
      <c r="L10" s="522">
        <v>22705.906200000001</v>
      </c>
      <c r="M10" s="522">
        <v>0</v>
      </c>
      <c r="N10" s="522">
        <v>1116519.8569999998</v>
      </c>
      <c r="O10" s="522">
        <v>0</v>
      </c>
      <c r="P10" s="522">
        <v>0</v>
      </c>
      <c r="Q10" s="522">
        <v>0</v>
      </c>
      <c r="R10" s="523">
        <v>0</v>
      </c>
      <c r="S10" s="524">
        <f t="shared" si="0"/>
        <v>1133549.2866499999</v>
      </c>
    </row>
    <row r="11" spans="1:19" s="82" customFormat="1">
      <c r="A11" s="81">
        <v>4</v>
      </c>
      <c r="B11" s="1" t="s">
        <v>53</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3">
        <v>0</v>
      </c>
      <c r="S11" s="525">
        <f t="shared" si="0"/>
        <v>0</v>
      </c>
    </row>
    <row r="12" spans="1:19" s="82" customFormat="1">
      <c r="A12" s="81">
        <v>5</v>
      </c>
      <c r="B12" s="1" t="s">
        <v>54</v>
      </c>
      <c r="C12" s="522">
        <v>0</v>
      </c>
      <c r="D12" s="522">
        <v>0</v>
      </c>
      <c r="E12" s="522">
        <v>0</v>
      </c>
      <c r="F12" s="522">
        <v>0</v>
      </c>
      <c r="G12" s="522">
        <v>0</v>
      </c>
      <c r="H12" s="522">
        <v>0</v>
      </c>
      <c r="I12" s="522">
        <v>0</v>
      </c>
      <c r="J12" s="522">
        <v>0</v>
      </c>
      <c r="K12" s="522">
        <v>0</v>
      </c>
      <c r="L12" s="522">
        <v>0</v>
      </c>
      <c r="M12" s="522">
        <v>420690.75</v>
      </c>
      <c r="N12" s="522">
        <v>0</v>
      </c>
      <c r="O12" s="522">
        <v>0</v>
      </c>
      <c r="P12" s="522">
        <v>0</v>
      </c>
      <c r="Q12" s="522">
        <v>0</v>
      </c>
      <c r="R12" s="523">
        <v>0</v>
      </c>
      <c r="S12" s="525">
        <f>$C$6*SUM(C12:D12)+$E$6*SUM(E12:F12)+$G$6*SUM(G12:H12)+$I$6*SUM(I12:J12)+$K$6*SUM(K12:L12)+$M$6*SUM(M12:N12)+$O$6*SUM(O12:P12)+$Q$6*SUM(Q12:R12)</f>
        <v>420690.75</v>
      </c>
    </row>
    <row r="13" spans="1:19" s="82" customFormat="1">
      <c r="A13" s="81">
        <v>6</v>
      </c>
      <c r="B13" s="1" t="s">
        <v>55</v>
      </c>
      <c r="C13" s="522">
        <v>0</v>
      </c>
      <c r="D13" s="522">
        <v>0</v>
      </c>
      <c r="E13" s="522">
        <v>44265750.490000002</v>
      </c>
      <c r="F13" s="522">
        <v>0</v>
      </c>
      <c r="G13" s="522">
        <v>0</v>
      </c>
      <c r="H13" s="522">
        <v>0</v>
      </c>
      <c r="I13" s="522">
        <v>12069585.217499999</v>
      </c>
      <c r="J13" s="522">
        <v>0</v>
      </c>
      <c r="K13" s="522">
        <v>0</v>
      </c>
      <c r="L13" s="522">
        <v>0</v>
      </c>
      <c r="M13" s="522">
        <v>29182618.8035</v>
      </c>
      <c r="N13" s="522">
        <v>0</v>
      </c>
      <c r="O13" s="522">
        <v>989138.56110000005</v>
      </c>
      <c r="P13" s="522">
        <v>0</v>
      </c>
      <c r="Q13" s="522">
        <v>0</v>
      </c>
      <c r="R13" s="523">
        <v>0</v>
      </c>
      <c r="S13" s="525">
        <f t="shared" si="0"/>
        <v>45554269.351900004</v>
      </c>
    </row>
    <row r="14" spans="1:19" s="82" customFormat="1">
      <c r="A14" s="81">
        <v>7</v>
      </c>
      <c r="B14" s="1" t="s">
        <v>56</v>
      </c>
      <c r="C14" s="522">
        <v>0</v>
      </c>
      <c r="D14" s="522">
        <v>0</v>
      </c>
      <c r="E14" s="522">
        <v>0</v>
      </c>
      <c r="F14" s="522">
        <v>0</v>
      </c>
      <c r="G14" s="522">
        <v>0</v>
      </c>
      <c r="H14" s="522">
        <v>0</v>
      </c>
      <c r="I14" s="522">
        <v>0</v>
      </c>
      <c r="J14" s="522">
        <v>0</v>
      </c>
      <c r="K14" s="522">
        <v>0</v>
      </c>
      <c r="L14" s="522">
        <v>0</v>
      </c>
      <c r="M14" s="522">
        <v>854059362.65690064</v>
      </c>
      <c r="N14" s="522">
        <v>0</v>
      </c>
      <c r="O14" s="522">
        <v>0</v>
      </c>
      <c r="P14" s="522">
        <v>0</v>
      </c>
      <c r="Q14" s="522">
        <v>0</v>
      </c>
      <c r="R14" s="523">
        <v>0</v>
      </c>
      <c r="S14" s="525">
        <f t="shared" si="0"/>
        <v>854059362.65690064</v>
      </c>
    </row>
    <row r="15" spans="1:19" s="82" customFormat="1">
      <c r="A15" s="81">
        <v>8</v>
      </c>
      <c r="B15" s="1" t="s">
        <v>57</v>
      </c>
      <c r="C15" s="522">
        <v>0</v>
      </c>
      <c r="D15" s="522">
        <v>0</v>
      </c>
      <c r="E15" s="522">
        <v>0</v>
      </c>
      <c r="F15" s="522">
        <v>0</v>
      </c>
      <c r="G15" s="522">
        <v>296909718.4501</v>
      </c>
      <c r="H15" s="522">
        <v>0</v>
      </c>
      <c r="I15" s="522">
        <v>0</v>
      </c>
      <c r="J15" s="522">
        <v>0</v>
      </c>
      <c r="K15" s="522">
        <v>2130585362.7037005</v>
      </c>
      <c r="L15" s="522">
        <v>0</v>
      </c>
      <c r="M15" s="522">
        <v>0</v>
      </c>
      <c r="N15" s="522">
        <v>0</v>
      </c>
      <c r="O15" s="522">
        <v>0</v>
      </c>
      <c r="P15" s="522">
        <v>0</v>
      </c>
      <c r="Q15" s="522">
        <v>0</v>
      </c>
      <c r="R15" s="523">
        <v>0</v>
      </c>
      <c r="S15" s="525">
        <f t="shared" si="0"/>
        <v>1701857423.4853103</v>
      </c>
    </row>
    <row r="16" spans="1:19" s="82" customFormat="1">
      <c r="A16" s="81">
        <v>9</v>
      </c>
      <c r="B16" s="1" t="s">
        <v>58</v>
      </c>
      <c r="C16" s="522">
        <v>0</v>
      </c>
      <c r="D16" s="522">
        <v>0</v>
      </c>
      <c r="E16" s="522">
        <v>0</v>
      </c>
      <c r="F16" s="522">
        <v>0</v>
      </c>
      <c r="G16" s="522">
        <v>635849945.04480004</v>
      </c>
      <c r="H16" s="522">
        <v>0</v>
      </c>
      <c r="I16" s="522">
        <v>0</v>
      </c>
      <c r="J16" s="522">
        <v>0</v>
      </c>
      <c r="K16" s="522">
        <v>0</v>
      </c>
      <c r="L16" s="522">
        <v>0</v>
      </c>
      <c r="M16" s="522">
        <v>0</v>
      </c>
      <c r="N16" s="522">
        <v>0</v>
      </c>
      <c r="O16" s="522">
        <v>0</v>
      </c>
      <c r="P16" s="522">
        <v>0</v>
      </c>
      <c r="Q16" s="522">
        <v>0</v>
      </c>
      <c r="R16" s="523">
        <v>0</v>
      </c>
      <c r="S16" s="525">
        <f t="shared" si="0"/>
        <v>222547480.76568002</v>
      </c>
    </row>
    <row r="17" spans="1:19" s="82" customFormat="1">
      <c r="A17" s="81">
        <v>10</v>
      </c>
      <c r="B17" s="1" t="s">
        <v>59</v>
      </c>
      <c r="C17" s="522">
        <v>0</v>
      </c>
      <c r="D17" s="522">
        <v>0</v>
      </c>
      <c r="E17" s="522">
        <v>0</v>
      </c>
      <c r="F17" s="522">
        <v>0</v>
      </c>
      <c r="G17" s="522">
        <v>0</v>
      </c>
      <c r="H17" s="522">
        <v>0</v>
      </c>
      <c r="I17" s="522">
        <v>2960727.2139000003</v>
      </c>
      <c r="J17" s="522">
        <v>0</v>
      </c>
      <c r="K17" s="522">
        <v>0</v>
      </c>
      <c r="L17" s="522">
        <v>0</v>
      </c>
      <c r="M17" s="522">
        <v>29865613.746000003</v>
      </c>
      <c r="N17" s="522">
        <v>0</v>
      </c>
      <c r="O17" s="522">
        <v>10572657.214300001</v>
      </c>
      <c r="P17" s="522">
        <v>0</v>
      </c>
      <c r="Q17" s="522">
        <v>0</v>
      </c>
      <c r="R17" s="523">
        <v>0</v>
      </c>
      <c r="S17" s="525">
        <f t="shared" si="0"/>
        <v>47204963.174400002</v>
      </c>
    </row>
    <row r="18" spans="1:19" s="82" customFormat="1">
      <c r="A18" s="81">
        <v>11</v>
      </c>
      <c r="B18" s="1" t="s">
        <v>60</v>
      </c>
      <c r="C18" s="522">
        <v>0</v>
      </c>
      <c r="D18" s="522">
        <v>0</v>
      </c>
      <c r="E18" s="522">
        <v>0</v>
      </c>
      <c r="F18" s="522">
        <v>0</v>
      </c>
      <c r="G18" s="522">
        <v>0</v>
      </c>
      <c r="H18" s="522">
        <v>0</v>
      </c>
      <c r="I18" s="522">
        <v>0</v>
      </c>
      <c r="J18" s="522">
        <v>0</v>
      </c>
      <c r="K18" s="522">
        <v>0</v>
      </c>
      <c r="L18" s="522">
        <v>0</v>
      </c>
      <c r="M18" s="522">
        <v>0</v>
      </c>
      <c r="N18" s="522">
        <v>0</v>
      </c>
      <c r="O18" s="522">
        <v>0</v>
      </c>
      <c r="P18" s="522">
        <v>0</v>
      </c>
      <c r="Q18" s="522">
        <v>2445722.83</v>
      </c>
      <c r="R18" s="523">
        <v>0</v>
      </c>
      <c r="S18" s="525">
        <f t="shared" si="0"/>
        <v>6114307.0750000002</v>
      </c>
    </row>
    <row r="19" spans="1:19" s="82" customFormat="1">
      <c r="A19" s="81">
        <v>12</v>
      </c>
      <c r="B19" s="1" t="s">
        <v>61</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3">
        <v>0</v>
      </c>
      <c r="S19" s="525">
        <f t="shared" si="0"/>
        <v>0</v>
      </c>
    </row>
    <row r="20" spans="1:19" s="82" customFormat="1">
      <c r="A20" s="81">
        <v>13</v>
      </c>
      <c r="B20" s="1" t="s">
        <v>144</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3">
        <v>0</v>
      </c>
      <c r="S20" s="525">
        <f t="shared" si="0"/>
        <v>0</v>
      </c>
    </row>
    <row r="21" spans="1:19" s="82" customFormat="1">
      <c r="A21" s="81">
        <v>14</v>
      </c>
      <c r="B21" s="1" t="s">
        <v>63</v>
      </c>
      <c r="C21" s="522">
        <v>317255502.80000001</v>
      </c>
      <c r="D21" s="522">
        <v>0</v>
      </c>
      <c r="E21" s="522">
        <v>0</v>
      </c>
      <c r="F21" s="522">
        <v>0</v>
      </c>
      <c r="G21" s="522">
        <v>0</v>
      </c>
      <c r="H21" s="522">
        <v>0</v>
      </c>
      <c r="I21" s="522">
        <v>0</v>
      </c>
      <c r="J21" s="522">
        <v>0</v>
      </c>
      <c r="K21" s="522">
        <v>0</v>
      </c>
      <c r="L21" s="522">
        <v>0</v>
      </c>
      <c r="M21" s="522">
        <v>197665231.65599999</v>
      </c>
      <c r="N21" s="522">
        <v>0</v>
      </c>
      <c r="O21" s="522">
        <v>0</v>
      </c>
      <c r="P21" s="522">
        <v>0</v>
      </c>
      <c r="Q21" s="522">
        <v>0</v>
      </c>
      <c r="R21" s="523">
        <v>0</v>
      </c>
      <c r="S21" s="525">
        <f>$C$6*SUM(C21:D21)+$E$6*SUM(E21:F21)+$G$6*SUM(G21:H21)+$I$6*SUM(I21:J21)+$K$6*SUM(K21:L21)+$M$6*SUM(M21:N21)+$O$6*SUM(O21:P21)+$Q$6*SUM(Q21:R21)</f>
        <v>197665231.65599999</v>
      </c>
    </row>
    <row r="22" spans="1:19" ht="13.5" thickBot="1">
      <c r="A22" s="83"/>
      <c r="B22" s="84" t="s">
        <v>64</v>
      </c>
      <c r="C22" s="526">
        <f>SUM(C8:C21)</f>
        <v>1044761311.2822001</v>
      </c>
      <c r="D22" s="526">
        <f t="shared" ref="D22:R22" si="1">SUM(D8:D21)</f>
        <v>87110.774999999994</v>
      </c>
      <c r="E22" s="526">
        <f t="shared" si="1"/>
        <v>44265750.490000002</v>
      </c>
      <c r="F22" s="526">
        <f t="shared" si="1"/>
        <v>0</v>
      </c>
      <c r="G22" s="526">
        <f t="shared" si="1"/>
        <v>932759663.49489999</v>
      </c>
      <c r="H22" s="526">
        <f t="shared" si="1"/>
        <v>0</v>
      </c>
      <c r="I22" s="526">
        <f t="shared" si="1"/>
        <v>15030312.431399999</v>
      </c>
      <c r="J22" s="526">
        <f t="shared" si="1"/>
        <v>0</v>
      </c>
      <c r="K22" s="526">
        <f t="shared" si="1"/>
        <v>2130585362.7037005</v>
      </c>
      <c r="L22" s="526">
        <f t="shared" si="1"/>
        <v>6421936.3133999994</v>
      </c>
      <c r="M22" s="526">
        <f t="shared" si="1"/>
        <v>1223365282.0724006</v>
      </c>
      <c r="N22" s="526">
        <f t="shared" si="1"/>
        <v>69526044.908099994</v>
      </c>
      <c r="O22" s="526">
        <f t="shared" si="1"/>
        <v>11561795.775400002</v>
      </c>
      <c r="P22" s="526">
        <f t="shared" si="1"/>
        <v>0</v>
      </c>
      <c r="Q22" s="526">
        <f t="shared" si="1"/>
        <v>2445722.83</v>
      </c>
      <c r="R22" s="526">
        <f t="shared" si="1"/>
        <v>0</v>
      </c>
      <c r="S22" s="527">
        <f>SUM(S8:S21)</f>
        <v>3261937990.5183406</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zoomScale="80" zoomScaleNormal="80" workbookViewId="0">
      <pane xSplit="2" ySplit="6" topLeftCell="O7" activePane="bottomRight" state="frozen"/>
      <selection activeCell="C18" sqref="C18"/>
      <selection pane="topRight" activeCell="C18" sqref="C18"/>
      <selection pane="bottomLeft" activeCell="C18" sqref="C18"/>
      <selection pane="bottomRight" activeCell="T30" sqref="T30"/>
    </sheetView>
  </sheetViews>
  <sheetFormatPr defaultColWidth="9.28515625" defaultRowHeight="12.75"/>
  <cols>
    <col min="1" max="1" width="10.5703125" style="4" bestFit="1" customWidth="1"/>
    <col min="2" max="2" width="63.7109375" style="4" bestFit="1" customWidth="1"/>
    <col min="3" max="3" width="19" style="4" customWidth="1"/>
    <col min="4" max="4" width="19.5703125" style="4" customWidth="1"/>
    <col min="5" max="5" width="31.28515625" style="4" customWidth="1"/>
    <col min="6" max="6" width="29.28515625" style="4" customWidth="1"/>
    <col min="7" max="7" width="28.5703125" style="4" customWidth="1"/>
    <col min="8" max="8" width="26.42578125" style="4" customWidth="1"/>
    <col min="9" max="9" width="23.7109375" style="4" customWidth="1"/>
    <col min="10" max="10" width="21.5703125" style="4" customWidth="1"/>
    <col min="11" max="11" width="15.7109375" style="4" customWidth="1"/>
    <col min="12" max="12" width="13.28515625" style="4" customWidth="1"/>
    <col min="13" max="13" width="20.7109375" style="4" customWidth="1"/>
    <col min="14" max="14" width="19.28515625" style="4" customWidth="1"/>
    <col min="15" max="15" width="18.42578125" style="4" customWidth="1"/>
    <col min="16" max="16" width="19" style="4" customWidth="1"/>
    <col min="17" max="17" width="20.28515625" style="4" customWidth="1"/>
    <col min="18" max="18" width="18" style="4" customWidth="1"/>
    <col min="19" max="19" width="36" style="4" customWidth="1"/>
    <col min="20" max="20" width="26.28515625" style="4" customWidth="1"/>
    <col min="21" max="21" width="24.7109375" style="4" customWidth="1"/>
    <col min="22" max="22" width="20" style="4" customWidth="1"/>
    <col min="23" max="16384" width="9.28515625" style="17"/>
  </cols>
  <sheetData>
    <row r="1" spans="1:22">
      <c r="A1" s="2" t="s">
        <v>30</v>
      </c>
      <c r="B1" s="3" t="str">
        <f>'Info '!C2</f>
        <v>JSC "Liberty Bank"</v>
      </c>
    </row>
    <row r="2" spans="1:22">
      <c r="A2" s="2" t="s">
        <v>31</v>
      </c>
      <c r="B2" s="555">
        <f>'1. key ratios '!B2</f>
        <v>45838</v>
      </c>
    </row>
    <row r="4" spans="1:22" ht="13.5" thickBot="1">
      <c r="A4" s="4" t="s">
        <v>230</v>
      </c>
      <c r="B4" s="85" t="s">
        <v>50</v>
      </c>
      <c r="V4" s="18" t="s">
        <v>35</v>
      </c>
    </row>
    <row r="5" spans="1:22" ht="12.75" customHeight="1">
      <c r="A5" s="86"/>
      <c r="B5" s="87"/>
      <c r="C5" s="866" t="s">
        <v>156</v>
      </c>
      <c r="D5" s="867"/>
      <c r="E5" s="867"/>
      <c r="F5" s="867"/>
      <c r="G5" s="867"/>
      <c r="H5" s="867"/>
      <c r="I5" s="867"/>
      <c r="J5" s="867"/>
      <c r="K5" s="867"/>
      <c r="L5" s="868"/>
      <c r="M5" s="869" t="s">
        <v>157</v>
      </c>
      <c r="N5" s="870"/>
      <c r="O5" s="870"/>
      <c r="P5" s="870"/>
      <c r="Q5" s="870"/>
      <c r="R5" s="870"/>
      <c r="S5" s="871"/>
      <c r="T5" s="874" t="s">
        <v>228</v>
      </c>
      <c r="U5" s="874" t="s">
        <v>229</v>
      </c>
      <c r="V5" s="872" t="s">
        <v>76</v>
      </c>
    </row>
    <row r="6" spans="1:22" s="49" customFormat="1" ht="87.6" customHeight="1">
      <c r="A6" s="46"/>
      <c r="B6" s="88"/>
      <c r="C6" s="89" t="s">
        <v>65</v>
      </c>
      <c r="D6" s="125" t="s">
        <v>66</v>
      </c>
      <c r="E6" s="103" t="s">
        <v>159</v>
      </c>
      <c r="F6" s="103" t="s">
        <v>160</v>
      </c>
      <c r="G6" s="125" t="s">
        <v>163</v>
      </c>
      <c r="H6" s="125" t="s">
        <v>158</v>
      </c>
      <c r="I6" s="125" t="s">
        <v>67</v>
      </c>
      <c r="J6" s="125" t="s">
        <v>68</v>
      </c>
      <c r="K6" s="90" t="s">
        <v>69</v>
      </c>
      <c r="L6" s="91" t="s">
        <v>70</v>
      </c>
      <c r="M6" s="89" t="s">
        <v>161</v>
      </c>
      <c r="N6" s="90" t="s">
        <v>71</v>
      </c>
      <c r="O6" s="90" t="s">
        <v>72</v>
      </c>
      <c r="P6" s="90" t="s">
        <v>73</v>
      </c>
      <c r="Q6" s="90" t="s">
        <v>74</v>
      </c>
      <c r="R6" s="90" t="s">
        <v>75</v>
      </c>
      <c r="S6" s="145" t="s">
        <v>162</v>
      </c>
      <c r="T6" s="875"/>
      <c r="U6" s="875"/>
      <c r="V6" s="873"/>
    </row>
    <row r="7" spans="1:22" s="82" customFormat="1">
      <c r="A7" s="92">
        <v>1</v>
      </c>
      <c r="B7" s="1" t="s">
        <v>51</v>
      </c>
      <c r="C7" s="528">
        <v>0</v>
      </c>
      <c r="D7" s="522">
        <v>298462.2709</v>
      </c>
      <c r="E7" s="522">
        <v>0</v>
      </c>
      <c r="F7" s="522">
        <v>0</v>
      </c>
      <c r="G7" s="522">
        <v>0</v>
      </c>
      <c r="H7" s="522">
        <v>0</v>
      </c>
      <c r="I7" s="522">
        <v>0</v>
      </c>
      <c r="J7" s="522">
        <v>0</v>
      </c>
      <c r="K7" s="522">
        <v>0</v>
      </c>
      <c r="L7" s="529">
        <v>0</v>
      </c>
      <c r="M7" s="528">
        <v>0</v>
      </c>
      <c r="N7" s="522">
        <v>0</v>
      </c>
      <c r="O7" s="522">
        <v>0</v>
      </c>
      <c r="P7" s="522">
        <v>0</v>
      </c>
      <c r="Q7" s="522">
        <v>0</v>
      </c>
      <c r="R7" s="522">
        <v>0</v>
      </c>
      <c r="S7" s="529">
        <v>0</v>
      </c>
      <c r="T7" s="530">
        <v>0</v>
      </c>
      <c r="U7" s="531">
        <v>298462.2709</v>
      </c>
      <c r="V7" s="532">
        <v>298462.2709</v>
      </c>
    </row>
    <row r="8" spans="1:22" s="82" customFormat="1">
      <c r="A8" s="92">
        <v>2</v>
      </c>
      <c r="B8" s="1" t="s">
        <v>52</v>
      </c>
      <c r="C8" s="528">
        <v>0</v>
      </c>
      <c r="D8" s="522">
        <v>7569765.1389000006</v>
      </c>
      <c r="E8" s="522">
        <v>0</v>
      </c>
      <c r="F8" s="522">
        <v>0</v>
      </c>
      <c r="G8" s="522">
        <v>0</v>
      </c>
      <c r="H8" s="522">
        <v>0</v>
      </c>
      <c r="I8" s="522">
        <v>0</v>
      </c>
      <c r="J8" s="522">
        <v>0</v>
      </c>
      <c r="K8" s="522">
        <v>0</v>
      </c>
      <c r="L8" s="529">
        <v>0</v>
      </c>
      <c r="M8" s="528">
        <v>0</v>
      </c>
      <c r="N8" s="522">
        <v>0</v>
      </c>
      <c r="O8" s="522">
        <v>0</v>
      </c>
      <c r="P8" s="522">
        <v>0</v>
      </c>
      <c r="Q8" s="522">
        <v>0</v>
      </c>
      <c r="R8" s="522">
        <v>0</v>
      </c>
      <c r="S8" s="529">
        <v>0</v>
      </c>
      <c r="T8" s="531">
        <v>0</v>
      </c>
      <c r="U8" s="531">
        <v>7569765.1389000006</v>
      </c>
      <c r="V8" s="532">
        <v>7569765.1389000006</v>
      </c>
    </row>
    <row r="9" spans="1:22" s="82" customFormat="1">
      <c r="A9" s="92">
        <v>3</v>
      </c>
      <c r="B9" s="1" t="s">
        <v>153</v>
      </c>
      <c r="C9" s="528">
        <v>0</v>
      </c>
      <c r="D9" s="522">
        <v>0</v>
      </c>
      <c r="E9" s="522">
        <v>0</v>
      </c>
      <c r="F9" s="522">
        <v>0</v>
      </c>
      <c r="G9" s="522">
        <v>0</v>
      </c>
      <c r="H9" s="522">
        <v>0</v>
      </c>
      <c r="I9" s="522">
        <v>0</v>
      </c>
      <c r="J9" s="522">
        <v>0</v>
      </c>
      <c r="K9" s="522">
        <v>0</v>
      </c>
      <c r="L9" s="529">
        <v>0</v>
      </c>
      <c r="M9" s="528">
        <v>0</v>
      </c>
      <c r="N9" s="522">
        <v>0</v>
      </c>
      <c r="O9" s="522">
        <v>0</v>
      </c>
      <c r="P9" s="522">
        <v>0</v>
      </c>
      <c r="Q9" s="522">
        <v>0</v>
      </c>
      <c r="R9" s="522">
        <v>0</v>
      </c>
      <c r="S9" s="529">
        <v>0</v>
      </c>
      <c r="T9" s="531">
        <v>0</v>
      </c>
      <c r="U9" s="531"/>
      <c r="V9" s="532">
        <v>0</v>
      </c>
    </row>
    <row r="10" spans="1:22" s="82" customFormat="1">
      <c r="A10" s="92">
        <v>4</v>
      </c>
      <c r="B10" s="1" t="s">
        <v>53</v>
      </c>
      <c r="C10" s="528">
        <v>0</v>
      </c>
      <c r="D10" s="522">
        <v>0</v>
      </c>
      <c r="E10" s="522">
        <v>0</v>
      </c>
      <c r="F10" s="522">
        <v>0</v>
      </c>
      <c r="G10" s="522">
        <v>0</v>
      </c>
      <c r="H10" s="522">
        <v>0</v>
      </c>
      <c r="I10" s="522">
        <v>0</v>
      </c>
      <c r="J10" s="522">
        <v>0</v>
      </c>
      <c r="K10" s="522">
        <v>0</v>
      </c>
      <c r="L10" s="529">
        <v>0</v>
      </c>
      <c r="M10" s="528">
        <v>0</v>
      </c>
      <c r="N10" s="522">
        <v>0</v>
      </c>
      <c r="O10" s="522">
        <v>0</v>
      </c>
      <c r="P10" s="522">
        <v>0</v>
      </c>
      <c r="Q10" s="522">
        <v>0</v>
      </c>
      <c r="R10" s="522">
        <v>0</v>
      </c>
      <c r="S10" s="529">
        <v>0</v>
      </c>
      <c r="T10" s="531">
        <v>0</v>
      </c>
      <c r="U10" s="531"/>
      <c r="V10" s="532">
        <v>0</v>
      </c>
    </row>
    <row r="11" spans="1:22" s="82" customFormat="1">
      <c r="A11" s="92">
        <v>5</v>
      </c>
      <c r="B11" s="1" t="s">
        <v>54</v>
      </c>
      <c r="C11" s="528">
        <v>0</v>
      </c>
      <c r="D11" s="522">
        <v>0</v>
      </c>
      <c r="E11" s="522">
        <v>0</v>
      </c>
      <c r="F11" s="522">
        <v>0</v>
      </c>
      <c r="G11" s="522">
        <v>0</v>
      </c>
      <c r="H11" s="522">
        <v>0</v>
      </c>
      <c r="I11" s="522">
        <v>0</v>
      </c>
      <c r="J11" s="522">
        <v>0</v>
      </c>
      <c r="K11" s="522">
        <v>0</v>
      </c>
      <c r="L11" s="529">
        <v>0</v>
      </c>
      <c r="M11" s="528">
        <v>0</v>
      </c>
      <c r="N11" s="522">
        <v>0</v>
      </c>
      <c r="O11" s="522">
        <v>0</v>
      </c>
      <c r="P11" s="522">
        <v>0</v>
      </c>
      <c r="Q11" s="522">
        <v>0</v>
      </c>
      <c r="R11" s="522">
        <v>0</v>
      </c>
      <c r="S11" s="529">
        <v>0</v>
      </c>
      <c r="T11" s="531">
        <v>0</v>
      </c>
      <c r="U11" s="531"/>
      <c r="V11" s="532">
        <v>0</v>
      </c>
    </row>
    <row r="12" spans="1:22" s="82" customFormat="1">
      <c r="A12" s="92">
        <v>6</v>
      </c>
      <c r="B12" s="1" t="s">
        <v>55</v>
      </c>
      <c r="C12" s="528">
        <v>0</v>
      </c>
      <c r="D12" s="522">
        <v>0</v>
      </c>
      <c r="E12" s="522">
        <v>0</v>
      </c>
      <c r="F12" s="522">
        <v>0</v>
      </c>
      <c r="G12" s="522">
        <v>0</v>
      </c>
      <c r="H12" s="522">
        <v>0</v>
      </c>
      <c r="I12" s="522">
        <v>0</v>
      </c>
      <c r="J12" s="522">
        <v>0</v>
      </c>
      <c r="K12" s="522">
        <v>0</v>
      </c>
      <c r="L12" s="529">
        <v>0</v>
      </c>
      <c r="M12" s="528">
        <v>0</v>
      </c>
      <c r="N12" s="522">
        <v>0</v>
      </c>
      <c r="O12" s="522">
        <v>0</v>
      </c>
      <c r="P12" s="522">
        <v>0</v>
      </c>
      <c r="Q12" s="522">
        <v>0</v>
      </c>
      <c r="R12" s="522">
        <v>0</v>
      </c>
      <c r="S12" s="529">
        <v>0</v>
      </c>
      <c r="T12" s="531">
        <v>0</v>
      </c>
      <c r="U12" s="531"/>
      <c r="V12" s="532">
        <v>0</v>
      </c>
    </row>
    <row r="13" spans="1:22" s="82" customFormat="1">
      <c r="A13" s="92">
        <v>7</v>
      </c>
      <c r="B13" s="1" t="s">
        <v>56</v>
      </c>
      <c r="C13" s="528">
        <v>0</v>
      </c>
      <c r="D13" s="522">
        <v>14875221.421600001</v>
      </c>
      <c r="E13" s="522">
        <v>0</v>
      </c>
      <c r="F13" s="522">
        <v>0</v>
      </c>
      <c r="G13" s="522">
        <v>0</v>
      </c>
      <c r="H13" s="522">
        <v>0</v>
      </c>
      <c r="I13" s="522">
        <v>0</v>
      </c>
      <c r="J13" s="522">
        <v>0</v>
      </c>
      <c r="K13" s="522">
        <v>0</v>
      </c>
      <c r="L13" s="529">
        <v>0</v>
      </c>
      <c r="M13" s="528">
        <v>0</v>
      </c>
      <c r="N13" s="522">
        <v>0</v>
      </c>
      <c r="O13" s="522">
        <v>0</v>
      </c>
      <c r="P13" s="522">
        <v>0</v>
      </c>
      <c r="Q13" s="522">
        <v>0</v>
      </c>
      <c r="R13" s="522">
        <v>0</v>
      </c>
      <c r="S13" s="529">
        <v>0</v>
      </c>
      <c r="T13" s="531">
        <v>14875221.421600001</v>
      </c>
      <c r="U13" s="531"/>
      <c r="V13" s="532">
        <v>14875221.421600001</v>
      </c>
    </row>
    <row r="14" spans="1:22" s="82" customFormat="1">
      <c r="A14" s="92">
        <v>8</v>
      </c>
      <c r="B14" s="1" t="s">
        <v>57</v>
      </c>
      <c r="C14" s="528">
        <v>0</v>
      </c>
      <c r="D14" s="522">
        <v>25508160.817499999</v>
      </c>
      <c r="E14" s="522">
        <v>0</v>
      </c>
      <c r="F14" s="522">
        <v>0</v>
      </c>
      <c r="G14" s="522">
        <v>0</v>
      </c>
      <c r="H14" s="522">
        <v>0</v>
      </c>
      <c r="I14" s="522">
        <v>0</v>
      </c>
      <c r="J14" s="522">
        <v>0</v>
      </c>
      <c r="K14" s="522">
        <v>0</v>
      </c>
      <c r="L14" s="529">
        <v>0</v>
      </c>
      <c r="M14" s="528">
        <v>0</v>
      </c>
      <c r="N14" s="522">
        <v>0</v>
      </c>
      <c r="O14" s="522">
        <v>0</v>
      </c>
      <c r="P14" s="522">
        <v>0</v>
      </c>
      <c r="Q14" s="522">
        <v>0</v>
      </c>
      <c r="R14" s="522">
        <v>0</v>
      </c>
      <c r="S14" s="529">
        <v>0</v>
      </c>
      <c r="T14" s="531">
        <v>25508160.817499999</v>
      </c>
      <c r="U14" s="531"/>
      <c r="V14" s="532">
        <v>25508160.817499999</v>
      </c>
    </row>
    <row r="15" spans="1:22" s="82" customFormat="1">
      <c r="A15" s="92">
        <v>9</v>
      </c>
      <c r="B15" s="1" t="s">
        <v>58</v>
      </c>
      <c r="C15" s="528">
        <v>0</v>
      </c>
      <c r="D15" s="522">
        <v>940727.14070000022</v>
      </c>
      <c r="E15" s="522">
        <v>0</v>
      </c>
      <c r="F15" s="522">
        <v>0</v>
      </c>
      <c r="G15" s="522">
        <v>0</v>
      </c>
      <c r="H15" s="522">
        <v>0</v>
      </c>
      <c r="I15" s="522">
        <v>0</v>
      </c>
      <c r="J15" s="522">
        <v>0</v>
      </c>
      <c r="K15" s="522">
        <v>0</v>
      </c>
      <c r="L15" s="529">
        <v>0</v>
      </c>
      <c r="M15" s="528">
        <v>0</v>
      </c>
      <c r="N15" s="522">
        <v>0</v>
      </c>
      <c r="O15" s="522">
        <v>0</v>
      </c>
      <c r="P15" s="522">
        <v>0</v>
      </c>
      <c r="Q15" s="522">
        <v>0</v>
      </c>
      <c r="R15" s="522">
        <v>0</v>
      </c>
      <c r="S15" s="529">
        <v>0</v>
      </c>
      <c r="T15" s="531">
        <v>940727.14070000022</v>
      </c>
      <c r="U15" s="531"/>
      <c r="V15" s="532">
        <v>940727.14070000022</v>
      </c>
    </row>
    <row r="16" spans="1:22" s="82" customFormat="1">
      <c r="A16" s="92">
        <v>10</v>
      </c>
      <c r="B16" s="1" t="s">
        <v>59</v>
      </c>
      <c r="C16" s="528">
        <v>0</v>
      </c>
      <c r="D16" s="522">
        <v>184051.9467</v>
      </c>
      <c r="E16" s="522">
        <v>0</v>
      </c>
      <c r="F16" s="522">
        <v>0</v>
      </c>
      <c r="G16" s="522">
        <v>0</v>
      </c>
      <c r="H16" s="522">
        <v>0</v>
      </c>
      <c r="I16" s="522">
        <v>0</v>
      </c>
      <c r="J16" s="522">
        <v>0</v>
      </c>
      <c r="K16" s="522">
        <v>0</v>
      </c>
      <c r="L16" s="529">
        <v>0</v>
      </c>
      <c r="M16" s="528">
        <v>0</v>
      </c>
      <c r="N16" s="522">
        <v>0</v>
      </c>
      <c r="O16" s="522">
        <v>0</v>
      </c>
      <c r="P16" s="522">
        <v>0</v>
      </c>
      <c r="Q16" s="522">
        <v>0</v>
      </c>
      <c r="R16" s="522">
        <v>0</v>
      </c>
      <c r="S16" s="529">
        <v>0</v>
      </c>
      <c r="T16" s="531">
        <v>184051.9467</v>
      </c>
      <c r="U16" s="531"/>
      <c r="V16" s="532">
        <v>184051.9467</v>
      </c>
    </row>
    <row r="17" spans="1:22" s="82" customFormat="1">
      <c r="A17" s="92">
        <v>11</v>
      </c>
      <c r="B17" s="1" t="s">
        <v>60</v>
      </c>
      <c r="C17" s="528">
        <v>0</v>
      </c>
      <c r="D17" s="522">
        <v>0</v>
      </c>
      <c r="E17" s="522">
        <v>0</v>
      </c>
      <c r="F17" s="522">
        <v>0</v>
      </c>
      <c r="G17" s="522">
        <v>0</v>
      </c>
      <c r="H17" s="522">
        <v>0</v>
      </c>
      <c r="I17" s="522">
        <v>0</v>
      </c>
      <c r="J17" s="522">
        <v>0</v>
      </c>
      <c r="K17" s="522">
        <v>0</v>
      </c>
      <c r="L17" s="529">
        <v>0</v>
      </c>
      <c r="M17" s="528">
        <v>0</v>
      </c>
      <c r="N17" s="522">
        <v>0</v>
      </c>
      <c r="O17" s="522">
        <v>0</v>
      </c>
      <c r="P17" s="522">
        <v>0</v>
      </c>
      <c r="Q17" s="522">
        <v>0</v>
      </c>
      <c r="R17" s="522">
        <v>0</v>
      </c>
      <c r="S17" s="529">
        <v>0</v>
      </c>
      <c r="T17" s="531">
        <v>0</v>
      </c>
      <c r="U17" s="531"/>
      <c r="V17" s="532">
        <v>0</v>
      </c>
    </row>
    <row r="18" spans="1:22" s="82" customFormat="1">
      <c r="A18" s="92">
        <v>12</v>
      </c>
      <c r="B18" s="1" t="s">
        <v>61</v>
      </c>
      <c r="C18" s="528">
        <v>0</v>
      </c>
      <c r="D18" s="522">
        <v>0</v>
      </c>
      <c r="E18" s="522">
        <v>0</v>
      </c>
      <c r="F18" s="522">
        <v>0</v>
      </c>
      <c r="G18" s="522">
        <v>0</v>
      </c>
      <c r="H18" s="522">
        <v>0</v>
      </c>
      <c r="I18" s="522">
        <v>0</v>
      </c>
      <c r="J18" s="522">
        <v>0</v>
      </c>
      <c r="K18" s="522">
        <v>0</v>
      </c>
      <c r="L18" s="529">
        <v>0</v>
      </c>
      <c r="M18" s="528">
        <v>0</v>
      </c>
      <c r="N18" s="522">
        <v>0</v>
      </c>
      <c r="O18" s="522">
        <v>0</v>
      </c>
      <c r="P18" s="522">
        <v>0</v>
      </c>
      <c r="Q18" s="522">
        <v>0</v>
      </c>
      <c r="R18" s="522">
        <v>0</v>
      </c>
      <c r="S18" s="529">
        <v>0</v>
      </c>
      <c r="T18" s="531">
        <v>0</v>
      </c>
      <c r="U18" s="531"/>
      <c r="V18" s="532">
        <v>0</v>
      </c>
    </row>
    <row r="19" spans="1:22" s="82" customFormat="1">
      <c r="A19" s="92">
        <v>13</v>
      </c>
      <c r="B19" s="1" t="s">
        <v>62</v>
      </c>
      <c r="C19" s="528">
        <v>0</v>
      </c>
      <c r="D19" s="522">
        <v>0</v>
      </c>
      <c r="E19" s="522">
        <v>0</v>
      </c>
      <c r="F19" s="522">
        <v>0</v>
      </c>
      <c r="G19" s="522">
        <v>0</v>
      </c>
      <c r="H19" s="522">
        <v>0</v>
      </c>
      <c r="I19" s="522">
        <v>0</v>
      </c>
      <c r="J19" s="522">
        <v>0</v>
      </c>
      <c r="K19" s="522">
        <v>0</v>
      </c>
      <c r="L19" s="529">
        <v>0</v>
      </c>
      <c r="M19" s="528">
        <v>0</v>
      </c>
      <c r="N19" s="522">
        <v>0</v>
      </c>
      <c r="O19" s="522">
        <v>0</v>
      </c>
      <c r="P19" s="522">
        <v>0</v>
      </c>
      <c r="Q19" s="522">
        <v>0</v>
      </c>
      <c r="R19" s="522">
        <v>0</v>
      </c>
      <c r="S19" s="529">
        <v>0</v>
      </c>
      <c r="T19" s="531">
        <v>0</v>
      </c>
      <c r="U19" s="531"/>
      <c r="V19" s="532">
        <v>0</v>
      </c>
    </row>
    <row r="20" spans="1:22" s="82" customFormat="1">
      <c r="A20" s="92">
        <v>14</v>
      </c>
      <c r="B20" s="1" t="s">
        <v>63</v>
      </c>
      <c r="C20" s="528">
        <v>0</v>
      </c>
      <c r="D20" s="522">
        <v>0</v>
      </c>
      <c r="E20" s="522">
        <v>0</v>
      </c>
      <c r="F20" s="522">
        <v>0</v>
      </c>
      <c r="G20" s="522">
        <v>0</v>
      </c>
      <c r="H20" s="522">
        <v>0</v>
      </c>
      <c r="I20" s="522">
        <v>0</v>
      </c>
      <c r="J20" s="522">
        <v>0</v>
      </c>
      <c r="K20" s="522">
        <v>0</v>
      </c>
      <c r="L20" s="529">
        <v>0</v>
      </c>
      <c r="M20" s="528">
        <v>0</v>
      </c>
      <c r="N20" s="522">
        <v>0</v>
      </c>
      <c r="O20" s="522">
        <v>0</v>
      </c>
      <c r="P20" s="522">
        <v>0</v>
      </c>
      <c r="Q20" s="522">
        <v>0</v>
      </c>
      <c r="R20" s="522">
        <v>0</v>
      </c>
      <c r="S20" s="529">
        <v>0</v>
      </c>
      <c r="T20" s="531">
        <v>0</v>
      </c>
      <c r="U20" s="531"/>
      <c r="V20" s="532">
        <v>0</v>
      </c>
    </row>
    <row r="21" spans="1:22" ht="13.5" thickBot="1">
      <c r="A21" s="83"/>
      <c r="B21" s="94" t="s">
        <v>64</v>
      </c>
      <c r="C21" s="533">
        <v>0</v>
      </c>
      <c r="D21" s="526">
        <v>49376388.736299999</v>
      </c>
      <c r="E21" s="526">
        <v>0</v>
      </c>
      <c r="F21" s="526">
        <v>0</v>
      </c>
      <c r="G21" s="526">
        <v>0</v>
      </c>
      <c r="H21" s="526">
        <v>0</v>
      </c>
      <c r="I21" s="526">
        <v>0</v>
      </c>
      <c r="J21" s="526">
        <v>0</v>
      </c>
      <c r="K21" s="526">
        <v>0</v>
      </c>
      <c r="L21" s="534">
        <v>0</v>
      </c>
      <c r="M21" s="533">
        <v>0</v>
      </c>
      <c r="N21" s="526">
        <v>0</v>
      </c>
      <c r="O21" s="526">
        <v>0</v>
      </c>
      <c r="P21" s="526">
        <v>0</v>
      </c>
      <c r="Q21" s="526">
        <v>0</v>
      </c>
      <c r="R21" s="526">
        <v>0</v>
      </c>
      <c r="S21" s="534">
        <v>0</v>
      </c>
      <c r="T21" s="534">
        <v>41508161.326499999</v>
      </c>
      <c r="U21" s="534">
        <v>7868227.4098000005</v>
      </c>
      <c r="V21" s="535">
        <v>49376388.736299999</v>
      </c>
    </row>
    <row r="24" spans="1:22">
      <c r="A24" s="7"/>
      <c r="B24" s="7"/>
      <c r="C24" s="25"/>
      <c r="D24" s="25"/>
      <c r="E24" s="25"/>
    </row>
    <row r="25" spans="1:22">
      <c r="A25" s="95"/>
      <c r="B25" s="95"/>
      <c r="C25" s="7"/>
      <c r="D25" s="25"/>
      <c r="E25" s="25"/>
    </row>
    <row r="26" spans="1:22">
      <c r="A26" s="95"/>
      <c r="B26" s="26"/>
      <c r="C26" s="7"/>
      <c r="D26" s="25"/>
      <c r="E26" s="25"/>
    </row>
    <row r="27" spans="1:22">
      <c r="A27" s="95"/>
      <c r="B27" s="95"/>
      <c r="C27" s="7"/>
      <c r="D27" s="25"/>
      <c r="E27" s="25"/>
    </row>
    <row r="28" spans="1:22">
      <c r="A28" s="95"/>
      <c r="B28" s="26"/>
      <c r="C28" s="7"/>
      <c r="D28" s="25"/>
      <c r="E28" s="25"/>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zoomScale="80" zoomScaleNormal="80" workbookViewId="0">
      <pane xSplit="1" ySplit="7" topLeftCell="B8" activePane="bottomRight" state="frozen"/>
      <selection activeCell="C18" sqref="C18"/>
      <selection pane="topRight" activeCell="C18" sqref="C18"/>
      <selection pane="bottomLeft" activeCell="C18" sqref="C18"/>
      <selection pane="bottomRight" activeCell="I32" sqref="I32"/>
    </sheetView>
  </sheetViews>
  <sheetFormatPr defaultColWidth="9.28515625" defaultRowHeight="12.75"/>
  <cols>
    <col min="1" max="1" width="10.5703125" style="4" bestFit="1" customWidth="1"/>
    <col min="2" max="2" width="66.28515625" style="4" customWidth="1"/>
    <col min="3" max="3" width="14.28515625" style="153" bestFit="1" customWidth="1"/>
    <col min="4" max="4" width="14.7109375" style="153" bestFit="1" customWidth="1"/>
    <col min="5" max="5" width="17.7109375" style="153" customWidth="1"/>
    <col min="6" max="6" width="15.7109375" style="153" customWidth="1"/>
    <col min="7" max="7" width="17.42578125" style="153" customWidth="1"/>
    <col min="8" max="8" width="15.28515625" style="153" customWidth="1"/>
    <col min="9" max="16384" width="9.28515625" style="17"/>
  </cols>
  <sheetData>
    <row r="1" spans="1:9">
      <c r="A1" s="2" t="s">
        <v>30</v>
      </c>
      <c r="B1" s="4" t="str">
        <f>'Info '!C2</f>
        <v>JSC "Liberty Bank"</v>
      </c>
      <c r="C1" s="3"/>
    </row>
    <row r="2" spans="1:9">
      <c r="A2" s="2" t="s">
        <v>31</v>
      </c>
      <c r="B2" s="555">
        <f>'1. key ratios '!B2</f>
        <v>45838</v>
      </c>
      <c r="C2" s="233"/>
    </row>
    <row r="4" spans="1:9" ht="13.5" thickBot="1">
      <c r="A4" s="2" t="s">
        <v>150</v>
      </c>
      <c r="B4" s="85" t="s">
        <v>239</v>
      </c>
    </row>
    <row r="5" spans="1:9">
      <c r="A5" s="86"/>
      <c r="B5" s="96"/>
      <c r="C5" s="154" t="s">
        <v>0</v>
      </c>
      <c r="D5" s="154" t="s">
        <v>1</v>
      </c>
      <c r="E5" s="154" t="s">
        <v>2</v>
      </c>
      <c r="F5" s="154" t="s">
        <v>3</v>
      </c>
      <c r="G5" s="155" t="s">
        <v>4</v>
      </c>
      <c r="H5" s="156" t="s">
        <v>5</v>
      </c>
      <c r="I5" s="97"/>
    </row>
    <row r="6" spans="1:9" s="97" customFormat="1" ht="12.75" customHeight="1">
      <c r="A6" s="98"/>
      <c r="B6" s="878" t="s">
        <v>149</v>
      </c>
      <c r="C6" s="880" t="s">
        <v>232</v>
      </c>
      <c r="D6" s="882" t="s">
        <v>231</v>
      </c>
      <c r="E6" s="883"/>
      <c r="F6" s="880" t="s">
        <v>236</v>
      </c>
      <c r="G6" s="880" t="s">
        <v>237</v>
      </c>
      <c r="H6" s="876" t="s">
        <v>235</v>
      </c>
    </row>
    <row r="7" spans="1:9" ht="38.25">
      <c r="A7" s="100"/>
      <c r="B7" s="879"/>
      <c r="C7" s="881"/>
      <c r="D7" s="157" t="s">
        <v>234</v>
      </c>
      <c r="E7" s="157" t="s">
        <v>233</v>
      </c>
      <c r="F7" s="881"/>
      <c r="G7" s="881"/>
      <c r="H7" s="877"/>
      <c r="I7" s="97"/>
    </row>
    <row r="8" spans="1:9">
      <c r="A8" s="98">
        <v>1</v>
      </c>
      <c r="B8" s="1" t="s">
        <v>51</v>
      </c>
      <c r="C8" s="536">
        <v>839677572.94219995</v>
      </c>
      <c r="D8" s="537">
        <v>174221.55</v>
      </c>
      <c r="E8" s="536">
        <v>87110.774999999994</v>
      </c>
      <c r="F8" s="536">
        <v>112171764.45999999</v>
      </c>
      <c r="G8" s="538">
        <v>112171764.45999999</v>
      </c>
      <c r="H8" s="539">
        <f>IFERROR(G8/(C8+E8)," ")</f>
        <v>0.13357523439003668</v>
      </c>
    </row>
    <row r="9" spans="1:9" ht="15" customHeight="1">
      <c r="A9" s="98">
        <v>2</v>
      </c>
      <c r="B9" s="1" t="s">
        <v>52</v>
      </c>
      <c r="C9" s="536">
        <v>0</v>
      </c>
      <c r="D9" s="537">
        <v>0</v>
      </c>
      <c r="E9" s="536">
        <v>0</v>
      </c>
      <c r="F9" s="536">
        <v>0</v>
      </c>
      <c r="G9" s="538">
        <v>0</v>
      </c>
      <c r="H9" s="539" t="str">
        <f t="shared" ref="H9:H21" si="0">IFERROR(G9/(C9+E9)," ")</f>
        <v xml:space="preserve"> </v>
      </c>
    </row>
    <row r="10" spans="1:9">
      <c r="A10" s="98">
        <v>3</v>
      </c>
      <c r="B10" s="1" t="s">
        <v>153</v>
      </c>
      <c r="C10" s="536">
        <v>0</v>
      </c>
      <c r="D10" s="537">
        <v>0</v>
      </c>
      <c r="E10" s="536">
        <v>0</v>
      </c>
      <c r="F10" s="536">
        <v>0</v>
      </c>
      <c r="G10" s="538">
        <v>0</v>
      </c>
      <c r="H10" s="539" t="str">
        <f t="shared" si="0"/>
        <v xml:space="preserve"> </v>
      </c>
    </row>
    <row r="11" spans="1:9">
      <c r="A11" s="98">
        <v>4</v>
      </c>
      <c r="B11" s="1" t="s">
        <v>53</v>
      </c>
      <c r="C11" s="536">
        <v>0</v>
      </c>
      <c r="D11" s="537">
        <v>0</v>
      </c>
      <c r="E11" s="536">
        <v>0</v>
      </c>
      <c r="F11" s="536">
        <v>0</v>
      </c>
      <c r="G11" s="538">
        <v>0</v>
      </c>
      <c r="H11" s="539" t="str">
        <f t="shared" si="0"/>
        <v xml:space="preserve"> </v>
      </c>
    </row>
    <row r="12" spans="1:9">
      <c r="A12" s="98">
        <v>5</v>
      </c>
      <c r="B12" s="1" t="s">
        <v>54</v>
      </c>
      <c r="C12" s="536">
        <v>420690.75</v>
      </c>
      <c r="D12" s="537">
        <v>0</v>
      </c>
      <c r="E12" s="536">
        <v>0</v>
      </c>
      <c r="F12" s="536">
        <v>420690.75</v>
      </c>
      <c r="G12" s="538">
        <v>420690.75</v>
      </c>
      <c r="H12" s="539">
        <f t="shared" si="0"/>
        <v>1</v>
      </c>
    </row>
    <row r="13" spans="1:9">
      <c r="A13" s="98">
        <v>6</v>
      </c>
      <c r="B13" s="1" t="s">
        <v>55</v>
      </c>
      <c r="C13" s="536">
        <v>86507093.072099984</v>
      </c>
      <c r="D13" s="537">
        <v>0</v>
      </c>
      <c r="E13" s="536">
        <v>0</v>
      </c>
      <c r="F13" s="536">
        <v>45554269.352000006</v>
      </c>
      <c r="G13" s="538">
        <v>45554269.352000006</v>
      </c>
      <c r="H13" s="539">
        <f t="shared" si="0"/>
        <v>0.52659577075410979</v>
      </c>
    </row>
    <row r="14" spans="1:9">
      <c r="A14" s="98">
        <v>7</v>
      </c>
      <c r="B14" s="1" t="s">
        <v>56</v>
      </c>
      <c r="C14" s="536">
        <v>854059362.65680027</v>
      </c>
      <c r="D14" s="537">
        <v>198520522.8511</v>
      </c>
      <c r="E14" s="536">
        <v>66570002.170100011</v>
      </c>
      <c r="F14" s="537">
        <v>920627374.77339971</v>
      </c>
      <c r="G14" s="540">
        <v>898206170.85039997</v>
      </c>
      <c r="H14" s="539">
        <f t="shared" si="0"/>
        <v>0.97564362507520452</v>
      </c>
    </row>
    <row r="15" spans="1:9">
      <c r="A15" s="98">
        <v>8</v>
      </c>
      <c r="B15" s="1" t="s">
        <v>57</v>
      </c>
      <c r="C15" s="536">
        <v>2427495081.1538</v>
      </c>
      <c r="D15" s="537">
        <v>166817411.76550001</v>
      </c>
      <c r="E15" s="536">
        <v>8344204.2830000008</v>
      </c>
      <c r="F15" s="537">
        <v>1708598115.1710017</v>
      </c>
      <c r="G15" s="540">
        <v>1682767709.4454012</v>
      </c>
      <c r="H15" s="539">
        <f t="shared" si="0"/>
        <v>0.69083691995042429</v>
      </c>
    </row>
    <row r="16" spans="1:9">
      <c r="A16" s="98">
        <v>9</v>
      </c>
      <c r="B16" s="1" t="s">
        <v>58</v>
      </c>
      <c r="C16" s="536">
        <v>635849945.04479992</v>
      </c>
      <c r="D16" s="537">
        <v>58070187.454800002</v>
      </c>
      <c r="E16" s="536">
        <v>1033774.7683999999</v>
      </c>
      <c r="F16" s="537">
        <v>223581255.53359491</v>
      </c>
      <c r="G16" s="540">
        <v>222640528.39279491</v>
      </c>
      <c r="H16" s="539">
        <f t="shared" si="0"/>
        <v>0.34957798647780808</v>
      </c>
    </row>
    <row r="17" spans="1:8">
      <c r="A17" s="98">
        <v>10</v>
      </c>
      <c r="B17" s="1" t="s">
        <v>59</v>
      </c>
      <c r="C17" s="536">
        <v>43398998.174099997</v>
      </c>
      <c r="D17" s="537">
        <v>0</v>
      </c>
      <c r="E17" s="536">
        <v>0</v>
      </c>
      <c r="F17" s="537">
        <v>47204981.746900745</v>
      </c>
      <c r="G17" s="540">
        <v>47020929.800300747</v>
      </c>
      <c r="H17" s="539">
        <f t="shared" si="0"/>
        <v>1.0834565722386253</v>
      </c>
    </row>
    <row r="18" spans="1:8">
      <c r="A18" s="98">
        <v>11</v>
      </c>
      <c r="B18" s="1" t="s">
        <v>60</v>
      </c>
      <c r="C18" s="536">
        <v>2445722.83</v>
      </c>
      <c r="D18" s="537">
        <v>0</v>
      </c>
      <c r="E18" s="536">
        <v>0</v>
      </c>
      <c r="F18" s="537">
        <v>6114307.0750000002</v>
      </c>
      <c r="G18" s="540">
        <v>6114307.0750000002</v>
      </c>
      <c r="H18" s="539">
        <f t="shared" si="0"/>
        <v>2.5</v>
      </c>
    </row>
    <row r="19" spans="1:8">
      <c r="A19" s="98">
        <v>12</v>
      </c>
      <c r="B19" s="1" t="s">
        <v>61</v>
      </c>
      <c r="C19" s="536">
        <v>0</v>
      </c>
      <c r="D19" s="537">
        <v>0</v>
      </c>
      <c r="E19" s="536">
        <v>0</v>
      </c>
      <c r="F19" s="537">
        <v>0</v>
      </c>
      <c r="G19" s="540">
        <v>0</v>
      </c>
      <c r="H19" s="539" t="str">
        <f t="shared" si="0"/>
        <v xml:space="preserve"> </v>
      </c>
    </row>
    <row r="20" spans="1:8">
      <c r="A20" s="98">
        <v>13</v>
      </c>
      <c r="B20" s="1" t="s">
        <v>144</v>
      </c>
      <c r="C20" s="536">
        <v>0</v>
      </c>
      <c r="D20" s="537">
        <v>0</v>
      </c>
      <c r="E20" s="536">
        <v>0</v>
      </c>
      <c r="F20" s="537">
        <v>0</v>
      </c>
      <c r="G20" s="540">
        <v>0</v>
      </c>
      <c r="H20" s="539" t="str">
        <f t="shared" si="0"/>
        <v xml:space="preserve"> </v>
      </c>
    </row>
    <row r="21" spans="1:8">
      <c r="A21" s="98">
        <v>14</v>
      </c>
      <c r="B21" s="1" t="s">
        <v>63</v>
      </c>
      <c r="C21" s="536">
        <v>514920734.45600015</v>
      </c>
      <c r="D21" s="537">
        <v>0</v>
      </c>
      <c r="E21" s="536">
        <v>0</v>
      </c>
      <c r="F21" s="537">
        <v>197665231.65599996</v>
      </c>
      <c r="G21" s="540">
        <v>197665231.65599996</v>
      </c>
      <c r="H21" s="539">
        <f t="shared" si="0"/>
        <v>0.38387506742145067</v>
      </c>
    </row>
    <row r="22" spans="1:8" ht="13.5" thickBot="1">
      <c r="A22" s="101"/>
      <c r="B22" s="102" t="s">
        <v>64</v>
      </c>
      <c r="C22" s="526">
        <f>SUM(C8:C21)</f>
        <v>5404775201.0798006</v>
      </c>
      <c r="D22" s="526">
        <f>SUM(D8:D21)</f>
        <v>423582343.6214</v>
      </c>
      <c r="E22" s="526">
        <f>SUM(E8:E21)</f>
        <v>76035091.996500015</v>
      </c>
      <c r="F22" s="526">
        <f>SUM(F8:F21)</f>
        <v>3261937990.5178967</v>
      </c>
      <c r="G22" s="526">
        <f>SUM(G8:G21)</f>
        <v>3212561601.7818971</v>
      </c>
      <c r="H22" s="541">
        <f>G22/(C22+E22)</f>
        <v>0.58614719904467483</v>
      </c>
    </row>
  </sheetData>
  <mergeCells count="6">
    <mergeCell ref="H6:H7"/>
    <mergeCell ref="B6:B7"/>
    <mergeCell ref="C6:C7"/>
    <mergeCell ref="D6:E6"/>
    <mergeCell ref="F6:F7"/>
    <mergeCell ref="G6:G7"/>
  </mergeCells>
  <pageMargins left="0.7" right="0.7" top="0.75" bottom="0.75" header="0.3" footer="0.3"/>
  <pageSetup scale="4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80" zoomScaleNormal="80" workbookViewId="0">
      <pane xSplit="2" ySplit="6" topLeftCell="C7" activePane="bottomRight" state="frozen"/>
      <selection activeCell="C18" sqref="C18"/>
      <selection pane="topRight" activeCell="C18" sqref="C18"/>
      <selection pane="bottomLeft" activeCell="C18" sqref="C18"/>
      <selection pane="bottomRight" activeCell="B32" sqref="B32"/>
    </sheetView>
  </sheetViews>
  <sheetFormatPr defaultColWidth="9.28515625" defaultRowHeight="12.75"/>
  <cols>
    <col min="1" max="1" width="10.5703125" style="153" bestFit="1" customWidth="1"/>
    <col min="2" max="2" width="84.28515625" style="153" customWidth="1"/>
    <col min="3" max="3" width="14" style="153" bestFit="1" customWidth="1"/>
    <col min="4" max="4" width="13.28515625" style="153" bestFit="1" customWidth="1"/>
    <col min="5" max="5" width="14" style="153" bestFit="1" customWidth="1"/>
    <col min="6" max="11" width="12.7109375" style="153" customWidth="1"/>
    <col min="12" max="16384" width="9.28515625" style="153"/>
  </cols>
  <sheetData>
    <row r="1" spans="1:11">
      <c r="A1" s="153" t="s">
        <v>30</v>
      </c>
      <c r="B1" s="3" t="str">
        <f>'Info '!C2</f>
        <v>JSC "Liberty Bank"</v>
      </c>
    </row>
    <row r="2" spans="1:11">
      <c r="A2" s="153" t="s">
        <v>31</v>
      </c>
      <c r="B2" s="555">
        <f>'1. key ratios '!B2</f>
        <v>45838</v>
      </c>
      <c r="C2" s="165"/>
      <c r="D2" s="165"/>
    </row>
    <row r="3" spans="1:11">
      <c r="B3" s="165"/>
      <c r="C3" s="165"/>
      <c r="D3" s="165"/>
    </row>
    <row r="4" spans="1:11" ht="13.5" thickBot="1">
      <c r="A4" s="153" t="s">
        <v>146</v>
      </c>
      <c r="B4" s="181" t="s">
        <v>240</v>
      </c>
      <c r="C4" s="165"/>
      <c r="D4" s="165"/>
    </row>
    <row r="5" spans="1:11" ht="30" customHeight="1">
      <c r="A5" s="884"/>
      <c r="B5" s="885"/>
      <c r="C5" s="886" t="s">
        <v>292</v>
      </c>
      <c r="D5" s="886"/>
      <c r="E5" s="886"/>
      <c r="F5" s="886" t="s">
        <v>293</v>
      </c>
      <c r="G5" s="886"/>
      <c r="H5" s="886"/>
      <c r="I5" s="886" t="s">
        <v>294</v>
      </c>
      <c r="J5" s="886"/>
      <c r="K5" s="887"/>
    </row>
    <row r="6" spans="1:11">
      <c r="A6" s="770"/>
      <c r="B6" s="771"/>
      <c r="C6" s="772" t="s">
        <v>32</v>
      </c>
      <c r="D6" s="772" t="s">
        <v>33</v>
      </c>
      <c r="E6" s="772" t="s">
        <v>34</v>
      </c>
      <c r="F6" s="772" t="s">
        <v>32</v>
      </c>
      <c r="G6" s="772" t="s">
        <v>33</v>
      </c>
      <c r="H6" s="772" t="s">
        <v>34</v>
      </c>
      <c r="I6" s="772" t="s">
        <v>32</v>
      </c>
      <c r="J6" s="772" t="s">
        <v>33</v>
      </c>
      <c r="K6" s="773" t="s">
        <v>34</v>
      </c>
    </row>
    <row r="7" spans="1:11">
      <c r="A7" s="774" t="s">
        <v>243</v>
      </c>
      <c r="B7" s="775"/>
      <c r="C7" s="775"/>
      <c r="D7" s="775"/>
      <c r="E7" s="775"/>
      <c r="F7" s="775"/>
      <c r="G7" s="775"/>
      <c r="H7" s="775"/>
      <c r="I7" s="775"/>
      <c r="J7" s="775"/>
      <c r="K7" s="776"/>
    </row>
    <row r="8" spans="1:11">
      <c r="A8" s="166">
        <v>1</v>
      </c>
      <c r="B8" s="167" t="s">
        <v>241</v>
      </c>
      <c r="C8" s="777"/>
      <c r="D8" s="777"/>
      <c r="E8" s="777"/>
      <c r="F8" s="629">
        <v>512456123.44468135</v>
      </c>
      <c r="G8" s="629">
        <v>381335676.46751016</v>
      </c>
      <c r="H8" s="629">
        <v>893791799.91219115</v>
      </c>
      <c r="I8" s="629">
        <v>503218356.36270308</v>
      </c>
      <c r="J8" s="629">
        <v>310145191.59361541</v>
      </c>
      <c r="K8" s="630">
        <v>813363547.95631814</v>
      </c>
    </row>
    <row r="9" spans="1:11">
      <c r="A9" s="774" t="s">
        <v>244</v>
      </c>
      <c r="B9" s="775"/>
      <c r="C9" s="631"/>
      <c r="D9" s="631"/>
      <c r="E9" s="631"/>
      <c r="F9" s="631"/>
      <c r="G9" s="631"/>
      <c r="H9" s="631"/>
      <c r="I9" s="631"/>
      <c r="J9" s="631"/>
      <c r="K9" s="778"/>
    </row>
    <row r="10" spans="1:11">
      <c r="A10" s="779">
        <v>2</v>
      </c>
      <c r="B10" s="780" t="s">
        <v>252</v>
      </c>
      <c r="C10" s="781">
        <v>1264829013.9739666</v>
      </c>
      <c r="D10" s="782">
        <v>605882669.00367475</v>
      </c>
      <c r="E10" s="782">
        <v>1870711682.9776413</v>
      </c>
      <c r="F10" s="782">
        <v>209667576.5933333</v>
      </c>
      <c r="G10" s="782">
        <v>110677215.50712822</v>
      </c>
      <c r="H10" s="782">
        <v>320344792.10046154</v>
      </c>
      <c r="I10" s="782">
        <v>52103230.086862199</v>
      </c>
      <c r="J10" s="782">
        <v>27859213.349855077</v>
      </c>
      <c r="K10" s="632">
        <v>79962443.436717272</v>
      </c>
    </row>
    <row r="11" spans="1:11">
      <c r="A11" s="779">
        <v>3</v>
      </c>
      <c r="B11" s="780" t="s">
        <v>246</v>
      </c>
      <c r="C11" s="781">
        <v>1167915850.5947919</v>
      </c>
      <c r="D11" s="782">
        <v>560483096.94737601</v>
      </c>
      <c r="E11" s="782">
        <v>1728398947.5421677</v>
      </c>
      <c r="F11" s="782">
        <v>314066402.13097602</v>
      </c>
      <c r="G11" s="782">
        <v>159335311.78863582</v>
      </c>
      <c r="H11" s="782">
        <v>473401713.91961217</v>
      </c>
      <c r="I11" s="782">
        <v>276928446.00563008</v>
      </c>
      <c r="J11" s="782">
        <v>125650123.46484926</v>
      </c>
      <c r="K11" s="632">
        <v>402578569.47047943</v>
      </c>
    </row>
    <row r="12" spans="1:11">
      <c r="A12" s="779">
        <v>4</v>
      </c>
      <c r="B12" s="780" t="s">
        <v>247</v>
      </c>
      <c r="C12" s="781"/>
      <c r="D12" s="782"/>
      <c r="E12" s="782">
        <v>0</v>
      </c>
      <c r="F12" s="782"/>
      <c r="G12" s="782"/>
      <c r="H12" s="782"/>
      <c r="I12" s="782"/>
      <c r="J12" s="782"/>
      <c r="K12" s="632"/>
    </row>
    <row r="13" spans="1:11">
      <c r="A13" s="779">
        <v>5</v>
      </c>
      <c r="B13" s="780" t="s">
        <v>255</v>
      </c>
      <c r="C13" s="781">
        <v>-1740818.8025274721</v>
      </c>
      <c r="D13" s="782">
        <v>0</v>
      </c>
      <c r="E13" s="782">
        <v>-1740818.8025274721</v>
      </c>
      <c r="F13" s="782">
        <v>-1740818.8025274721</v>
      </c>
      <c r="G13" s="782">
        <v>0</v>
      </c>
      <c r="H13" s="782">
        <v>-1740818.8025274721</v>
      </c>
      <c r="I13" s="782">
        <v>-1740818.8025274721</v>
      </c>
      <c r="J13" s="782">
        <v>0</v>
      </c>
      <c r="K13" s="632">
        <v>-1740818.8025274721</v>
      </c>
    </row>
    <row r="14" spans="1:11">
      <c r="A14" s="779">
        <v>6</v>
      </c>
      <c r="B14" s="780" t="s">
        <v>287</v>
      </c>
      <c r="C14" s="781">
        <v>34713625.250989012</v>
      </c>
      <c r="D14" s="782">
        <v>7881506.0930658681</v>
      </c>
      <c r="E14" s="782">
        <v>42595131.3440549</v>
      </c>
      <c r="F14" s="782">
        <v>31689573.32026523</v>
      </c>
      <c r="G14" s="782">
        <v>40031955.703792542</v>
      </c>
      <c r="H14" s="782">
        <v>71721529.024057761</v>
      </c>
      <c r="I14" s="782">
        <v>10640685.422575949</v>
      </c>
      <c r="J14" s="782">
        <v>13278955.660413956</v>
      </c>
      <c r="K14" s="632">
        <v>23919641.082989912</v>
      </c>
    </row>
    <row r="15" spans="1:11">
      <c r="A15" s="779">
        <v>7</v>
      </c>
      <c r="B15" s="780" t="s">
        <v>288</v>
      </c>
      <c r="C15" s="781">
        <v>183419102.9211978</v>
      </c>
      <c r="D15" s="782">
        <v>112235826.5944871</v>
      </c>
      <c r="E15" s="782">
        <v>295654929.51568484</v>
      </c>
      <c r="F15" s="782">
        <v>68384729.21219781</v>
      </c>
      <c r="G15" s="782">
        <v>10181374.683032965</v>
      </c>
      <c r="H15" s="782">
        <v>78566103.89523074</v>
      </c>
      <c r="I15" s="782">
        <v>65446836.740016453</v>
      </c>
      <c r="J15" s="782">
        <v>12962274.867757326</v>
      </c>
      <c r="K15" s="632">
        <v>78409111.607773796</v>
      </c>
    </row>
    <row r="16" spans="1:11">
      <c r="A16" s="779">
        <v>8</v>
      </c>
      <c r="B16" s="783" t="s">
        <v>248</v>
      </c>
      <c r="C16" s="781">
        <v>2649136773.9384179</v>
      </c>
      <c r="D16" s="782">
        <v>1286483098.6386039</v>
      </c>
      <c r="E16" s="782">
        <v>3935619872.5770216</v>
      </c>
      <c r="F16" s="782">
        <v>622067462.45424485</v>
      </c>
      <c r="G16" s="782">
        <v>320225857.68258953</v>
      </c>
      <c r="H16" s="782">
        <v>942293320.13683474</v>
      </c>
      <c r="I16" s="782">
        <v>403378379.45255721</v>
      </c>
      <c r="J16" s="782">
        <v>179750567.3428756</v>
      </c>
      <c r="K16" s="632">
        <v>583128946.79543281</v>
      </c>
    </row>
    <row r="17" spans="1:11">
      <c r="A17" s="774" t="s">
        <v>245</v>
      </c>
      <c r="B17" s="775"/>
      <c r="C17" s="633"/>
      <c r="D17" s="633"/>
      <c r="E17" s="633"/>
      <c r="F17" s="631"/>
      <c r="G17" s="631"/>
      <c r="H17" s="631"/>
      <c r="I17" s="631"/>
      <c r="J17" s="631"/>
      <c r="K17" s="778"/>
    </row>
    <row r="18" spans="1:11">
      <c r="A18" s="779">
        <v>9</v>
      </c>
      <c r="B18" s="780" t="s">
        <v>251</v>
      </c>
      <c r="C18" s="781">
        <v>0</v>
      </c>
      <c r="D18" s="782">
        <v>0</v>
      </c>
      <c r="E18" s="782">
        <v>0</v>
      </c>
      <c r="F18" s="782">
        <v>0</v>
      </c>
      <c r="G18" s="782">
        <v>0</v>
      </c>
      <c r="H18" s="782">
        <v>0</v>
      </c>
      <c r="I18" s="782">
        <v>0</v>
      </c>
      <c r="J18" s="782">
        <v>0</v>
      </c>
      <c r="K18" s="632">
        <v>0</v>
      </c>
    </row>
    <row r="19" spans="1:11">
      <c r="A19" s="779">
        <v>10</v>
      </c>
      <c r="B19" s="780" t="s">
        <v>289</v>
      </c>
      <c r="C19" s="781">
        <v>2479031149.059979</v>
      </c>
      <c r="D19" s="782">
        <v>844367586.3726505</v>
      </c>
      <c r="E19" s="782">
        <v>3323398735.4326305</v>
      </c>
      <c r="F19" s="782">
        <v>147853385.43485159</v>
      </c>
      <c r="G19" s="782">
        <v>28456839.510077477</v>
      </c>
      <c r="H19" s="782">
        <v>176310224.94492921</v>
      </c>
      <c r="I19" s="782">
        <v>157091152.51682976</v>
      </c>
      <c r="J19" s="782">
        <v>106859827.34438629</v>
      </c>
      <c r="K19" s="632">
        <v>263950979.86121586</v>
      </c>
    </row>
    <row r="20" spans="1:11">
      <c r="A20" s="779">
        <v>11</v>
      </c>
      <c r="B20" s="780" t="s">
        <v>250</v>
      </c>
      <c r="C20" s="781">
        <v>59564493.12274307</v>
      </c>
      <c r="D20" s="782">
        <v>62952398.716809332</v>
      </c>
      <c r="E20" s="782">
        <v>122516891.83955251</v>
      </c>
      <c r="F20" s="782">
        <v>4519296.5740438104</v>
      </c>
      <c r="G20" s="782">
        <v>0</v>
      </c>
      <c r="H20" s="782">
        <v>4519296.5740438104</v>
      </c>
      <c r="I20" s="782">
        <v>4519296.5740438104</v>
      </c>
      <c r="J20" s="782">
        <v>0</v>
      </c>
      <c r="K20" s="632">
        <v>4519296.5740438104</v>
      </c>
    </row>
    <row r="21" spans="1:11" ht="13.5" thickBot="1">
      <c r="A21" s="168">
        <v>12</v>
      </c>
      <c r="B21" s="169" t="s">
        <v>249</v>
      </c>
      <c r="C21" s="784">
        <v>2538595642.1827221</v>
      </c>
      <c r="D21" s="785">
        <v>907319985.0894599</v>
      </c>
      <c r="E21" s="784">
        <v>3445915627.272182</v>
      </c>
      <c r="F21" s="785">
        <v>152372682.0088954</v>
      </c>
      <c r="G21" s="785">
        <v>28456839.510077477</v>
      </c>
      <c r="H21" s="785">
        <v>180829521.51897302</v>
      </c>
      <c r="I21" s="785">
        <v>161610449.09087357</v>
      </c>
      <c r="J21" s="785">
        <v>106859827.34438629</v>
      </c>
      <c r="K21" s="786">
        <v>268470276.43525988</v>
      </c>
    </row>
    <row r="22" spans="1:11" ht="38.25" customHeight="1" thickBot="1">
      <c r="A22" s="170"/>
      <c r="B22" s="171"/>
      <c r="C22" s="171"/>
      <c r="D22" s="171"/>
      <c r="E22" s="171"/>
      <c r="F22" s="888" t="s">
        <v>291</v>
      </c>
      <c r="G22" s="886"/>
      <c r="H22" s="886"/>
      <c r="I22" s="888" t="s">
        <v>256</v>
      </c>
      <c r="J22" s="886"/>
      <c r="K22" s="887"/>
    </row>
    <row r="23" spans="1:11">
      <c r="A23" s="172">
        <v>13</v>
      </c>
      <c r="B23" s="173" t="s">
        <v>241</v>
      </c>
      <c r="C23" s="174"/>
      <c r="D23" s="174"/>
      <c r="E23" s="174"/>
      <c r="F23" s="624">
        <v>512456123.44468135</v>
      </c>
      <c r="G23" s="624">
        <v>381335676.46751016</v>
      </c>
      <c r="H23" s="624">
        <v>893791799.91219151</v>
      </c>
      <c r="I23" s="624">
        <v>503218356.36270308</v>
      </c>
      <c r="J23" s="624">
        <v>310145191.59361541</v>
      </c>
      <c r="K23" s="625">
        <v>813363547.9563185</v>
      </c>
    </row>
    <row r="24" spans="1:11" ht="13.5" thickBot="1">
      <c r="A24" s="787">
        <v>14</v>
      </c>
      <c r="B24" s="788" t="s">
        <v>253</v>
      </c>
      <c r="C24" s="175"/>
      <c r="D24" s="176"/>
      <c r="E24" s="177"/>
      <c r="F24" s="626">
        <v>469694780.44534945</v>
      </c>
      <c r="G24" s="626">
        <v>291769018.17251205</v>
      </c>
      <c r="H24" s="626">
        <v>761463798.61786175</v>
      </c>
      <c r="I24" s="626">
        <v>241767930.36168364</v>
      </c>
      <c r="J24" s="626">
        <v>72890739.998489305</v>
      </c>
      <c r="K24" s="789">
        <v>314658670.36017293</v>
      </c>
    </row>
    <row r="25" spans="1:11" ht="13.5" thickBot="1">
      <c r="A25" s="178">
        <v>15</v>
      </c>
      <c r="B25" s="179" t="s">
        <v>254</v>
      </c>
      <c r="C25" s="180"/>
      <c r="D25" s="180"/>
      <c r="E25" s="180"/>
      <c r="F25" s="627">
        <v>1.0910407029833011</v>
      </c>
      <c r="G25" s="627">
        <v>1.3069779610460242</v>
      </c>
      <c r="H25" s="627">
        <v>1.1737810799863622</v>
      </c>
      <c r="I25" s="627">
        <v>2.0814106966539807</v>
      </c>
      <c r="J25" s="627">
        <v>4.2549326786920165</v>
      </c>
      <c r="K25" s="628">
        <v>2.5849074714048235</v>
      </c>
    </row>
    <row r="27" spans="1:11" ht="38.25">
      <c r="B27" s="164" t="s">
        <v>290</v>
      </c>
    </row>
  </sheetData>
  <mergeCells count="6">
    <mergeCell ref="A5:B5"/>
    <mergeCell ref="C5:E5"/>
    <mergeCell ref="F5:H5"/>
    <mergeCell ref="I5:K5"/>
    <mergeCell ref="F22:H22"/>
    <mergeCell ref="I22:K22"/>
  </mergeCells>
  <pageMargins left="0.7" right="0.7" top="0.75" bottom="0.75" header="0.3" footer="0.3"/>
  <pageSetup paperSize="9" scale="4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34"/>
  <sheetViews>
    <sheetView zoomScale="80" zoomScaleNormal="80" workbookViewId="0">
      <pane xSplit="1" ySplit="3" topLeftCell="C4" activePane="bottomRight" state="frozen"/>
      <selection activeCell="C18" sqref="C18"/>
      <selection pane="topRight" activeCell="C18" sqref="C18"/>
      <selection pane="bottomLeft" activeCell="C18" sqref="C18"/>
      <selection pane="bottomRight" activeCell="Q10" sqref="Q10"/>
    </sheetView>
  </sheetViews>
  <sheetFormatPr defaultColWidth="9.28515625" defaultRowHeight="12.75"/>
  <cols>
    <col min="1" max="1" width="10.5703125" style="4" bestFit="1" customWidth="1"/>
    <col min="2" max="2" width="67.7109375" style="4" customWidth="1"/>
    <col min="3" max="3" width="14.7109375" style="4" customWidth="1"/>
    <col min="4" max="4" width="11.42578125" style="4" customWidth="1"/>
    <col min="5" max="5" width="14" style="4" customWidth="1"/>
    <col min="6" max="13" width="12.7109375" style="4" customWidth="1"/>
    <col min="14" max="14" width="14.85546875" style="4" customWidth="1"/>
    <col min="15" max="15" width="11.42578125" style="17" customWidth="1"/>
    <col min="16" max="16" width="15.140625" style="17" customWidth="1"/>
    <col min="17" max="17" width="26" style="17" customWidth="1"/>
    <col min="18" max="16384" width="9.28515625" style="17"/>
  </cols>
  <sheetData>
    <row r="1" spans="1:17" ht="15">
      <c r="A1" s="443" t="s">
        <v>717</v>
      </c>
      <c r="B1" s="422" t="str">
        <f>'Info '!C2</f>
        <v>JSC "Liberty Bank"</v>
      </c>
      <c r="C1" s="422"/>
      <c r="D1" s="422"/>
      <c r="E1" s="422"/>
      <c r="F1" s="422"/>
      <c r="G1" s="422"/>
      <c r="H1" s="422"/>
      <c r="I1" s="422"/>
      <c r="J1" s="422"/>
      <c r="K1" s="422"/>
      <c r="L1" s="422"/>
      <c r="M1" s="422"/>
      <c r="N1" s="422"/>
      <c r="O1" s="151"/>
      <c r="P1" s="151"/>
      <c r="Q1" s="151"/>
    </row>
    <row r="2" spans="1:17" ht="14.25" customHeight="1">
      <c r="A2" s="422" t="s">
        <v>718</v>
      </c>
      <c r="B2" s="558">
        <f>'1. key ratios '!B2</f>
        <v>45838</v>
      </c>
      <c r="C2" s="422"/>
      <c r="D2" s="422"/>
      <c r="E2" s="422"/>
      <c r="F2" s="422"/>
      <c r="G2" s="422"/>
      <c r="H2" s="422"/>
      <c r="I2" s="422"/>
      <c r="J2" s="422"/>
      <c r="K2" s="422"/>
      <c r="L2" s="422"/>
      <c r="M2" s="422"/>
      <c r="N2" s="422"/>
      <c r="O2" s="151"/>
      <c r="P2" s="151"/>
      <c r="Q2" s="151"/>
    </row>
    <row r="3" spans="1:17" ht="14.25" customHeight="1">
      <c r="A3" s="422"/>
      <c r="B3" s="151"/>
      <c r="C3" s="151"/>
      <c r="D3" s="151"/>
      <c r="E3" s="151"/>
      <c r="F3" s="151"/>
      <c r="G3" s="151"/>
      <c r="H3" s="151"/>
      <c r="I3" s="151"/>
      <c r="J3" s="151"/>
      <c r="K3" s="151"/>
      <c r="L3" s="151"/>
      <c r="M3" s="151"/>
      <c r="N3" s="151"/>
      <c r="O3" s="151"/>
      <c r="P3" s="151"/>
      <c r="Q3" s="151"/>
    </row>
    <row r="4" spans="1:17" ht="15">
      <c r="A4" s="422"/>
      <c r="B4" s="444" t="s">
        <v>719</v>
      </c>
      <c r="C4" s="151"/>
      <c r="D4" s="151"/>
      <c r="E4" s="151"/>
      <c r="F4" s="151"/>
      <c r="G4" s="151"/>
      <c r="H4" s="151"/>
      <c r="I4" s="151"/>
      <c r="J4" s="151"/>
      <c r="K4" s="151"/>
      <c r="L4" s="151"/>
      <c r="M4" s="151"/>
      <c r="N4" s="151"/>
      <c r="O4" s="151"/>
      <c r="P4" s="151"/>
      <c r="Q4" s="151"/>
    </row>
    <row r="5" spans="1:17" ht="60">
      <c r="A5" s="422"/>
      <c r="B5" s="445" t="s">
        <v>720</v>
      </c>
      <c r="C5" s="446" t="s">
        <v>721</v>
      </c>
      <c r="D5" s="446" t="s">
        <v>722</v>
      </c>
      <c r="E5" s="446" t="s">
        <v>723</v>
      </c>
      <c r="F5" s="446" t="s">
        <v>724</v>
      </c>
      <c r="G5" s="446" t="s">
        <v>725</v>
      </c>
      <c r="H5" s="446" t="s">
        <v>726</v>
      </c>
      <c r="I5" s="447" t="s">
        <v>727</v>
      </c>
      <c r="J5" s="448">
        <v>0.02</v>
      </c>
      <c r="K5" s="448">
        <v>0.2</v>
      </c>
      <c r="L5" s="448">
        <v>0.35</v>
      </c>
      <c r="M5" s="448">
        <v>0.5</v>
      </c>
      <c r="N5" s="448">
        <v>0.75</v>
      </c>
      <c r="O5" s="448">
        <v>1</v>
      </c>
      <c r="P5" s="448">
        <v>1.5</v>
      </c>
      <c r="Q5" s="449" t="s">
        <v>728</v>
      </c>
    </row>
    <row r="6" spans="1:17" ht="15.75">
      <c r="A6" s="422"/>
      <c r="B6" s="450"/>
      <c r="C6" s="451">
        <v>69227200</v>
      </c>
      <c r="D6" s="451" t="b">
        <v>0</v>
      </c>
      <c r="E6" s="451">
        <v>0</v>
      </c>
      <c r="F6" s="451">
        <v>64252.799999999996</v>
      </c>
      <c r="G6" s="451">
        <v>734218.89236555854</v>
      </c>
      <c r="H6" s="451"/>
      <c r="I6" s="451">
        <v>1027906.4493117819</v>
      </c>
      <c r="J6" s="451" t="b">
        <v>0</v>
      </c>
      <c r="K6" s="451" t="b">
        <v>0</v>
      </c>
      <c r="L6" s="451" t="b">
        <v>0</v>
      </c>
      <c r="M6" s="451" t="b">
        <v>0</v>
      </c>
      <c r="N6" s="451" t="b">
        <v>0</v>
      </c>
      <c r="O6" s="451">
        <v>2403.2435569933423</v>
      </c>
      <c r="P6" s="451" t="b">
        <v>0</v>
      </c>
      <c r="Q6" s="451">
        <v>2403.2435569933423</v>
      </c>
    </row>
    <row r="7" spans="1:17" ht="15.75">
      <c r="A7" s="422"/>
      <c r="B7" s="452" t="s">
        <v>729</v>
      </c>
      <c r="C7" s="451">
        <v>69227200</v>
      </c>
      <c r="D7" s="451"/>
      <c r="E7" s="451"/>
      <c r="F7" s="451">
        <v>0</v>
      </c>
      <c r="G7" s="451">
        <v>734218.89236555854</v>
      </c>
      <c r="H7" s="453">
        <v>1.4</v>
      </c>
      <c r="I7" s="454">
        <v>1027906.4493117819</v>
      </c>
      <c r="J7" s="451">
        <v>0</v>
      </c>
      <c r="K7" s="451">
        <v>0</v>
      </c>
      <c r="L7" s="451">
        <v>0</v>
      </c>
      <c r="M7" s="451">
        <v>0</v>
      </c>
      <c r="N7" s="451">
        <v>0</v>
      </c>
      <c r="O7" s="451">
        <v>2403.2435569933423</v>
      </c>
      <c r="P7" s="451">
        <v>0</v>
      </c>
      <c r="Q7" s="451">
        <v>2403.2435569933423</v>
      </c>
    </row>
    <row r="8" spans="1:17" ht="15.75">
      <c r="A8" s="422"/>
      <c r="B8" s="452" t="s">
        <v>730</v>
      </c>
      <c r="C8" s="451">
        <v>69227200</v>
      </c>
      <c r="D8" s="451"/>
      <c r="E8" s="451"/>
      <c r="F8" s="451">
        <v>64252.799999999996</v>
      </c>
      <c r="G8" s="451">
        <v>2753291.12</v>
      </c>
      <c r="H8" s="453">
        <v>1.4</v>
      </c>
      <c r="I8" s="454">
        <v>3944561.4879999994</v>
      </c>
      <c r="J8" s="451">
        <v>0</v>
      </c>
      <c r="K8" s="451">
        <v>0</v>
      </c>
      <c r="L8" s="451">
        <v>0</v>
      </c>
      <c r="M8" s="451">
        <v>0</v>
      </c>
      <c r="N8" s="451">
        <v>0</v>
      </c>
      <c r="O8" s="451">
        <v>105968.68799999999</v>
      </c>
      <c r="P8" s="451">
        <v>0</v>
      </c>
      <c r="Q8" s="451">
        <v>105968.68799999999</v>
      </c>
    </row>
    <row r="9" spans="1:17" ht="15.75">
      <c r="A9" s="422"/>
      <c r="B9" s="452" t="s">
        <v>737</v>
      </c>
      <c r="C9" s="451">
        <v>69227200</v>
      </c>
      <c r="D9" s="451"/>
      <c r="E9" s="451"/>
      <c r="F9" s="451">
        <v>21645.575342465774</v>
      </c>
      <c r="G9" s="451">
        <v>2769088</v>
      </c>
      <c r="H9" s="453">
        <v>1.4</v>
      </c>
      <c r="I9" s="454">
        <v>3907027.0054794517</v>
      </c>
      <c r="J9" s="451">
        <v>0</v>
      </c>
      <c r="K9" s="451">
        <v>0</v>
      </c>
      <c r="L9" s="451">
        <v>0</v>
      </c>
      <c r="M9" s="451">
        <v>0</v>
      </c>
      <c r="N9" s="451">
        <v>0</v>
      </c>
      <c r="O9" s="451">
        <v>68434.205479452081</v>
      </c>
      <c r="P9" s="451">
        <v>0</v>
      </c>
      <c r="Q9" s="451">
        <v>68434.205479452081</v>
      </c>
    </row>
    <row r="10" spans="1:17" ht="15.75">
      <c r="A10" s="422"/>
      <c r="B10" s="455" t="s">
        <v>731</v>
      </c>
      <c r="C10" s="456">
        <v>0</v>
      </c>
      <c r="D10" s="456">
        <v>0</v>
      </c>
      <c r="E10" s="456">
        <v>0</v>
      </c>
      <c r="F10" s="456">
        <v>0</v>
      </c>
      <c r="G10" s="456">
        <v>0</v>
      </c>
      <c r="H10" s="453">
        <v>1.4</v>
      </c>
      <c r="I10" s="454">
        <v>0</v>
      </c>
      <c r="J10" s="542">
        <v>0</v>
      </c>
      <c r="K10" s="542">
        <v>0</v>
      </c>
      <c r="L10" s="542"/>
      <c r="M10" s="542">
        <v>0</v>
      </c>
      <c r="N10" s="542"/>
      <c r="O10" s="542">
        <v>0</v>
      </c>
      <c r="P10" s="542">
        <v>0</v>
      </c>
      <c r="Q10" s="451">
        <v>0</v>
      </c>
    </row>
    <row r="11" spans="1:17" ht="15.75">
      <c r="A11" s="422"/>
      <c r="B11" s="457" t="s">
        <v>729</v>
      </c>
      <c r="C11" s="456">
        <v>0</v>
      </c>
      <c r="D11" s="456">
        <v>0</v>
      </c>
      <c r="E11" s="456">
        <v>0</v>
      </c>
      <c r="F11" s="456">
        <v>0</v>
      </c>
      <c r="G11" s="456">
        <v>0</v>
      </c>
      <c r="H11" s="453">
        <v>1.4</v>
      </c>
      <c r="I11" s="454">
        <v>0</v>
      </c>
      <c r="J11" s="542">
        <v>0</v>
      </c>
      <c r="K11" s="542">
        <v>0</v>
      </c>
      <c r="L11" s="542"/>
      <c r="M11" s="542">
        <v>0</v>
      </c>
      <c r="N11" s="542"/>
      <c r="O11" s="542">
        <v>0</v>
      </c>
      <c r="P11" s="542">
        <v>0</v>
      </c>
      <c r="Q11" s="451">
        <v>0</v>
      </c>
    </row>
    <row r="12" spans="1:17" ht="15.75">
      <c r="A12" s="422"/>
      <c r="B12" s="457" t="s">
        <v>730</v>
      </c>
      <c r="C12" s="456">
        <v>0</v>
      </c>
      <c r="D12" s="456">
        <v>0</v>
      </c>
      <c r="E12" s="456">
        <v>0</v>
      </c>
      <c r="F12" s="456">
        <v>0</v>
      </c>
      <c r="G12" s="456">
        <v>0</v>
      </c>
      <c r="H12" s="453">
        <v>1.4</v>
      </c>
      <c r="I12" s="454">
        <v>0</v>
      </c>
      <c r="J12" s="542">
        <v>0</v>
      </c>
      <c r="K12" s="542">
        <v>0</v>
      </c>
      <c r="L12" s="542"/>
      <c r="M12" s="542">
        <v>0</v>
      </c>
      <c r="N12" s="542"/>
      <c r="O12" s="542">
        <v>0</v>
      </c>
      <c r="P12" s="542">
        <v>0</v>
      </c>
      <c r="Q12" s="451">
        <v>0</v>
      </c>
    </row>
    <row r="13" spans="1:17" ht="15.75">
      <c r="A13" s="422"/>
      <c r="B13" s="457" t="s">
        <v>737</v>
      </c>
      <c r="C13" s="456">
        <v>0</v>
      </c>
      <c r="D13" s="456">
        <v>0</v>
      </c>
      <c r="E13" s="456">
        <v>0</v>
      </c>
      <c r="F13" s="456">
        <v>0</v>
      </c>
      <c r="G13" s="456">
        <v>0</v>
      </c>
      <c r="H13" s="453">
        <v>1.4</v>
      </c>
      <c r="I13" s="454">
        <v>0</v>
      </c>
      <c r="J13" s="542">
        <v>0</v>
      </c>
      <c r="K13" s="542">
        <v>0</v>
      </c>
      <c r="L13" s="542"/>
      <c r="M13" s="542">
        <v>0</v>
      </c>
      <c r="N13" s="542"/>
      <c r="O13" s="542">
        <v>0</v>
      </c>
      <c r="P13" s="542">
        <v>0</v>
      </c>
      <c r="Q13" s="451">
        <v>0</v>
      </c>
    </row>
    <row r="14" spans="1:17" ht="15.75">
      <c r="A14" s="422"/>
      <c r="B14" s="455" t="s">
        <v>732</v>
      </c>
      <c r="C14" s="456">
        <v>0</v>
      </c>
      <c r="D14" s="456">
        <v>0</v>
      </c>
      <c r="E14" s="456">
        <v>0</v>
      </c>
      <c r="F14" s="456">
        <v>0</v>
      </c>
      <c r="G14" s="456">
        <v>0</v>
      </c>
      <c r="H14" s="453">
        <v>1.4</v>
      </c>
      <c r="I14" s="454">
        <v>0</v>
      </c>
      <c r="J14" s="542">
        <v>0</v>
      </c>
      <c r="K14" s="542">
        <v>0</v>
      </c>
      <c r="L14" s="542"/>
      <c r="M14" s="542">
        <v>0</v>
      </c>
      <c r="N14" s="542"/>
      <c r="O14" s="542">
        <v>0</v>
      </c>
      <c r="P14" s="542">
        <v>0</v>
      </c>
      <c r="Q14" s="451">
        <v>0</v>
      </c>
    </row>
    <row r="15" spans="1:17" ht="15.75">
      <c r="A15" s="422"/>
      <c r="B15" s="457" t="s">
        <v>729</v>
      </c>
      <c r="C15" s="456">
        <v>0</v>
      </c>
      <c r="D15" s="456">
        <v>0</v>
      </c>
      <c r="E15" s="456">
        <v>0</v>
      </c>
      <c r="F15" s="456">
        <v>0</v>
      </c>
      <c r="G15" s="456">
        <v>0</v>
      </c>
      <c r="H15" s="453">
        <v>1.4</v>
      </c>
      <c r="I15" s="454">
        <v>0</v>
      </c>
      <c r="J15" s="542">
        <v>0</v>
      </c>
      <c r="K15" s="542">
        <v>0</v>
      </c>
      <c r="L15" s="542"/>
      <c r="M15" s="542">
        <v>0</v>
      </c>
      <c r="N15" s="542"/>
      <c r="O15" s="542">
        <v>0</v>
      </c>
      <c r="P15" s="542">
        <v>0</v>
      </c>
      <c r="Q15" s="451">
        <v>0</v>
      </c>
    </row>
    <row r="16" spans="1:17" ht="15.75">
      <c r="A16" s="422"/>
      <c r="B16" s="457" t="s">
        <v>730</v>
      </c>
      <c r="C16" s="456">
        <v>0</v>
      </c>
      <c r="D16" s="456">
        <v>0</v>
      </c>
      <c r="E16" s="456">
        <v>0</v>
      </c>
      <c r="F16" s="456">
        <v>0</v>
      </c>
      <c r="G16" s="456">
        <v>0</v>
      </c>
      <c r="H16" s="453">
        <v>1.4</v>
      </c>
      <c r="I16" s="454">
        <v>0</v>
      </c>
      <c r="J16" s="542">
        <v>0</v>
      </c>
      <c r="K16" s="542">
        <v>0</v>
      </c>
      <c r="L16" s="542"/>
      <c r="M16" s="542">
        <v>0</v>
      </c>
      <c r="N16" s="542"/>
      <c r="O16" s="542">
        <v>0</v>
      </c>
      <c r="P16" s="542">
        <v>0</v>
      </c>
      <c r="Q16" s="451">
        <v>0</v>
      </c>
    </row>
    <row r="17" spans="1:17" ht="15.75">
      <c r="A17" s="422"/>
      <c r="B17" s="457" t="s">
        <v>737</v>
      </c>
      <c r="C17" s="456">
        <v>0</v>
      </c>
      <c r="D17" s="456">
        <v>0</v>
      </c>
      <c r="E17" s="456">
        <v>0</v>
      </c>
      <c r="F17" s="456">
        <v>0</v>
      </c>
      <c r="G17" s="456">
        <v>0</v>
      </c>
      <c r="H17" s="453">
        <v>1.4</v>
      </c>
      <c r="I17" s="454">
        <v>0</v>
      </c>
      <c r="J17" s="542">
        <v>0</v>
      </c>
      <c r="K17" s="542">
        <v>0</v>
      </c>
      <c r="L17" s="542"/>
      <c r="M17" s="542">
        <v>0</v>
      </c>
      <c r="N17" s="542"/>
      <c r="O17" s="542">
        <v>0</v>
      </c>
      <c r="P17" s="542">
        <v>0</v>
      </c>
      <c r="Q17" s="451">
        <v>0</v>
      </c>
    </row>
    <row r="18" spans="1:17" ht="15.75">
      <c r="A18" s="422"/>
      <c r="B18" s="455" t="s">
        <v>733</v>
      </c>
      <c r="C18" s="456">
        <v>68546300</v>
      </c>
      <c r="D18" s="456">
        <v>0</v>
      </c>
      <c r="E18" s="456">
        <v>0</v>
      </c>
      <c r="F18" s="456">
        <v>0</v>
      </c>
      <c r="G18" s="456">
        <v>722663.63619012048</v>
      </c>
      <c r="H18" s="453">
        <v>1.4</v>
      </c>
      <c r="I18" s="454">
        <v>1011729.0906661686</v>
      </c>
      <c r="J18" s="542">
        <v>0</v>
      </c>
      <c r="K18" s="542">
        <v>0</v>
      </c>
      <c r="L18" s="542"/>
      <c r="M18" s="542">
        <v>0</v>
      </c>
      <c r="N18" s="542"/>
      <c r="O18" s="542">
        <v>0</v>
      </c>
      <c r="P18" s="542">
        <v>0</v>
      </c>
      <c r="Q18" s="451">
        <v>0</v>
      </c>
    </row>
    <row r="19" spans="1:17" ht="15.75">
      <c r="A19" s="422"/>
      <c r="B19" s="457" t="s">
        <v>729</v>
      </c>
      <c r="C19" s="456">
        <v>68546300</v>
      </c>
      <c r="D19" s="456">
        <v>-884398.97755556647</v>
      </c>
      <c r="E19" s="456">
        <v>0</v>
      </c>
      <c r="F19" s="456">
        <v>0</v>
      </c>
      <c r="G19" s="456">
        <v>722663.63619012048</v>
      </c>
      <c r="H19" s="453">
        <v>1.4</v>
      </c>
      <c r="I19" s="454">
        <v>1011729.0906661686</v>
      </c>
      <c r="J19" s="542">
        <v>0</v>
      </c>
      <c r="K19" s="542">
        <v>0</v>
      </c>
      <c r="L19" s="542"/>
      <c r="M19" s="542">
        <v>0</v>
      </c>
      <c r="N19" s="542"/>
      <c r="O19" s="542">
        <v>0</v>
      </c>
      <c r="P19" s="542">
        <v>0</v>
      </c>
      <c r="Q19" s="451">
        <v>0</v>
      </c>
    </row>
    <row r="20" spans="1:17" ht="15.75">
      <c r="A20" s="422"/>
      <c r="B20" s="457" t="s">
        <v>730</v>
      </c>
      <c r="C20" s="456">
        <v>68546300</v>
      </c>
      <c r="D20" s="456">
        <v>-884398.97755556647</v>
      </c>
      <c r="E20" s="456">
        <v>0</v>
      </c>
      <c r="F20" s="456">
        <v>0</v>
      </c>
      <c r="G20" s="456">
        <v>2741852</v>
      </c>
      <c r="H20" s="453">
        <v>1.4</v>
      </c>
      <c r="I20" s="454">
        <v>3838592.8</v>
      </c>
      <c r="J20" s="542">
        <v>0</v>
      </c>
      <c r="K20" s="542">
        <v>0</v>
      </c>
      <c r="L20" s="542"/>
      <c r="M20" s="542">
        <v>0</v>
      </c>
      <c r="N20" s="542"/>
      <c r="O20" s="542">
        <v>0</v>
      </c>
      <c r="P20" s="542">
        <v>0</v>
      </c>
      <c r="Q20" s="451">
        <v>0</v>
      </c>
    </row>
    <row r="21" spans="1:17" ht="15.75">
      <c r="A21" s="422"/>
      <c r="B21" s="457" t="s">
        <v>737</v>
      </c>
      <c r="C21" s="456">
        <v>68546300</v>
      </c>
      <c r="D21" s="456">
        <v>-884398.97755556647</v>
      </c>
      <c r="E21" s="456">
        <v>0</v>
      </c>
      <c r="F21" s="456">
        <v>0</v>
      </c>
      <c r="G21" s="456">
        <v>2741852</v>
      </c>
      <c r="H21" s="453">
        <v>1.4</v>
      </c>
      <c r="I21" s="454">
        <v>3838592.8</v>
      </c>
      <c r="J21" s="542">
        <v>0</v>
      </c>
      <c r="K21" s="542">
        <v>0</v>
      </c>
      <c r="L21" s="542"/>
      <c r="M21" s="542">
        <v>0</v>
      </c>
      <c r="N21" s="542"/>
      <c r="O21" s="542">
        <v>0</v>
      </c>
      <c r="P21" s="542">
        <v>0</v>
      </c>
      <c r="Q21" s="451">
        <v>0</v>
      </c>
    </row>
    <row r="22" spans="1:17" ht="15.75">
      <c r="A22" s="422"/>
      <c r="B22" s="455" t="s">
        <v>734</v>
      </c>
      <c r="C22" s="456">
        <v>0</v>
      </c>
      <c r="D22" s="456">
        <v>0</v>
      </c>
      <c r="E22" s="456">
        <v>0</v>
      </c>
      <c r="F22" s="456">
        <v>0</v>
      </c>
      <c r="G22" s="456">
        <v>0</v>
      </c>
      <c r="H22" s="453">
        <v>1.4</v>
      </c>
      <c r="I22" s="454">
        <v>0</v>
      </c>
      <c r="J22" s="542">
        <v>0</v>
      </c>
      <c r="K22" s="542">
        <v>0</v>
      </c>
      <c r="L22" s="542"/>
      <c r="M22" s="542">
        <v>0</v>
      </c>
      <c r="N22" s="542"/>
      <c r="O22" s="542">
        <v>0</v>
      </c>
      <c r="P22" s="542">
        <v>0</v>
      </c>
      <c r="Q22" s="451">
        <v>0</v>
      </c>
    </row>
    <row r="23" spans="1:17" ht="15.75">
      <c r="A23" s="422"/>
      <c r="B23" s="457" t="s">
        <v>729</v>
      </c>
      <c r="C23" s="456">
        <v>0</v>
      </c>
      <c r="D23" s="456">
        <v>0</v>
      </c>
      <c r="E23" s="456">
        <v>0</v>
      </c>
      <c r="F23" s="456">
        <v>0</v>
      </c>
      <c r="G23" s="456">
        <v>0</v>
      </c>
      <c r="H23" s="453">
        <v>1.4</v>
      </c>
      <c r="I23" s="454">
        <v>0</v>
      </c>
      <c r="J23" s="542">
        <v>0</v>
      </c>
      <c r="K23" s="542">
        <v>0</v>
      </c>
      <c r="L23" s="542"/>
      <c r="M23" s="542">
        <v>0</v>
      </c>
      <c r="N23" s="542"/>
      <c r="O23" s="542">
        <v>0</v>
      </c>
      <c r="P23" s="542">
        <v>0</v>
      </c>
      <c r="Q23" s="451">
        <v>0</v>
      </c>
    </row>
    <row r="24" spans="1:17" ht="15.75">
      <c r="A24" s="422"/>
      <c r="B24" s="457" t="s">
        <v>730</v>
      </c>
      <c r="C24" s="456">
        <v>0</v>
      </c>
      <c r="D24" s="456">
        <v>0</v>
      </c>
      <c r="E24" s="456">
        <v>0</v>
      </c>
      <c r="F24" s="456">
        <v>0</v>
      </c>
      <c r="G24" s="456">
        <v>0</v>
      </c>
      <c r="H24" s="453">
        <v>1.4</v>
      </c>
      <c r="I24" s="454">
        <v>0</v>
      </c>
      <c r="J24" s="542">
        <v>0</v>
      </c>
      <c r="K24" s="542">
        <v>0</v>
      </c>
      <c r="L24" s="542"/>
      <c r="M24" s="542">
        <v>0</v>
      </c>
      <c r="N24" s="542"/>
      <c r="O24" s="542">
        <v>0</v>
      </c>
      <c r="P24" s="542">
        <v>0</v>
      </c>
      <c r="Q24" s="451">
        <v>0</v>
      </c>
    </row>
    <row r="25" spans="1:17" ht="15.75">
      <c r="A25" s="422"/>
      <c r="B25" s="457" t="s">
        <v>737</v>
      </c>
      <c r="C25" s="456">
        <v>0</v>
      </c>
      <c r="D25" s="456">
        <v>0</v>
      </c>
      <c r="E25" s="456">
        <v>0</v>
      </c>
      <c r="F25" s="456">
        <v>0</v>
      </c>
      <c r="G25" s="456">
        <v>0</v>
      </c>
      <c r="H25" s="453">
        <v>1.4</v>
      </c>
      <c r="I25" s="454">
        <v>0</v>
      </c>
      <c r="J25" s="542">
        <v>0</v>
      </c>
      <c r="K25" s="542">
        <v>0</v>
      </c>
      <c r="L25" s="542"/>
      <c r="M25" s="542">
        <v>0</v>
      </c>
      <c r="N25" s="542"/>
      <c r="O25" s="542">
        <v>0</v>
      </c>
      <c r="P25" s="542">
        <v>0</v>
      </c>
      <c r="Q25" s="451">
        <v>0</v>
      </c>
    </row>
    <row r="26" spans="1:17" ht="15.75">
      <c r="A26" s="422"/>
      <c r="B26" s="455" t="s">
        <v>735</v>
      </c>
      <c r="C26" s="456">
        <v>680900</v>
      </c>
      <c r="D26" s="456">
        <v>21645.575342465774</v>
      </c>
      <c r="E26" s="456">
        <v>0</v>
      </c>
      <c r="F26" s="456">
        <v>64252.799999999996</v>
      </c>
      <c r="G26" s="456">
        <v>11555.256175438084</v>
      </c>
      <c r="H26" s="453">
        <v>1.4</v>
      </c>
      <c r="I26" s="454">
        <v>106131.2786456133</v>
      </c>
      <c r="J26" s="542">
        <v>0</v>
      </c>
      <c r="K26" s="542">
        <v>0</v>
      </c>
      <c r="L26" s="542"/>
      <c r="M26" s="542">
        <v>0</v>
      </c>
      <c r="N26" s="542"/>
      <c r="O26" s="542">
        <v>0</v>
      </c>
      <c r="P26" s="542">
        <v>0</v>
      </c>
      <c r="Q26" s="451">
        <v>0</v>
      </c>
    </row>
    <row r="27" spans="1:17" ht="15.75">
      <c r="A27" s="422"/>
      <c r="B27" s="457" t="s">
        <v>729</v>
      </c>
      <c r="C27" s="456">
        <v>680900</v>
      </c>
      <c r="D27" s="456">
        <v>21645.575342465774</v>
      </c>
      <c r="E27" s="456">
        <v>0</v>
      </c>
      <c r="F27" s="456">
        <v>0</v>
      </c>
      <c r="G27" s="456">
        <v>11555.256175438084</v>
      </c>
      <c r="H27" s="453">
        <v>1.4</v>
      </c>
      <c r="I27" s="454">
        <v>16177.358645613316</v>
      </c>
      <c r="J27" s="542">
        <v>0</v>
      </c>
      <c r="K27" s="542">
        <v>0</v>
      </c>
      <c r="L27" s="542"/>
      <c r="M27" s="542">
        <v>0</v>
      </c>
      <c r="N27" s="542"/>
      <c r="O27" s="542">
        <v>2403.2435569933423</v>
      </c>
      <c r="P27" s="542">
        <v>0</v>
      </c>
      <c r="Q27" s="451">
        <v>2403.2435569933423</v>
      </c>
    </row>
    <row r="28" spans="1:17" ht="15.75">
      <c r="A28" s="422"/>
      <c r="B28" s="457" t="s">
        <v>730</v>
      </c>
      <c r="C28" s="456">
        <v>680900</v>
      </c>
      <c r="D28" s="456">
        <v>21645.575342465774</v>
      </c>
      <c r="E28" s="456">
        <v>0</v>
      </c>
      <c r="F28" s="456">
        <v>64252.799999999996</v>
      </c>
      <c r="G28" s="456">
        <v>11439.12</v>
      </c>
      <c r="H28" s="453">
        <v>1.4</v>
      </c>
      <c r="I28" s="454">
        <v>105968.68799999999</v>
      </c>
      <c r="J28" s="542">
        <v>0</v>
      </c>
      <c r="K28" s="542">
        <v>0</v>
      </c>
      <c r="L28" s="542"/>
      <c r="M28" s="542">
        <v>0</v>
      </c>
      <c r="N28" s="542"/>
      <c r="O28" s="542">
        <v>105968.68799999999</v>
      </c>
      <c r="P28" s="542">
        <v>0</v>
      </c>
      <c r="Q28" s="451">
        <v>105968.68799999999</v>
      </c>
    </row>
    <row r="29" spans="1:17" ht="15.75">
      <c r="A29" s="422"/>
      <c r="B29" s="457" t="s">
        <v>737</v>
      </c>
      <c r="C29" s="456">
        <v>680900</v>
      </c>
      <c r="D29" s="456">
        <v>21645.575342465774</v>
      </c>
      <c r="E29" s="456">
        <v>0</v>
      </c>
      <c r="F29" s="456">
        <v>21645.575342465774</v>
      </c>
      <c r="G29" s="456">
        <v>27236</v>
      </c>
      <c r="H29" s="453">
        <v>1.4</v>
      </c>
      <c r="I29" s="454">
        <v>68434.205479452081</v>
      </c>
      <c r="J29" s="542">
        <v>0</v>
      </c>
      <c r="K29" s="542">
        <v>0</v>
      </c>
      <c r="L29" s="542"/>
      <c r="M29" s="542">
        <v>0</v>
      </c>
      <c r="N29" s="542"/>
      <c r="O29" s="542">
        <v>68434.205479452081</v>
      </c>
      <c r="P29" s="542">
        <v>0</v>
      </c>
      <c r="Q29" s="451">
        <v>68434.205479452081</v>
      </c>
    </row>
    <row r="30" spans="1:17" ht="15.75">
      <c r="A30" s="422"/>
      <c r="B30" s="458" t="s">
        <v>736</v>
      </c>
      <c r="C30" s="456">
        <v>0</v>
      </c>
      <c r="D30" s="456">
        <v>0</v>
      </c>
      <c r="E30" s="456">
        <v>0</v>
      </c>
      <c r="F30" s="456">
        <v>0</v>
      </c>
      <c r="G30" s="456">
        <v>0</v>
      </c>
      <c r="H30" s="453">
        <v>1.4</v>
      </c>
      <c r="I30" s="454">
        <v>0</v>
      </c>
      <c r="J30" s="542">
        <v>0</v>
      </c>
      <c r="K30" s="542">
        <v>0</v>
      </c>
      <c r="L30" s="542"/>
      <c r="M30" s="542">
        <v>0</v>
      </c>
      <c r="N30" s="542"/>
      <c r="O30" s="542">
        <v>0</v>
      </c>
      <c r="P30" s="542">
        <v>0</v>
      </c>
      <c r="Q30" s="451">
        <v>0</v>
      </c>
    </row>
    <row r="31" spans="1:17" ht="15.75">
      <c r="A31" s="422"/>
      <c r="B31" s="457" t="s">
        <v>729</v>
      </c>
      <c r="C31" s="456">
        <v>0</v>
      </c>
      <c r="D31" s="456">
        <v>0</v>
      </c>
      <c r="E31" s="456">
        <v>0</v>
      </c>
      <c r="F31" s="456">
        <v>0</v>
      </c>
      <c r="G31" s="456">
        <v>0</v>
      </c>
      <c r="H31" s="453">
        <v>1.4</v>
      </c>
      <c r="I31" s="454">
        <v>0</v>
      </c>
      <c r="J31" s="542">
        <v>0</v>
      </c>
      <c r="K31" s="542">
        <v>0</v>
      </c>
      <c r="L31" s="542"/>
      <c r="M31" s="542">
        <v>0</v>
      </c>
      <c r="N31" s="542"/>
      <c r="O31" s="542">
        <v>0</v>
      </c>
      <c r="P31" s="542">
        <v>0</v>
      </c>
      <c r="Q31" s="451">
        <v>0</v>
      </c>
    </row>
    <row r="32" spans="1:17" ht="15.75">
      <c r="A32" s="422"/>
      <c r="B32" s="457" t="s">
        <v>730</v>
      </c>
      <c r="C32" s="456">
        <v>0</v>
      </c>
      <c r="D32" s="456">
        <v>0</v>
      </c>
      <c r="E32" s="456">
        <v>0</v>
      </c>
      <c r="F32" s="456">
        <v>0</v>
      </c>
      <c r="G32" s="456">
        <v>0</v>
      </c>
      <c r="H32" s="453">
        <v>1.4</v>
      </c>
      <c r="I32" s="454">
        <v>0</v>
      </c>
      <c r="J32" s="542">
        <v>0</v>
      </c>
      <c r="K32" s="542">
        <v>0</v>
      </c>
      <c r="L32" s="542"/>
      <c r="M32" s="542">
        <v>0</v>
      </c>
      <c r="N32" s="542"/>
      <c r="O32" s="542">
        <v>0</v>
      </c>
      <c r="P32" s="542">
        <v>0</v>
      </c>
      <c r="Q32" s="451">
        <v>0</v>
      </c>
    </row>
    <row r="33" spans="1:17" ht="15.75">
      <c r="A33" s="422"/>
      <c r="B33" s="457" t="s">
        <v>737</v>
      </c>
      <c r="C33" s="456">
        <v>0</v>
      </c>
      <c r="D33" s="456">
        <v>0</v>
      </c>
      <c r="E33" s="456">
        <v>0</v>
      </c>
      <c r="F33" s="456">
        <v>0</v>
      </c>
      <c r="G33" s="456">
        <v>0</v>
      </c>
      <c r="H33" s="453">
        <v>1.4</v>
      </c>
      <c r="I33" s="454">
        <v>0</v>
      </c>
      <c r="J33" s="542">
        <v>0</v>
      </c>
      <c r="K33" s="542">
        <v>0</v>
      </c>
      <c r="L33" s="542"/>
      <c r="M33" s="542">
        <v>0</v>
      </c>
      <c r="N33" s="542"/>
      <c r="O33" s="542">
        <v>0</v>
      </c>
      <c r="P33" s="542">
        <v>0</v>
      </c>
      <c r="Q33" s="451">
        <v>0</v>
      </c>
    </row>
    <row r="34" spans="1:17" ht="15.75">
      <c r="A34" s="422"/>
      <c r="B34" s="459" t="s">
        <v>64</v>
      </c>
      <c r="C34" s="460">
        <v>69227200</v>
      </c>
      <c r="D34" s="460" t="b">
        <v>0</v>
      </c>
      <c r="E34" s="460">
        <v>0</v>
      </c>
      <c r="F34" s="460">
        <v>64252.799999999996</v>
      </c>
      <c r="G34" s="460">
        <v>734218.89236555854</v>
      </c>
      <c r="H34" s="453">
        <v>1.4</v>
      </c>
      <c r="I34" s="454">
        <v>1117860.3693117818</v>
      </c>
      <c r="J34" s="460" t="b">
        <v>0</v>
      </c>
      <c r="K34" s="460" t="b">
        <v>0</v>
      </c>
      <c r="L34" s="460" t="b">
        <v>0</v>
      </c>
      <c r="M34" s="460" t="b">
        <v>0</v>
      </c>
      <c r="N34" s="460" t="b">
        <v>0</v>
      </c>
      <c r="O34" s="460">
        <v>2403.2435569933423</v>
      </c>
      <c r="P34" s="460" t="b">
        <v>0</v>
      </c>
      <c r="Q34" s="460">
        <v>2403.2435569933423</v>
      </c>
    </row>
  </sheetData>
  <conditionalFormatting sqref="I7:I34">
    <cfRule type="expression" dxfId="18" priority="1">
      <formula>(C7*#REF!)&lt;&gt;SUM(#REF!)</formula>
    </cfRule>
  </conditionalFormatting>
  <pageMargins left="0.7" right="0.7" top="0.75" bottom="0.75" header="0.3" footer="0.3"/>
  <pageSetup paperSize="9" scale="27"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zoomScale="80" zoomScaleNormal="80" workbookViewId="0">
      <pane xSplit="1" ySplit="5" topLeftCell="B6" activePane="bottomRight" state="frozen"/>
      <selection activeCell="C18" sqref="C18"/>
      <selection pane="topRight" activeCell="C18" sqref="C18"/>
      <selection pane="bottomLeft" activeCell="C18" sqref="C18"/>
      <selection pane="bottomRight" activeCell="K24" sqref="K24"/>
    </sheetView>
  </sheetViews>
  <sheetFormatPr defaultColWidth="9.28515625" defaultRowHeight="14.25"/>
  <cols>
    <col min="1" max="1" width="9.5703125" style="3" bestFit="1" customWidth="1"/>
    <col min="2" max="2" width="82" style="3" customWidth="1"/>
    <col min="3" max="3" width="14.28515625" style="3" bestFit="1" customWidth="1"/>
    <col min="4" max="5" width="14.28515625" style="4" bestFit="1" customWidth="1"/>
    <col min="6" max="7" width="14" style="4" bestFit="1" customWidth="1"/>
    <col min="8" max="8" width="9.28515625" style="5" customWidth="1"/>
    <col min="9" max="12" width="9.28515625" style="5"/>
    <col min="13" max="13" width="6.7109375" style="5" customWidth="1"/>
    <col min="14" max="16384" width="9.28515625" style="5"/>
  </cols>
  <sheetData>
    <row r="1" spans="1:8">
      <c r="A1" s="2" t="s">
        <v>30</v>
      </c>
      <c r="B1" s="3" t="str">
        <f>'Info '!C2</f>
        <v>JSC "Liberty Bank"</v>
      </c>
    </row>
    <row r="2" spans="1:8">
      <c r="A2" s="2" t="s">
        <v>31</v>
      </c>
      <c r="B2" s="555">
        <v>45838</v>
      </c>
      <c r="C2" s="6"/>
      <c r="D2" s="7"/>
      <c r="E2" s="7"/>
      <c r="F2" s="7"/>
      <c r="G2" s="7"/>
      <c r="H2" s="8"/>
    </row>
    <row r="3" spans="1:8" ht="15" thickBot="1">
      <c r="A3" s="2"/>
      <c r="B3" s="6"/>
      <c r="C3" s="6"/>
      <c r="D3" s="7"/>
      <c r="E3" s="7"/>
      <c r="F3" s="7"/>
      <c r="G3" s="7"/>
      <c r="H3" s="8"/>
    </row>
    <row r="4" spans="1:8" ht="15" customHeight="1" thickBot="1">
      <c r="A4" s="9" t="s">
        <v>93</v>
      </c>
      <c r="B4" s="10" t="s">
        <v>92</v>
      </c>
      <c r="C4" s="10"/>
      <c r="D4" s="820" t="s">
        <v>664</v>
      </c>
      <c r="E4" s="821"/>
      <c r="F4" s="821"/>
      <c r="G4" s="822"/>
      <c r="H4" s="8"/>
    </row>
    <row r="5" spans="1:8">
      <c r="A5" s="11" t="s">
        <v>6</v>
      </c>
      <c r="B5" s="12"/>
      <c r="C5" s="231" t="str">
        <f>INT((MONTH($B$2))/3)&amp;"Q"&amp;"-"&amp;YEAR($B$2)</f>
        <v>2Q-2025</v>
      </c>
      <c r="D5" s="231" t="str">
        <f>IF(INT(MONTH($B$2))=3, "4"&amp;"Q"&amp;"-"&amp;YEAR($B$2)-1, IF(INT(MONTH($B$2))=6, "1"&amp;"Q"&amp;"-"&amp;YEAR($B$2), IF(INT(MONTH($B$2))=9, "2"&amp;"Q"&amp;"-"&amp;YEAR($B$2),IF(INT(MONTH($B$2))=12, "3"&amp;"Q"&amp;"-"&amp;YEAR($B$2), 0))))</f>
        <v>1Q-2025</v>
      </c>
      <c r="E5" s="231" t="str">
        <f>IF(INT(MONTH($B$2))=3, "3"&amp;"Q"&amp;"-"&amp;YEAR($B$2)-1, IF(INT(MONTH($B$2))=6, "4"&amp;"Q"&amp;"-"&amp;YEAR($B$2)-1, IF(INT(MONTH($B$2))=9, "1"&amp;"Q"&amp;"-"&amp;YEAR($B$2),IF(INT(MONTH($B$2))=12, "2"&amp;"Q"&amp;"-"&amp;YEAR($B$2), 0))))</f>
        <v>4Q-2024</v>
      </c>
      <c r="F5" s="231" t="str">
        <f>IF(INT(MONTH($B$2))=3, "2"&amp;"Q"&amp;"-"&amp;YEAR($B$2)-1, IF(INT(MONTH($B$2))=6, "3"&amp;"Q"&amp;"-"&amp;YEAR($B$2)-1, IF(INT(MONTH($B$2))=9, "4"&amp;"Q"&amp;"-"&amp;YEAR($B$2)-1,IF(INT(MONTH($B$2))=12, "1"&amp;"Q"&amp;"-"&amp;YEAR($B$2), 0))))</f>
        <v>3Q-2024</v>
      </c>
      <c r="G5" s="232" t="str">
        <f>IF(INT(MONTH($B$2))=3, "1"&amp;"Q"&amp;"-"&amp;YEAR($B$2)-1, IF(INT(MONTH($B$2))=6, "2"&amp;"Q"&amp;"-"&amp;YEAR($B$2)-1, IF(INT(MONTH($B$2))=9, "3"&amp;"Q"&amp;"-"&amp;YEAR($B$2)-1,IF(INT(MONTH($B$2))=12, "4"&amp;"Q"&amp;"-"&amp;YEAR($B$2)-1, 0))))</f>
        <v>2Q-2024</v>
      </c>
    </row>
    <row r="6" spans="1:8">
      <c r="B6" s="109" t="s">
        <v>91</v>
      </c>
      <c r="C6" s="234"/>
      <c r="D6" s="234"/>
      <c r="E6" s="234"/>
      <c r="F6" s="234"/>
      <c r="G6" s="235"/>
    </row>
    <row r="7" spans="1:8">
      <c r="A7" s="13"/>
      <c r="B7" s="110" t="s">
        <v>89</v>
      </c>
      <c r="C7" s="234"/>
      <c r="D7" s="234"/>
      <c r="E7" s="234"/>
      <c r="F7" s="234"/>
      <c r="G7" s="235"/>
    </row>
    <row r="8" spans="1:8">
      <c r="A8" s="236">
        <v>1</v>
      </c>
      <c r="B8" s="14" t="s">
        <v>327</v>
      </c>
      <c r="C8" s="574">
        <v>552245890</v>
      </c>
      <c r="D8" s="575">
        <v>525336628</v>
      </c>
      <c r="E8" s="575">
        <v>494557061.01626861</v>
      </c>
      <c r="F8" s="575">
        <v>476725155.01626861</v>
      </c>
      <c r="G8" s="576">
        <v>451910666.01626861</v>
      </c>
    </row>
    <row r="9" spans="1:8">
      <c r="A9" s="236">
        <v>2</v>
      </c>
      <c r="B9" s="14" t="s">
        <v>328</v>
      </c>
      <c r="C9" s="574">
        <v>557970331.55499995</v>
      </c>
      <c r="D9" s="575">
        <v>530968494.38999999</v>
      </c>
      <c r="E9" s="575">
        <v>499122445.01626861</v>
      </c>
      <c r="F9" s="575">
        <v>481290539.01626861</v>
      </c>
      <c r="G9" s="576">
        <v>456476050.01626861</v>
      </c>
    </row>
    <row r="10" spans="1:8">
      <c r="A10" s="236">
        <v>3</v>
      </c>
      <c r="B10" s="14" t="s">
        <v>142</v>
      </c>
      <c r="C10" s="574">
        <v>672934382.07807994</v>
      </c>
      <c r="D10" s="575">
        <v>636735176.87199998</v>
      </c>
      <c r="E10" s="575">
        <v>597044234.29626858</v>
      </c>
      <c r="F10" s="575">
        <v>576381135.99626863</v>
      </c>
      <c r="G10" s="576">
        <v>534461681.4802686</v>
      </c>
    </row>
    <row r="11" spans="1:8">
      <c r="A11" s="236">
        <v>4</v>
      </c>
      <c r="B11" s="14" t="s">
        <v>330</v>
      </c>
      <c r="C11" s="574">
        <v>441488902.26237458</v>
      </c>
      <c r="D11" s="575">
        <v>425777728.86678213</v>
      </c>
      <c r="E11" s="575">
        <v>389236302.9916597</v>
      </c>
      <c r="F11" s="575">
        <v>375461803.76365733</v>
      </c>
      <c r="G11" s="576">
        <v>353660623.14210975</v>
      </c>
    </row>
    <row r="12" spans="1:8">
      <c r="A12" s="236">
        <v>5</v>
      </c>
      <c r="B12" s="14" t="s">
        <v>331</v>
      </c>
      <c r="C12" s="574">
        <v>528585929.79793251</v>
      </c>
      <c r="D12" s="575">
        <v>511799321.7346729</v>
      </c>
      <c r="E12" s="575">
        <v>470223053.12787247</v>
      </c>
      <c r="F12" s="575">
        <v>450599467.36418808</v>
      </c>
      <c r="G12" s="576">
        <v>424208609.17093927</v>
      </c>
    </row>
    <row r="13" spans="1:8">
      <c r="A13" s="236">
        <v>6</v>
      </c>
      <c r="B13" s="14" t="s">
        <v>329</v>
      </c>
      <c r="C13" s="574">
        <v>644204846.62828577</v>
      </c>
      <c r="D13" s="575">
        <v>625984079.57518649</v>
      </c>
      <c r="E13" s="575">
        <v>577724799.6767478</v>
      </c>
      <c r="F13" s="575">
        <v>550336100.57666826</v>
      </c>
      <c r="G13" s="576">
        <v>517860781.4674024</v>
      </c>
    </row>
    <row r="14" spans="1:8">
      <c r="A14" s="13"/>
      <c r="B14" s="109" t="s">
        <v>333</v>
      </c>
      <c r="C14" s="562"/>
      <c r="D14" s="562"/>
      <c r="E14" s="562"/>
      <c r="F14" s="562"/>
      <c r="G14" s="417"/>
    </row>
    <row r="15" spans="1:8" ht="15" customHeight="1">
      <c r="A15" s="236">
        <v>7</v>
      </c>
      <c r="B15" s="14" t="s">
        <v>332</v>
      </c>
      <c r="C15" s="577">
        <v>3866746277.552371</v>
      </c>
      <c r="D15" s="575">
        <v>3794115454.49717</v>
      </c>
      <c r="E15" s="575">
        <v>3572886204.6625586</v>
      </c>
      <c r="F15" s="575">
        <v>3310888204.7714052</v>
      </c>
      <c r="G15" s="576">
        <v>3138324582.412457</v>
      </c>
    </row>
    <row r="16" spans="1:8">
      <c r="A16" s="13"/>
      <c r="B16" s="109" t="s">
        <v>334</v>
      </c>
      <c r="C16" s="562"/>
      <c r="D16" s="562"/>
      <c r="E16" s="562"/>
      <c r="F16" s="562"/>
      <c r="G16" s="417"/>
    </row>
    <row r="17" spans="1:9" s="15" customFormat="1">
      <c r="A17" s="236"/>
      <c r="B17" s="110" t="s">
        <v>715</v>
      </c>
      <c r="C17" s="562"/>
      <c r="D17" s="562"/>
      <c r="E17" s="562"/>
      <c r="F17" s="562"/>
      <c r="G17" s="417"/>
      <c r="I17" s="5"/>
    </row>
    <row r="18" spans="1:9">
      <c r="A18" s="11">
        <v>8</v>
      </c>
      <c r="B18" s="14" t="s">
        <v>327</v>
      </c>
      <c r="C18" s="559">
        <v>0.14281927242186901</v>
      </c>
      <c r="D18" s="560">
        <v>0.13846089669657199</v>
      </c>
      <c r="E18" s="560">
        <v>0.13841948292976128</v>
      </c>
      <c r="F18" s="560">
        <v>0.14398708912286676</v>
      </c>
      <c r="G18" s="561">
        <v>0.14399742733713064</v>
      </c>
    </row>
    <row r="19" spans="1:9" ht="15" customHeight="1">
      <c r="A19" s="11">
        <v>9</v>
      </c>
      <c r="B19" s="14" t="s">
        <v>328</v>
      </c>
      <c r="C19" s="559">
        <v>0.14429970096413774</v>
      </c>
      <c r="D19" s="560">
        <v>0.13994526544010208</v>
      </c>
      <c r="E19" s="560">
        <v>0.13969726893762302</v>
      </c>
      <c r="F19" s="560">
        <v>0.14536598919971644</v>
      </c>
      <c r="G19" s="561">
        <v>0.14545214748481228</v>
      </c>
    </row>
    <row r="20" spans="1:9">
      <c r="A20" s="11">
        <v>10</v>
      </c>
      <c r="B20" s="14" t="s">
        <v>142</v>
      </c>
      <c r="C20" s="559">
        <v>0.17403117085407624</v>
      </c>
      <c r="D20" s="560">
        <v>0.16782177150599806</v>
      </c>
      <c r="E20" s="560">
        <v>0.16710418415149508</v>
      </c>
      <c r="F20" s="560">
        <v>0.17408655936060635</v>
      </c>
      <c r="G20" s="561">
        <v>0.170301594830393</v>
      </c>
    </row>
    <row r="21" spans="1:9">
      <c r="A21" s="11">
        <v>11</v>
      </c>
      <c r="B21" s="14" t="s">
        <v>330</v>
      </c>
      <c r="C21" s="559">
        <v>0.1141758136098432</v>
      </c>
      <c r="D21" s="560">
        <v>0.1122205515285802</v>
      </c>
      <c r="E21" s="560">
        <v>0.10894170166508876</v>
      </c>
      <c r="F21" s="560">
        <v>0.11340213880449657</v>
      </c>
      <c r="G21" s="561">
        <v>0.11269090046455546</v>
      </c>
    </row>
    <row r="22" spans="1:9">
      <c r="A22" s="11">
        <v>12</v>
      </c>
      <c r="B22" s="14" t="s">
        <v>331</v>
      </c>
      <c r="C22" s="559">
        <v>0.1367004431779073</v>
      </c>
      <c r="D22" s="560">
        <v>0.13489292244073292</v>
      </c>
      <c r="E22" s="560">
        <v>0.13160874043909906</v>
      </c>
      <c r="F22" s="560">
        <v>0.13609624955467167</v>
      </c>
      <c r="G22" s="561">
        <v>0.13517040638443029</v>
      </c>
    </row>
    <row r="23" spans="1:9">
      <c r="A23" s="11">
        <v>13</v>
      </c>
      <c r="B23" s="14" t="s">
        <v>329</v>
      </c>
      <c r="C23" s="559">
        <v>0.16660127155693905</v>
      </c>
      <c r="D23" s="560">
        <v>0.16498814732514444</v>
      </c>
      <c r="E23" s="560">
        <v>0.16169694935227052</v>
      </c>
      <c r="F23" s="560">
        <v>0.16622007948911258</v>
      </c>
      <c r="G23" s="561">
        <v>0.1650118615421603</v>
      </c>
    </row>
    <row r="24" spans="1:9" ht="15">
      <c r="A24" s="418"/>
      <c r="B24" s="109" t="s">
        <v>700</v>
      </c>
      <c r="C24" s="681"/>
      <c r="D24" s="562"/>
      <c r="E24" s="562"/>
      <c r="F24" s="562"/>
      <c r="G24" s="417"/>
    </row>
    <row r="25" spans="1:9" ht="25.5">
      <c r="A25" s="11">
        <v>14</v>
      </c>
      <c r="B25" s="14" t="s">
        <v>701</v>
      </c>
      <c r="C25" s="559">
        <v>0.12811070917179923</v>
      </c>
      <c r="D25" s="560">
        <v>0.1228790473713131</v>
      </c>
      <c r="E25" s="560">
        <v>0.12717541588370704</v>
      </c>
      <c r="F25" s="560">
        <v>0.12466684122191135</v>
      </c>
      <c r="G25" s="561">
        <v>0.12316698443036685</v>
      </c>
      <c r="H25" s="416"/>
    </row>
    <row r="26" spans="1:9">
      <c r="A26" s="13"/>
      <c r="B26" s="109" t="s">
        <v>88</v>
      </c>
      <c r="C26" s="681"/>
      <c r="D26" s="562"/>
      <c r="E26" s="562"/>
      <c r="F26" s="562"/>
      <c r="G26" s="417"/>
    </row>
    <row r="27" spans="1:9" ht="15" customHeight="1">
      <c r="A27" s="237">
        <v>15</v>
      </c>
      <c r="B27" s="14" t="s">
        <v>87</v>
      </c>
      <c r="C27" s="682">
        <v>0.12964355251866436</v>
      </c>
      <c r="D27" s="563">
        <v>0.12757999267309761</v>
      </c>
      <c r="E27" s="563">
        <v>0.13352588531777046</v>
      </c>
      <c r="F27" s="563">
        <v>0.13489690373614893</v>
      </c>
      <c r="G27" s="564">
        <v>0.13594000874485046</v>
      </c>
    </row>
    <row r="28" spans="1:9" ht="15">
      <c r="A28" s="237">
        <v>16</v>
      </c>
      <c r="B28" s="14" t="s">
        <v>86</v>
      </c>
      <c r="C28" s="682">
        <v>6.0881534060544008E-2</v>
      </c>
      <c r="D28" s="563">
        <v>5.995030532207319E-2</v>
      </c>
      <c r="E28" s="563">
        <v>6.1812917122402701E-2</v>
      </c>
      <c r="F28" s="563">
        <v>6.2149335130943298E-2</v>
      </c>
      <c r="G28" s="564">
        <v>6.3447197673077563E-2</v>
      </c>
    </row>
    <row r="29" spans="1:9" ht="15">
      <c r="A29" s="237">
        <v>17</v>
      </c>
      <c r="B29" s="14" t="s">
        <v>85</v>
      </c>
      <c r="C29" s="682">
        <v>2.8846153348282846E-2</v>
      </c>
      <c r="D29" s="563">
        <v>3.0671249042890224E-2</v>
      </c>
      <c r="E29" s="563">
        <v>3.3661146627301693E-2</v>
      </c>
      <c r="F29" s="563">
        <v>3.564391852912939E-2</v>
      </c>
      <c r="G29" s="564">
        <v>3.5716841818431891E-2</v>
      </c>
    </row>
    <row r="30" spans="1:9" ht="15">
      <c r="A30" s="237">
        <v>18</v>
      </c>
      <c r="B30" s="14" t="s">
        <v>84</v>
      </c>
      <c r="C30" s="682">
        <v>6.8762018458120355E-2</v>
      </c>
      <c r="D30" s="563">
        <v>6.7629687351024426E-2</v>
      </c>
      <c r="E30" s="563">
        <v>7.1712968195367752E-2</v>
      </c>
      <c r="F30" s="563">
        <v>7.2747568605205634E-2</v>
      </c>
      <c r="G30" s="564">
        <v>7.2492811071772897E-2</v>
      </c>
    </row>
    <row r="31" spans="1:9" ht="15">
      <c r="A31" s="237">
        <v>19</v>
      </c>
      <c r="B31" s="14" t="s">
        <v>154</v>
      </c>
      <c r="C31" s="682">
        <v>2.3267151824740148E-2</v>
      </c>
      <c r="D31" s="563">
        <v>2.3024092846881498E-2</v>
      </c>
      <c r="E31" s="563">
        <v>2.2849459205870466E-2</v>
      </c>
      <c r="F31" s="563">
        <v>2.5326708964072134E-2</v>
      </c>
      <c r="G31" s="564">
        <v>2.6145284601019822E-2</v>
      </c>
    </row>
    <row r="32" spans="1:9" ht="15">
      <c r="A32" s="237">
        <v>20</v>
      </c>
      <c r="B32" s="14" t="s">
        <v>155</v>
      </c>
      <c r="C32" s="682">
        <v>0.19445886041702257</v>
      </c>
      <c r="D32" s="563">
        <v>0.19352832777294401</v>
      </c>
      <c r="E32" s="563">
        <v>0.18910827785737916</v>
      </c>
      <c r="F32" s="563">
        <v>0.20934942503485948</v>
      </c>
      <c r="G32" s="564">
        <v>0.21668863259107363</v>
      </c>
    </row>
    <row r="33" spans="1:7">
      <c r="A33" s="13"/>
      <c r="B33" s="109" t="s">
        <v>216</v>
      </c>
      <c r="C33" s="683"/>
      <c r="D33" s="562"/>
      <c r="E33" s="562"/>
      <c r="F33" s="562"/>
      <c r="G33" s="417"/>
    </row>
    <row r="34" spans="1:7" ht="15">
      <c r="A34" s="237">
        <v>21</v>
      </c>
      <c r="B34" s="14" t="s">
        <v>83</v>
      </c>
      <c r="C34" s="682">
        <v>3.3464911132688298E-2</v>
      </c>
      <c r="D34" s="565">
        <v>3.4770391236871104E-2</v>
      </c>
      <c r="E34" s="565">
        <v>3.6295698069211492E-2</v>
      </c>
      <c r="F34" s="565">
        <v>3.8632935098288648E-2</v>
      </c>
      <c r="G34" s="566">
        <v>4.1037638405429996E-2</v>
      </c>
    </row>
    <row r="35" spans="1:7" ht="15" customHeight="1">
      <c r="A35" s="237">
        <v>22</v>
      </c>
      <c r="B35" s="14" t="s">
        <v>674</v>
      </c>
      <c r="C35" s="682">
        <v>3.3311101083553035E-2</v>
      </c>
      <c r="D35" s="565">
        <v>3.573067919028846E-2</v>
      </c>
      <c r="E35" s="565">
        <v>3.8723350761791203E-2</v>
      </c>
      <c r="F35" s="565">
        <v>4.0676002268681406E-2</v>
      </c>
      <c r="G35" s="566">
        <v>4.2331589398323363E-2</v>
      </c>
    </row>
    <row r="36" spans="1:7" ht="15">
      <c r="A36" s="237">
        <v>23</v>
      </c>
      <c r="B36" s="14" t="s">
        <v>82</v>
      </c>
      <c r="C36" s="682">
        <v>0.22398822652038747</v>
      </c>
      <c r="D36" s="565">
        <v>0.23228513557706831</v>
      </c>
      <c r="E36" s="565">
        <v>0.23318541703763818</v>
      </c>
      <c r="F36" s="565">
        <v>0.22539542436453869</v>
      </c>
      <c r="G36" s="566">
        <v>0.20180543664543094</v>
      </c>
    </row>
    <row r="37" spans="1:7" ht="15" customHeight="1">
      <c r="A37" s="237">
        <v>24</v>
      </c>
      <c r="B37" s="14" t="s">
        <v>81</v>
      </c>
      <c r="C37" s="682">
        <v>0.22931428577836915</v>
      </c>
      <c r="D37" s="565">
        <v>0.24055205812451469</v>
      </c>
      <c r="E37" s="565">
        <v>0.25006070075037845</v>
      </c>
      <c r="F37" s="565">
        <v>0.24267437410402101</v>
      </c>
      <c r="G37" s="566">
        <v>0.23430983007843634</v>
      </c>
    </row>
    <row r="38" spans="1:7" ht="15">
      <c r="A38" s="237">
        <v>25</v>
      </c>
      <c r="B38" s="14" t="s">
        <v>80</v>
      </c>
      <c r="C38" s="682">
        <v>9.2614735246826063E-2</v>
      </c>
      <c r="D38" s="565">
        <v>5.7639232345230829E-2</v>
      </c>
      <c r="E38" s="565">
        <v>0.18718191691155472</v>
      </c>
      <c r="F38" s="565">
        <v>0.15930679832848371</v>
      </c>
      <c r="G38" s="566">
        <v>0.14461920459661237</v>
      </c>
    </row>
    <row r="39" spans="1:7" ht="15" customHeight="1">
      <c r="A39" s="13"/>
      <c r="B39" s="109" t="s">
        <v>217</v>
      </c>
      <c r="C39" s="683"/>
      <c r="D39" s="562"/>
      <c r="E39" s="562"/>
      <c r="F39" s="562"/>
      <c r="G39" s="417"/>
    </row>
    <row r="40" spans="1:7" ht="15" customHeight="1">
      <c r="A40" s="237">
        <v>26</v>
      </c>
      <c r="B40" s="14" t="s">
        <v>79</v>
      </c>
      <c r="C40" s="682">
        <v>0.16420566255758853</v>
      </c>
      <c r="D40" s="567">
        <v>0.16518727212948106</v>
      </c>
      <c r="E40" s="567">
        <v>0.17963852729656912</v>
      </c>
      <c r="F40" s="567">
        <v>0.1492629749978556</v>
      </c>
      <c r="G40" s="564">
        <v>0.16539999999999999</v>
      </c>
    </row>
    <row r="41" spans="1:7" ht="15" customHeight="1">
      <c r="A41" s="237">
        <v>27</v>
      </c>
      <c r="B41" s="14" t="s">
        <v>78</v>
      </c>
      <c r="C41" s="682">
        <v>0.26026724430039955</v>
      </c>
      <c r="D41" s="563">
        <v>0.27113045648302808</v>
      </c>
      <c r="E41" s="563">
        <v>0.28814971838997666</v>
      </c>
      <c r="F41" s="563">
        <v>0.26329976972625957</v>
      </c>
      <c r="G41" s="564">
        <v>0.26488054908483566</v>
      </c>
    </row>
    <row r="42" spans="1:7" ht="15" customHeight="1">
      <c r="A42" s="237">
        <v>28</v>
      </c>
      <c r="B42" s="14" t="s">
        <v>77</v>
      </c>
      <c r="C42" s="682">
        <v>0.29805514396576177</v>
      </c>
      <c r="D42" s="563">
        <v>0.28640147179563308</v>
      </c>
      <c r="E42" s="563">
        <v>0.27356444959215231</v>
      </c>
      <c r="F42" s="563">
        <v>0.31830837153043406</v>
      </c>
      <c r="G42" s="564">
        <v>0.33134385693358714</v>
      </c>
    </row>
    <row r="43" spans="1:7" ht="15" customHeight="1">
      <c r="A43" s="238"/>
      <c r="B43" s="109" t="s">
        <v>258</v>
      </c>
      <c r="C43" s="681"/>
      <c r="D43" s="562"/>
      <c r="E43" s="562"/>
      <c r="F43" s="562"/>
      <c r="G43" s="417"/>
    </row>
    <row r="44" spans="1:7" ht="15">
      <c r="A44" s="237">
        <v>29</v>
      </c>
      <c r="B44" s="14" t="s">
        <v>241</v>
      </c>
      <c r="C44" s="684">
        <v>893791799.91219151</v>
      </c>
      <c r="D44" s="568">
        <v>862517993.9046886</v>
      </c>
      <c r="E44" s="568">
        <v>922068910.69472909</v>
      </c>
      <c r="F44" s="568">
        <v>936119644.80454123</v>
      </c>
      <c r="G44" s="569">
        <v>947474891.78269398</v>
      </c>
    </row>
    <row r="45" spans="1:7" ht="15" customHeight="1">
      <c r="A45" s="237">
        <v>30</v>
      </c>
      <c r="B45" s="14" t="s">
        <v>253</v>
      </c>
      <c r="C45" s="684">
        <v>761463798.61786175</v>
      </c>
      <c r="D45" s="568">
        <v>754121465.74082541</v>
      </c>
      <c r="E45" s="568">
        <v>753183737.11671567</v>
      </c>
      <c r="F45" s="568">
        <v>691301791.06222975</v>
      </c>
      <c r="G45" s="569">
        <v>688153424.55383015</v>
      </c>
    </row>
    <row r="46" spans="1:7" ht="15" customHeight="1">
      <c r="A46" s="276">
        <v>31</v>
      </c>
      <c r="B46" s="277" t="s">
        <v>242</v>
      </c>
      <c r="C46" s="565">
        <v>1.1737810799863622</v>
      </c>
      <c r="D46" s="563">
        <v>1.1437388180661028</v>
      </c>
      <c r="E46" s="563">
        <v>1.2242283857913974</v>
      </c>
      <c r="F46" s="563">
        <v>1.3541403434904069</v>
      </c>
      <c r="G46" s="564">
        <v>1.3768367023632804</v>
      </c>
    </row>
    <row r="47" spans="1:7" ht="15" customHeight="1">
      <c r="A47" s="276"/>
      <c r="B47" s="109" t="s">
        <v>337</v>
      </c>
      <c r="C47" s="681"/>
      <c r="D47" s="562"/>
      <c r="E47" s="562"/>
      <c r="F47" s="562"/>
      <c r="G47" s="417"/>
    </row>
    <row r="48" spans="1:7" ht="15" customHeight="1">
      <c r="A48" s="276">
        <v>32</v>
      </c>
      <c r="B48" s="277" t="s">
        <v>344</v>
      </c>
      <c r="C48" s="685">
        <v>3452702090.6997008</v>
      </c>
      <c r="D48" s="570">
        <v>3298595646.9869256</v>
      </c>
      <c r="E48" s="570">
        <v>3021811981.9074044</v>
      </c>
      <c r="F48" s="570">
        <v>3031154923.5591049</v>
      </c>
      <c r="G48" s="571">
        <v>2921537560.5913286</v>
      </c>
    </row>
    <row r="49" spans="1:7" ht="15" customHeight="1">
      <c r="A49" s="276">
        <v>33</v>
      </c>
      <c r="B49" s="277" t="s">
        <v>359</v>
      </c>
      <c r="C49" s="685">
        <v>2733154312.3369546</v>
      </c>
      <c r="D49" s="570">
        <v>2590825369.1802034</v>
      </c>
      <c r="E49" s="570">
        <v>2388056306.4039626</v>
      </c>
      <c r="F49" s="570">
        <v>2278600368.8174944</v>
      </c>
      <c r="G49" s="571">
        <v>2130957564.7186644</v>
      </c>
    </row>
    <row r="50" spans="1:7" ht="15.75" thickBot="1">
      <c r="A50" s="239">
        <v>34</v>
      </c>
      <c r="B50" s="111" t="s">
        <v>377</v>
      </c>
      <c r="C50" s="686">
        <v>1.2632664299687875</v>
      </c>
      <c r="D50" s="572">
        <v>1.2731833207387022</v>
      </c>
      <c r="E50" s="572">
        <v>1.2653855664139588</v>
      </c>
      <c r="F50" s="572">
        <v>1.3302705314368739</v>
      </c>
      <c r="G50" s="573">
        <v>1.3709975313267391</v>
      </c>
    </row>
    <row r="51" spans="1:7">
      <c r="A51" s="16"/>
    </row>
    <row r="52" spans="1:7">
      <c r="B52" s="164"/>
    </row>
    <row r="53" spans="1:7" ht="51">
      <c r="B53" s="164" t="s">
        <v>257</v>
      </c>
    </row>
    <row r="55" spans="1:7">
      <c r="B55" s="163"/>
    </row>
  </sheetData>
  <mergeCells count="1">
    <mergeCell ref="D4:G4"/>
  </mergeCells>
  <pageMargins left="0.7" right="0.7" top="0.75" bottom="0.75" header="0.3" footer="0.3"/>
  <pageSetup paperSize="9" scale="5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zoomScale="80" zoomScaleNormal="80" workbookViewId="0">
      <selection activeCell="K16" sqref="K16"/>
    </sheetView>
  </sheetViews>
  <sheetFormatPr defaultColWidth="8.7109375" defaultRowHeight="15"/>
  <cols>
    <col min="1" max="1" width="11.42578125" style="422" customWidth="1"/>
    <col min="2" max="2" width="76.7109375" style="483" customWidth="1"/>
    <col min="3" max="3" width="22.7109375" style="422" customWidth="1"/>
    <col min="4" max="4" width="12.7109375" style="422" customWidth="1"/>
    <col min="5" max="16384" width="8.7109375" style="422"/>
  </cols>
  <sheetData>
    <row r="1" spans="1:3">
      <c r="A1" s="182" t="s">
        <v>30</v>
      </c>
      <c r="B1" s="421" t="str">
        <f>'Info '!C2</f>
        <v>JSC "Liberty Bank"</v>
      </c>
    </row>
    <row r="2" spans="1:3">
      <c r="A2" s="182" t="s">
        <v>31</v>
      </c>
      <c r="B2" s="556">
        <f>'1. key ratios '!B2</f>
        <v>45838</v>
      </c>
    </row>
    <row r="3" spans="1:3">
      <c r="B3" s="422"/>
    </row>
    <row r="4" spans="1:3">
      <c r="A4" s="422" t="s">
        <v>295</v>
      </c>
      <c r="B4" s="422" t="s">
        <v>296</v>
      </c>
    </row>
    <row r="5" spans="1:3">
      <c r="A5" s="466" t="s">
        <v>297</v>
      </c>
      <c r="B5" s="467"/>
      <c r="C5" s="468"/>
    </row>
    <row r="6" spans="1:3">
      <c r="A6" s="472">
        <v>1</v>
      </c>
      <c r="B6" s="473" t="s">
        <v>751</v>
      </c>
      <c r="C6" s="549">
        <v>5515586852</v>
      </c>
    </row>
    <row r="7" spans="1:3" ht="18.600000000000001" customHeight="1">
      <c r="A7" s="472">
        <v>2</v>
      </c>
      <c r="B7" s="473" t="s">
        <v>298</v>
      </c>
      <c r="C7" s="549">
        <v>-114292806</v>
      </c>
    </row>
    <row r="8" spans="1:3" ht="30">
      <c r="A8" s="475">
        <v>3</v>
      </c>
      <c r="B8" s="476" t="s">
        <v>299</v>
      </c>
      <c r="C8" s="474">
        <v>5401294046</v>
      </c>
    </row>
    <row r="9" spans="1:3">
      <c r="A9" s="466" t="s">
        <v>300</v>
      </c>
      <c r="B9" s="467"/>
      <c r="C9" s="469">
        <v>0</v>
      </c>
    </row>
    <row r="10" spans="1:3">
      <c r="A10" s="472">
        <v>4</v>
      </c>
      <c r="B10" s="477" t="s">
        <v>749</v>
      </c>
      <c r="C10" s="474">
        <v>64252.799999999996</v>
      </c>
    </row>
    <row r="11" spans="1:3">
      <c r="A11" s="472">
        <v>5</v>
      </c>
      <c r="B11" s="478" t="s">
        <v>750</v>
      </c>
      <c r="C11" s="474">
        <v>734218.89236555854</v>
      </c>
    </row>
    <row r="12" spans="1:3">
      <c r="A12" s="472">
        <v>6</v>
      </c>
      <c r="B12" s="478" t="s">
        <v>743</v>
      </c>
      <c r="C12" s="474">
        <v>1027906.4493117819</v>
      </c>
    </row>
    <row r="13" spans="1:3">
      <c r="A13" s="479">
        <v>7</v>
      </c>
      <c r="B13" s="477" t="s">
        <v>744</v>
      </c>
      <c r="C13" s="474">
        <v>0</v>
      </c>
    </row>
    <row r="14" spans="1:3">
      <c r="A14" s="475">
        <v>8</v>
      </c>
      <c r="B14" s="470" t="s">
        <v>301</v>
      </c>
      <c r="C14" s="480">
        <v>1027906.4493117819</v>
      </c>
    </row>
    <row r="15" spans="1:3">
      <c r="A15" s="466" t="s">
        <v>302</v>
      </c>
      <c r="B15" s="467"/>
      <c r="C15" s="469">
        <v>0</v>
      </c>
    </row>
    <row r="16" spans="1:3">
      <c r="A16" s="479">
        <v>9</v>
      </c>
      <c r="B16" s="477" t="s">
        <v>303</v>
      </c>
      <c r="C16" s="474">
        <v>0</v>
      </c>
    </row>
    <row r="17" spans="1:3">
      <c r="A17" s="479">
        <v>10</v>
      </c>
      <c r="B17" s="477" t="s">
        <v>304</v>
      </c>
      <c r="C17" s="474">
        <v>0</v>
      </c>
    </row>
    <row r="18" spans="1:3">
      <c r="A18" s="479">
        <v>11</v>
      </c>
      <c r="B18" s="477" t="s">
        <v>305</v>
      </c>
      <c r="C18" s="474">
        <v>0</v>
      </c>
    </row>
    <row r="19" spans="1:3" ht="30">
      <c r="A19" s="479">
        <v>12</v>
      </c>
      <c r="B19" s="477" t="s">
        <v>306</v>
      </c>
      <c r="C19" s="474">
        <v>0</v>
      </c>
    </row>
    <row r="20" spans="1:3">
      <c r="A20" s="479">
        <v>14</v>
      </c>
      <c r="B20" s="477" t="s">
        <v>307</v>
      </c>
      <c r="C20" s="474">
        <v>0</v>
      </c>
    </row>
    <row r="21" spans="1:3">
      <c r="A21" s="479">
        <v>14</v>
      </c>
      <c r="B21" s="477" t="s">
        <v>308</v>
      </c>
      <c r="C21" s="474">
        <v>0</v>
      </c>
    </row>
    <row r="22" spans="1:3">
      <c r="A22" s="475">
        <v>15</v>
      </c>
      <c r="B22" s="470" t="s">
        <v>309</v>
      </c>
      <c r="C22" s="480">
        <v>0</v>
      </c>
    </row>
    <row r="23" spans="1:3">
      <c r="A23" s="466" t="s">
        <v>310</v>
      </c>
      <c r="B23" s="467"/>
      <c r="C23" s="469">
        <v>0</v>
      </c>
    </row>
    <row r="24" spans="1:3">
      <c r="A24" s="484">
        <v>16</v>
      </c>
      <c r="B24" s="478" t="s">
        <v>311</v>
      </c>
      <c r="C24" s="543">
        <v>423582343.6214</v>
      </c>
    </row>
    <row r="25" spans="1:3">
      <c r="A25" s="484">
        <v>17</v>
      </c>
      <c r="B25" s="478" t="s">
        <v>312</v>
      </c>
      <c r="C25" s="543">
        <v>-320575307.84046</v>
      </c>
    </row>
    <row r="26" spans="1:3">
      <c r="A26" s="485">
        <v>18</v>
      </c>
      <c r="B26" s="470" t="s">
        <v>313</v>
      </c>
      <c r="C26" s="480">
        <v>103007035.78094</v>
      </c>
    </row>
    <row r="27" spans="1:3">
      <c r="A27" s="466" t="s">
        <v>314</v>
      </c>
      <c r="B27" s="467"/>
      <c r="C27" s="469">
        <v>0</v>
      </c>
    </row>
    <row r="28" spans="1:3" ht="30">
      <c r="A28" s="484">
        <v>19</v>
      </c>
      <c r="B28" s="477" t="s">
        <v>315</v>
      </c>
      <c r="C28" s="481">
        <v>0</v>
      </c>
    </row>
    <row r="29" spans="1:3">
      <c r="A29" s="484">
        <v>20</v>
      </c>
      <c r="B29" s="478" t="s">
        <v>316</v>
      </c>
      <c r="C29" s="481">
        <v>0</v>
      </c>
    </row>
    <row r="30" spans="1:3">
      <c r="A30" s="466" t="s">
        <v>748</v>
      </c>
      <c r="B30" s="467"/>
      <c r="C30" s="469">
        <v>0</v>
      </c>
    </row>
    <row r="31" spans="1:3">
      <c r="A31" s="485">
        <v>21</v>
      </c>
      <c r="B31" s="471" t="s">
        <v>317</v>
      </c>
      <c r="C31" s="550">
        <v>557970331.55499995</v>
      </c>
    </row>
    <row r="32" spans="1:3">
      <c r="A32" s="485">
        <v>22</v>
      </c>
      <c r="B32" s="470" t="s">
        <v>318</v>
      </c>
      <c r="C32" s="480">
        <v>5505328988.2302523</v>
      </c>
    </row>
    <row r="33" spans="1:4">
      <c r="A33" s="466" t="s">
        <v>319</v>
      </c>
      <c r="B33" s="467"/>
      <c r="C33" s="469">
        <v>0</v>
      </c>
    </row>
    <row r="34" spans="1:4">
      <c r="A34" s="475">
        <v>23</v>
      </c>
      <c r="B34" s="470" t="s">
        <v>319</v>
      </c>
      <c r="C34" s="551">
        <v>0.10135095155037512</v>
      </c>
      <c r="D34" s="552"/>
    </row>
    <row r="35" spans="1:4">
      <c r="A35" s="466" t="s">
        <v>320</v>
      </c>
      <c r="B35" s="467"/>
      <c r="C35" s="469">
        <v>0</v>
      </c>
    </row>
    <row r="36" spans="1:4">
      <c r="A36" s="482" t="s">
        <v>321</v>
      </c>
      <c r="B36" s="477" t="s">
        <v>322</v>
      </c>
      <c r="C36" s="481">
        <v>0</v>
      </c>
    </row>
    <row r="37" spans="1:4" ht="30">
      <c r="A37" s="482" t="s">
        <v>323</v>
      </c>
      <c r="B37" s="473" t="s">
        <v>324</v>
      </c>
      <c r="C37" s="481">
        <v>0</v>
      </c>
    </row>
  </sheetData>
  <pageMargins left="0.7" right="0.7" top="0.75" bottom="0.75" header="0.3" footer="0.3"/>
  <pageSetup scale="73"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
  <sheetViews>
    <sheetView zoomScale="80" zoomScaleNormal="80" workbookViewId="0">
      <selection activeCell="E22" sqref="E22"/>
    </sheetView>
  </sheetViews>
  <sheetFormatPr defaultColWidth="8.85546875" defaultRowHeight="15"/>
  <cols>
    <col min="1" max="1" width="11.42578125" style="420" customWidth="1"/>
    <col min="2" max="2" width="72" style="203" customWidth="1"/>
    <col min="3" max="6" width="25.28515625" style="420" customWidth="1"/>
    <col min="7" max="16384" width="8.85546875" style="420"/>
  </cols>
  <sheetData>
    <row r="1" spans="1:6">
      <c r="A1" s="2" t="s">
        <v>30</v>
      </c>
      <c r="B1" s="3" t="str">
        <f>'Info '!C2</f>
        <v>JSC "Liberty Bank"</v>
      </c>
    </row>
    <row r="2" spans="1:6">
      <c r="A2" s="2" t="s">
        <v>31</v>
      </c>
      <c r="B2" s="555">
        <f>'1. key ratios '!B2</f>
        <v>45838</v>
      </c>
    </row>
    <row r="3" spans="1:6">
      <c r="A3" s="4"/>
      <c r="B3" s="420"/>
    </row>
    <row r="4" spans="1:6">
      <c r="A4" s="461" t="s">
        <v>738</v>
      </c>
    </row>
    <row r="5" spans="1:6" ht="60">
      <c r="B5" s="462"/>
      <c r="C5" s="463" t="s">
        <v>739</v>
      </c>
      <c r="D5" s="463" t="s">
        <v>741</v>
      </c>
      <c r="E5" s="463" t="s">
        <v>740</v>
      </c>
      <c r="F5" s="463" t="s">
        <v>742</v>
      </c>
    </row>
    <row r="6" spans="1:6">
      <c r="B6" s="464" t="s">
        <v>716</v>
      </c>
      <c r="C6" s="451">
        <f>IF(C7&gt;0,C7,IF(C8&gt;0,C8,IF(C9&gt;0,C9)))</f>
        <v>556726.74414609303</v>
      </c>
      <c r="D6" s="451">
        <f>IF(D7&gt;0,D7,IF(D8&gt;0,D8,IF(D9&gt;0,D9)))</f>
        <v>1812.5479716910261</v>
      </c>
      <c r="E6" s="451" t="b">
        <f>IF(E7&gt;0,E7,IF(E8&gt;0,E8,IF(E9&gt;0,E9)))</f>
        <v>0</v>
      </c>
      <c r="F6" s="451">
        <f>IF(F7&gt;0,F7,IF(F8&gt;0,F8,IF(F9&gt;0,F9)))</f>
        <v>22656.849646137827</v>
      </c>
    </row>
    <row r="7" spans="1:6">
      <c r="B7" s="452" t="s">
        <v>729</v>
      </c>
      <c r="C7" s="465">
        <v>556726.74414609303</v>
      </c>
      <c r="D7" s="465">
        <v>1812.5479716910261</v>
      </c>
      <c r="E7" s="465">
        <v>0</v>
      </c>
      <c r="F7" s="465">
        <v>22656.849646137827</v>
      </c>
    </row>
    <row r="8" spans="1:6">
      <c r="B8" s="452" t="s">
        <v>730</v>
      </c>
      <c r="C8" s="465">
        <v>3936936.4960716679</v>
      </c>
      <c r="D8" s="465">
        <v>13003.660620771278</v>
      </c>
      <c r="E8" s="465">
        <v>0</v>
      </c>
      <c r="F8" s="465">
        <v>162545.75775964098</v>
      </c>
    </row>
    <row r="9" spans="1:6">
      <c r="B9" s="452" t="s">
        <v>737</v>
      </c>
      <c r="C9" s="465">
        <v>3899734.0971635543</v>
      </c>
      <c r="D9" s="465">
        <v>12785.965808003524</v>
      </c>
      <c r="E9" s="465">
        <v>0</v>
      </c>
      <c r="F9" s="465">
        <v>159824.57260004405</v>
      </c>
    </row>
  </sheetData>
  <pageMargins left="0.7" right="0.7" top="0.75" bottom="0.75" header="0.3" footer="0.3"/>
  <pageSetup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zoomScale="80" zoomScaleNormal="80" workbookViewId="0">
      <pane xSplit="2" ySplit="6" topLeftCell="C7" activePane="bottomRight" state="frozen"/>
      <selection activeCell="C18" sqref="C18"/>
      <selection pane="topRight" activeCell="C18" sqref="C18"/>
      <selection pane="bottomLeft" activeCell="C18" sqref="C18"/>
      <selection pane="bottomRight" activeCell="J23" sqref="J23"/>
    </sheetView>
  </sheetViews>
  <sheetFormatPr defaultRowHeight="15"/>
  <cols>
    <col min="1" max="1" width="8.7109375" style="153"/>
    <col min="2" max="2" width="82.7109375" style="240" customWidth="1"/>
    <col min="3" max="7" width="17.5703125" style="153" customWidth="1"/>
  </cols>
  <sheetData>
    <row r="1" spans="1:7">
      <c r="A1" s="153" t="s">
        <v>30</v>
      </c>
      <c r="B1" s="3" t="str">
        <f>'Info '!C2</f>
        <v>JSC "Liberty Bank"</v>
      </c>
    </row>
    <row r="2" spans="1:7">
      <c r="A2" s="153" t="s">
        <v>31</v>
      </c>
      <c r="B2" s="555">
        <f>'1. key ratios '!B2</f>
        <v>45838</v>
      </c>
    </row>
    <row r="4" spans="1:7" ht="15.75" thickBot="1">
      <c r="A4" s="153" t="s">
        <v>376</v>
      </c>
      <c r="B4" s="241" t="s">
        <v>337</v>
      </c>
    </row>
    <row r="5" spans="1:7">
      <c r="A5" s="242"/>
      <c r="B5" s="243"/>
      <c r="C5" s="889" t="s">
        <v>338</v>
      </c>
      <c r="D5" s="889"/>
      <c r="E5" s="889"/>
      <c r="F5" s="889"/>
      <c r="G5" s="890" t="s">
        <v>339</v>
      </c>
    </row>
    <row r="6" spans="1:7">
      <c r="A6" s="244"/>
      <c r="B6" s="245"/>
      <c r="C6" s="246" t="s">
        <v>340</v>
      </c>
      <c r="D6" s="247" t="s">
        <v>341</v>
      </c>
      <c r="E6" s="247" t="s">
        <v>342</v>
      </c>
      <c r="F6" s="247" t="s">
        <v>343</v>
      </c>
      <c r="G6" s="891"/>
    </row>
    <row r="7" spans="1:7">
      <c r="A7" s="248"/>
      <c r="B7" s="249" t="s">
        <v>344</v>
      </c>
      <c r="C7" s="250"/>
      <c r="D7" s="250"/>
      <c r="E7" s="250"/>
      <c r="F7" s="250"/>
      <c r="G7" s="251"/>
    </row>
    <row r="8" spans="1:7">
      <c r="A8" s="252">
        <v>1</v>
      </c>
      <c r="B8" s="253" t="s">
        <v>345</v>
      </c>
      <c r="C8" s="254">
        <v>557970331.55499995</v>
      </c>
      <c r="D8" s="254">
        <v>0</v>
      </c>
      <c r="E8" s="254">
        <v>0</v>
      </c>
      <c r="F8" s="254">
        <v>485318664.32017761</v>
      </c>
      <c r="G8" s="255">
        <v>1043288995.8751776</v>
      </c>
    </row>
    <row r="9" spans="1:7">
      <c r="A9" s="252">
        <v>2</v>
      </c>
      <c r="B9" s="256" t="s">
        <v>346</v>
      </c>
      <c r="C9" s="254">
        <v>557970331.55499995</v>
      </c>
      <c r="D9" s="254"/>
      <c r="E9" s="254"/>
      <c r="F9" s="254">
        <v>114964050.52307999</v>
      </c>
      <c r="G9" s="255">
        <v>672934382.07807994</v>
      </c>
    </row>
    <row r="10" spans="1:7">
      <c r="A10" s="252">
        <v>3</v>
      </c>
      <c r="B10" s="256" t="s">
        <v>347</v>
      </c>
      <c r="C10" s="257"/>
      <c r="D10" s="257"/>
      <c r="E10" s="257"/>
      <c r="F10" s="254">
        <v>370354613.79709762</v>
      </c>
      <c r="G10" s="255">
        <v>370354613.79709762</v>
      </c>
    </row>
    <row r="11" spans="1:7" ht="14.65" customHeight="1">
      <c r="A11" s="252">
        <v>4</v>
      </c>
      <c r="B11" s="253" t="s">
        <v>348</v>
      </c>
      <c r="C11" s="254">
        <v>776138078.96288133</v>
      </c>
      <c r="D11" s="254">
        <v>701279741.32959712</v>
      </c>
      <c r="E11" s="254">
        <v>433283659.69241732</v>
      </c>
      <c r="F11" s="254">
        <v>-18796908.816781424</v>
      </c>
      <c r="G11" s="255">
        <v>1707564580.7345288</v>
      </c>
    </row>
    <row r="12" spans="1:7">
      <c r="A12" s="252">
        <v>5</v>
      </c>
      <c r="B12" s="256" t="s">
        <v>349</v>
      </c>
      <c r="C12" s="254">
        <v>676523114.73595142</v>
      </c>
      <c r="D12" s="258">
        <v>650834204.22519517</v>
      </c>
      <c r="E12" s="254">
        <v>388882313.7634753</v>
      </c>
      <c r="F12" s="254">
        <v>-23767865.723573424</v>
      </c>
      <c r="G12" s="255">
        <v>1607848178.6509957</v>
      </c>
    </row>
    <row r="13" spans="1:7">
      <c r="A13" s="252">
        <v>6</v>
      </c>
      <c r="B13" s="256" t="s">
        <v>350</v>
      </c>
      <c r="C13" s="254">
        <v>99614964.226929963</v>
      </c>
      <c r="D13" s="258">
        <v>50445537.104401991</v>
      </c>
      <c r="E13" s="254">
        <v>44401345.92894201</v>
      </c>
      <c r="F13" s="254">
        <v>4970956.9067919981</v>
      </c>
      <c r="G13" s="255">
        <v>99716402.083532989</v>
      </c>
    </row>
    <row r="14" spans="1:7">
      <c r="A14" s="252">
        <v>7</v>
      </c>
      <c r="B14" s="253" t="s">
        <v>351</v>
      </c>
      <c r="C14" s="254">
        <v>932865668.62025797</v>
      </c>
      <c r="D14" s="254">
        <v>1170875504.2604229</v>
      </c>
      <c r="E14" s="254">
        <v>217644211.1441949</v>
      </c>
      <c r="F14" s="254">
        <v>46105981.897296004</v>
      </c>
      <c r="G14" s="255">
        <v>701848514.08999658</v>
      </c>
    </row>
    <row r="15" spans="1:7" ht="39">
      <c r="A15" s="252">
        <v>8</v>
      </c>
      <c r="B15" s="256" t="s">
        <v>352</v>
      </c>
      <c r="C15" s="254">
        <v>857557053.55115557</v>
      </c>
      <c r="D15" s="258">
        <v>282389781.58734685</v>
      </c>
      <c r="E15" s="254">
        <v>189061219.0607129</v>
      </c>
      <c r="F15" s="254">
        <v>46105981.897296004</v>
      </c>
      <c r="G15" s="255">
        <v>687557018.04825556</v>
      </c>
    </row>
    <row r="16" spans="1:7" ht="26.25">
      <c r="A16" s="252">
        <v>9</v>
      </c>
      <c r="B16" s="256" t="s">
        <v>353</v>
      </c>
      <c r="C16" s="254">
        <v>75308615.069102451</v>
      </c>
      <c r="D16" s="258">
        <v>888485722.67307603</v>
      </c>
      <c r="E16" s="254">
        <v>28582992.083482001</v>
      </c>
      <c r="F16" s="254">
        <v>0</v>
      </c>
      <c r="G16" s="255">
        <v>14291496.041741</v>
      </c>
    </row>
    <row r="17" spans="1:7">
      <c r="A17" s="252">
        <v>10</v>
      </c>
      <c r="B17" s="253" t="s">
        <v>354</v>
      </c>
      <c r="C17" s="254"/>
      <c r="D17" s="258"/>
      <c r="E17" s="254"/>
      <c r="F17" s="254"/>
      <c r="G17" s="255"/>
    </row>
    <row r="18" spans="1:7">
      <c r="A18" s="252">
        <v>11</v>
      </c>
      <c r="B18" s="253" t="s">
        <v>355</v>
      </c>
      <c r="C18" s="254">
        <v>0</v>
      </c>
      <c r="D18" s="258">
        <v>69837688.561426491</v>
      </c>
      <c r="E18" s="254">
        <v>8869423.9240000006</v>
      </c>
      <c r="F18" s="254">
        <v>19902000.561000001</v>
      </c>
      <c r="G18" s="255">
        <v>0</v>
      </c>
    </row>
    <row r="19" spans="1:7">
      <c r="A19" s="252">
        <v>12</v>
      </c>
      <c r="B19" s="256" t="s">
        <v>356</v>
      </c>
      <c r="C19" s="257"/>
      <c r="D19" s="258">
        <v>884398.99</v>
      </c>
      <c r="E19" s="254">
        <v>0</v>
      </c>
      <c r="F19" s="254">
        <v>0</v>
      </c>
      <c r="G19" s="255">
        <v>0</v>
      </c>
    </row>
    <row r="20" spans="1:7">
      <c r="A20" s="252">
        <v>13</v>
      </c>
      <c r="B20" s="256" t="s">
        <v>357</v>
      </c>
      <c r="C20" s="254">
        <v>0</v>
      </c>
      <c r="D20" s="254">
        <v>68953289.571426496</v>
      </c>
      <c r="E20" s="254">
        <v>8869423.9240000006</v>
      </c>
      <c r="F20" s="254">
        <v>19902000.561000001</v>
      </c>
      <c r="G20" s="255">
        <v>0</v>
      </c>
    </row>
    <row r="21" spans="1:7">
      <c r="A21" s="259">
        <v>14</v>
      </c>
      <c r="B21" s="260" t="s">
        <v>358</v>
      </c>
      <c r="C21" s="257"/>
      <c r="D21" s="257"/>
      <c r="E21" s="257"/>
      <c r="F21" s="257"/>
      <c r="G21" s="261">
        <v>3452702090.6997032</v>
      </c>
    </row>
    <row r="22" spans="1:7">
      <c r="A22" s="262"/>
      <c r="B22" s="263" t="s">
        <v>359</v>
      </c>
      <c r="C22" s="264"/>
      <c r="D22" s="265"/>
      <c r="E22" s="264"/>
      <c r="F22" s="264"/>
      <c r="G22" s="266"/>
    </row>
    <row r="23" spans="1:7">
      <c r="A23" s="252">
        <v>15</v>
      </c>
      <c r="B23" s="253" t="s">
        <v>360</v>
      </c>
      <c r="C23" s="267">
        <v>823064554.0456785</v>
      </c>
      <c r="D23" s="268">
        <v>827642600</v>
      </c>
      <c r="E23" s="267">
        <v>0</v>
      </c>
      <c r="F23" s="267">
        <v>0</v>
      </c>
      <c r="G23" s="255">
        <v>60320413.20272322</v>
      </c>
    </row>
    <row r="24" spans="1:7">
      <c r="A24" s="252">
        <v>16</v>
      </c>
      <c r="B24" s="253" t="s">
        <v>361</v>
      </c>
      <c r="C24" s="254">
        <v>1503307.5799841799</v>
      </c>
      <c r="D24" s="258">
        <v>804245105.13210762</v>
      </c>
      <c r="E24" s="254">
        <v>493522495.98451984</v>
      </c>
      <c r="F24" s="254">
        <v>1985277122.0162435</v>
      </c>
      <c r="G24" s="255">
        <v>2307107318.2280025</v>
      </c>
    </row>
    <row r="25" spans="1:7">
      <c r="A25" s="252">
        <v>17</v>
      </c>
      <c r="B25" s="256" t="s">
        <v>362</v>
      </c>
      <c r="C25" s="254">
        <v>0</v>
      </c>
      <c r="D25" s="258">
        <v>0</v>
      </c>
      <c r="E25" s="254">
        <v>0</v>
      </c>
      <c r="F25" s="254">
        <v>0</v>
      </c>
      <c r="G25" s="255"/>
    </row>
    <row r="26" spans="1:7" ht="26.25">
      <c r="A26" s="252">
        <v>18</v>
      </c>
      <c r="B26" s="256" t="s">
        <v>363</v>
      </c>
      <c r="C26" s="254">
        <v>1503307.5799841799</v>
      </c>
      <c r="D26" s="258">
        <v>1112977.9535999999</v>
      </c>
      <c r="E26" s="254">
        <v>49193629.348300003</v>
      </c>
      <c r="F26" s="254">
        <v>4161.3999999999996</v>
      </c>
      <c r="G26" s="255">
        <v>24993418.904187627</v>
      </c>
    </row>
    <row r="27" spans="1:7">
      <c r="A27" s="252">
        <v>19</v>
      </c>
      <c r="B27" s="256" t="s">
        <v>364</v>
      </c>
      <c r="C27" s="254"/>
      <c r="D27" s="258">
        <v>729657117.43074965</v>
      </c>
      <c r="E27" s="254">
        <v>404115375.83815336</v>
      </c>
      <c r="F27" s="254">
        <v>1573603324.4228663</v>
      </c>
      <c r="G27" s="255">
        <v>1904449072.393888</v>
      </c>
    </row>
    <row r="28" spans="1:7">
      <c r="A28" s="252">
        <v>20</v>
      </c>
      <c r="B28" s="269" t="s">
        <v>365</v>
      </c>
      <c r="C28" s="254"/>
      <c r="D28" s="258">
        <v>21943170.16885414</v>
      </c>
      <c r="E28" s="254">
        <v>18644299.332811132</v>
      </c>
      <c r="F28" s="254">
        <v>39872008.432428941</v>
      </c>
      <c r="G28" s="255">
        <v>46210540.231911451</v>
      </c>
    </row>
    <row r="29" spans="1:7">
      <c r="A29" s="252">
        <v>21</v>
      </c>
      <c r="B29" s="256" t="s">
        <v>366</v>
      </c>
      <c r="C29" s="254"/>
      <c r="D29" s="258">
        <v>59225610.386661448</v>
      </c>
      <c r="E29" s="254">
        <v>36950678.136049896</v>
      </c>
      <c r="F29" s="254">
        <v>376545771.69633561</v>
      </c>
      <c r="G29" s="255">
        <v>292842895.86397386</v>
      </c>
    </row>
    <row r="30" spans="1:7">
      <c r="A30" s="252">
        <v>22</v>
      </c>
      <c r="B30" s="269" t="s">
        <v>365</v>
      </c>
      <c r="C30" s="254"/>
      <c r="D30" s="258">
        <v>59225610.386661448</v>
      </c>
      <c r="E30" s="254">
        <v>36950678.136049896</v>
      </c>
      <c r="F30" s="254">
        <v>376545771.69633561</v>
      </c>
      <c r="G30" s="255">
        <v>292842895.86397386</v>
      </c>
    </row>
    <row r="31" spans="1:7">
      <c r="A31" s="252">
        <v>23</v>
      </c>
      <c r="B31" s="256" t="s">
        <v>367</v>
      </c>
      <c r="C31" s="254"/>
      <c r="D31" s="258">
        <v>14249399.361096481</v>
      </c>
      <c r="E31" s="254">
        <v>3262812.6620166483</v>
      </c>
      <c r="F31" s="254">
        <v>35123864.497041404</v>
      </c>
      <c r="G31" s="255">
        <v>38611390.834041759</v>
      </c>
    </row>
    <row r="32" spans="1:7">
      <c r="A32" s="252">
        <v>24</v>
      </c>
      <c r="B32" s="253" t="s">
        <v>368</v>
      </c>
      <c r="C32" s="254">
        <v>0</v>
      </c>
      <c r="D32" s="258">
        <v>0</v>
      </c>
      <c r="E32" s="254">
        <v>0</v>
      </c>
      <c r="F32" s="254">
        <v>0</v>
      </c>
      <c r="G32" s="255"/>
    </row>
    <row r="33" spans="1:7">
      <c r="A33" s="252">
        <v>25</v>
      </c>
      <c r="B33" s="253" t="s">
        <v>369</v>
      </c>
      <c r="C33" s="254">
        <v>179514679.97</v>
      </c>
      <c r="D33" s="254">
        <v>92624281.114134505</v>
      </c>
      <c r="E33" s="254">
        <v>26562772.867925853</v>
      </c>
      <c r="F33" s="254">
        <v>111156440.01799877</v>
      </c>
      <c r="G33" s="255">
        <v>350290617.54902893</v>
      </c>
    </row>
    <row r="34" spans="1:7">
      <c r="A34" s="252">
        <v>26</v>
      </c>
      <c r="B34" s="256" t="s">
        <v>370</v>
      </c>
      <c r="C34" s="257"/>
      <c r="D34" s="258">
        <v>51941.14</v>
      </c>
      <c r="E34" s="254">
        <v>0</v>
      </c>
      <c r="F34" s="254">
        <v>0</v>
      </c>
      <c r="G34" s="255">
        <v>51941.14</v>
      </c>
    </row>
    <row r="35" spans="1:7">
      <c r="A35" s="252">
        <v>27</v>
      </c>
      <c r="B35" s="256" t="s">
        <v>371</v>
      </c>
      <c r="C35" s="254">
        <v>179514679.97</v>
      </c>
      <c r="D35" s="258">
        <v>92572339.974134505</v>
      </c>
      <c r="E35" s="254">
        <v>26562772.867925853</v>
      </c>
      <c r="F35" s="254">
        <v>111156440.01799877</v>
      </c>
      <c r="G35" s="255">
        <v>350238676.40902895</v>
      </c>
    </row>
    <row r="36" spans="1:7">
      <c r="A36" s="252">
        <v>28</v>
      </c>
      <c r="B36" s="253" t="s">
        <v>372</v>
      </c>
      <c r="C36" s="254">
        <v>308719267.14399987</v>
      </c>
      <c r="D36" s="258">
        <v>0</v>
      </c>
      <c r="E36" s="254">
        <v>0</v>
      </c>
      <c r="F36" s="254">
        <v>0</v>
      </c>
      <c r="G36" s="255">
        <v>15435963.357199995</v>
      </c>
    </row>
    <row r="37" spans="1:7">
      <c r="A37" s="259">
        <v>29</v>
      </c>
      <c r="B37" s="260" t="s">
        <v>373</v>
      </c>
      <c r="C37" s="257"/>
      <c r="D37" s="257"/>
      <c r="E37" s="257"/>
      <c r="F37" s="257"/>
      <c r="G37" s="261">
        <v>2733154312.3369546</v>
      </c>
    </row>
    <row r="38" spans="1:7">
      <c r="A38" s="248"/>
      <c r="B38" s="270"/>
      <c r="C38" s="271"/>
      <c r="D38" s="271"/>
      <c r="E38" s="271"/>
      <c r="F38" s="271"/>
      <c r="G38" s="272"/>
    </row>
    <row r="39" spans="1:7" ht="15.75" thickBot="1">
      <c r="A39" s="273">
        <v>30</v>
      </c>
      <c r="B39" s="274" t="s">
        <v>374</v>
      </c>
      <c r="C39" s="175"/>
      <c r="D39" s="176"/>
      <c r="E39" s="176"/>
      <c r="F39" s="177"/>
      <c r="G39" s="275">
        <f>IFERROR(G21/G37,0)</f>
        <v>1.2632664299687884</v>
      </c>
    </row>
    <row r="42" spans="1:7" ht="39">
      <c r="B42" s="240" t="s">
        <v>375</v>
      </c>
    </row>
  </sheetData>
  <mergeCells count="2">
    <mergeCell ref="C5:F5"/>
    <mergeCell ref="G5:G6"/>
  </mergeCells>
  <pageMargins left="0.7" right="0.7" top="0.75" bottom="0.75" header="0.3" footer="0.3"/>
  <pageSetup scale="5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80" zoomScaleNormal="80" workbookViewId="0">
      <selection activeCell="E28" sqref="E28"/>
    </sheetView>
  </sheetViews>
  <sheetFormatPr defaultColWidth="9.28515625" defaultRowHeight="12.75"/>
  <cols>
    <col min="1" max="1" width="11.7109375" style="309" bestFit="1" customWidth="1"/>
    <col min="2" max="2" width="90.140625" style="309" customWidth="1"/>
    <col min="3" max="3" width="17.42578125" style="309" customWidth="1"/>
    <col min="4" max="5" width="17.28515625" style="309" customWidth="1"/>
    <col min="6" max="6" width="17.5703125" style="309" customWidth="1"/>
    <col min="7" max="7" width="16.28515625" style="309" bestFit="1" customWidth="1"/>
    <col min="8" max="8" width="20.42578125" style="309" customWidth="1"/>
    <col min="9" max="16384" width="9.28515625" style="309"/>
  </cols>
  <sheetData>
    <row r="1" spans="1:8" ht="13.5">
      <c r="A1" s="278" t="s">
        <v>30</v>
      </c>
      <c r="B1" s="318" t="str">
        <f>'Info '!C2</f>
        <v>JSC "Liberty Bank"</v>
      </c>
    </row>
    <row r="2" spans="1:8">
      <c r="A2" s="279" t="s">
        <v>31</v>
      </c>
      <c r="B2" s="557">
        <f>'1. key ratios '!B2</f>
        <v>45838</v>
      </c>
    </row>
    <row r="3" spans="1:8">
      <c r="A3" s="280" t="s">
        <v>380</v>
      </c>
    </row>
    <row r="5" spans="1:8" ht="12" customHeight="1">
      <c r="A5" s="892" t="s">
        <v>381</v>
      </c>
      <c r="B5" s="893"/>
      <c r="C5" s="898" t="s">
        <v>382</v>
      </c>
      <c r="D5" s="899"/>
      <c r="E5" s="899"/>
      <c r="F5" s="899"/>
      <c r="G5" s="899"/>
      <c r="H5" s="900"/>
    </row>
    <row r="6" spans="1:8">
      <c r="A6" s="894"/>
      <c r="B6" s="895"/>
      <c r="C6" s="901"/>
      <c r="D6" s="902"/>
      <c r="E6" s="902"/>
      <c r="F6" s="902"/>
      <c r="G6" s="902"/>
      <c r="H6" s="903"/>
    </row>
    <row r="7" spans="1:8" ht="25.5">
      <c r="A7" s="896"/>
      <c r="B7" s="897"/>
      <c r="C7" s="317" t="s">
        <v>383</v>
      </c>
      <c r="D7" s="317" t="s">
        <v>384</v>
      </c>
      <c r="E7" s="317" t="s">
        <v>385</v>
      </c>
      <c r="F7" s="317" t="s">
        <v>386</v>
      </c>
      <c r="G7" s="317" t="s">
        <v>387</v>
      </c>
      <c r="H7" s="317" t="s">
        <v>64</v>
      </c>
    </row>
    <row r="8" spans="1:8">
      <c r="A8" s="313">
        <v>1</v>
      </c>
      <c r="B8" s="312" t="s">
        <v>51</v>
      </c>
      <c r="C8" s="544">
        <v>130699112.0104</v>
      </c>
      <c r="D8" s="544">
        <v>360592739.22883475</v>
      </c>
      <c r="E8" s="544">
        <v>288193390.39506251</v>
      </c>
      <c r="F8" s="544">
        <v>60192331.307902835</v>
      </c>
      <c r="G8" s="544">
        <v>0</v>
      </c>
      <c r="H8" s="544">
        <v>839677572.94219995</v>
      </c>
    </row>
    <row r="9" spans="1:8">
      <c r="A9" s="313">
        <v>2</v>
      </c>
      <c r="B9" s="312" t="s">
        <v>52</v>
      </c>
      <c r="C9" s="544">
        <v>0</v>
      </c>
      <c r="D9" s="544">
        <v>0</v>
      </c>
      <c r="E9" s="544">
        <v>0</v>
      </c>
      <c r="F9" s="544">
        <v>0</v>
      </c>
      <c r="G9" s="544">
        <v>0</v>
      </c>
      <c r="H9" s="544">
        <v>0</v>
      </c>
    </row>
    <row r="10" spans="1:8">
      <c r="A10" s="313">
        <v>3</v>
      </c>
      <c r="B10" s="312" t="s">
        <v>152</v>
      </c>
      <c r="C10" s="544">
        <v>0</v>
      </c>
      <c r="D10" s="544">
        <v>0</v>
      </c>
      <c r="E10" s="544">
        <v>0</v>
      </c>
      <c r="F10" s="544">
        <v>0</v>
      </c>
      <c r="G10" s="544">
        <v>0</v>
      </c>
      <c r="H10" s="544">
        <v>0</v>
      </c>
    </row>
    <row r="11" spans="1:8">
      <c r="A11" s="313">
        <v>4</v>
      </c>
      <c r="B11" s="312" t="s">
        <v>53</v>
      </c>
      <c r="C11" s="544">
        <v>0</v>
      </c>
      <c r="D11" s="544">
        <v>0</v>
      </c>
      <c r="E11" s="544">
        <v>0</v>
      </c>
      <c r="F11" s="544">
        <v>0</v>
      </c>
      <c r="G11" s="544">
        <v>0</v>
      </c>
      <c r="H11" s="544">
        <v>0</v>
      </c>
    </row>
    <row r="12" spans="1:8">
      <c r="A12" s="313">
        <v>5</v>
      </c>
      <c r="B12" s="312" t="s">
        <v>54</v>
      </c>
      <c r="C12" s="544">
        <v>420690.75</v>
      </c>
      <c r="D12" s="544">
        <v>0</v>
      </c>
      <c r="E12" s="544">
        <v>0</v>
      </c>
      <c r="F12" s="544">
        <v>0</v>
      </c>
      <c r="G12" s="544">
        <v>0</v>
      </c>
      <c r="H12" s="544">
        <v>420690.75</v>
      </c>
    </row>
    <row r="13" spans="1:8">
      <c r="A13" s="313">
        <v>6</v>
      </c>
      <c r="B13" s="312" t="s">
        <v>55</v>
      </c>
      <c r="C13" s="544">
        <v>61096158.171600014</v>
      </c>
      <c r="D13" s="544">
        <v>25410934.9005</v>
      </c>
      <c r="E13" s="544">
        <v>0</v>
      </c>
      <c r="F13" s="544">
        <v>0</v>
      </c>
      <c r="G13" s="544">
        <v>0</v>
      </c>
      <c r="H13" s="544">
        <v>86507093.072100013</v>
      </c>
    </row>
    <row r="14" spans="1:8">
      <c r="A14" s="313">
        <v>7</v>
      </c>
      <c r="B14" s="312" t="s">
        <v>56</v>
      </c>
      <c r="C14" s="544">
        <v>16734951.313500755</v>
      </c>
      <c r="D14" s="544">
        <v>350217710.56319988</v>
      </c>
      <c r="E14" s="544">
        <v>204916276.40529996</v>
      </c>
      <c r="F14" s="544">
        <v>289129362.1020999</v>
      </c>
      <c r="G14" s="544">
        <v>0</v>
      </c>
      <c r="H14" s="544">
        <v>860998300.38410044</v>
      </c>
    </row>
    <row r="15" spans="1:8">
      <c r="A15" s="313">
        <v>8</v>
      </c>
      <c r="B15" s="314" t="s">
        <v>57</v>
      </c>
      <c r="C15" s="544">
        <v>17348686.519499999</v>
      </c>
      <c r="D15" s="544">
        <v>420057045.40940017</v>
      </c>
      <c r="E15" s="544">
        <v>1590962116.1524003</v>
      </c>
      <c r="F15" s="544">
        <v>432013763.44349998</v>
      </c>
      <c r="G15" s="544">
        <v>0</v>
      </c>
      <c r="H15" s="544">
        <v>2460381611.5248003</v>
      </c>
    </row>
    <row r="16" spans="1:8">
      <c r="A16" s="313">
        <v>9</v>
      </c>
      <c r="B16" s="312" t="s">
        <v>58</v>
      </c>
      <c r="C16" s="544">
        <v>491714.29849999998</v>
      </c>
      <c r="D16" s="544">
        <v>36650921.405000009</v>
      </c>
      <c r="E16" s="544">
        <v>150954167.86110002</v>
      </c>
      <c r="F16" s="544">
        <v>451326671.55670005</v>
      </c>
      <c r="G16" s="544">
        <v>0</v>
      </c>
      <c r="H16" s="544">
        <v>639423475.1213001</v>
      </c>
    </row>
    <row r="17" spans="1:8">
      <c r="A17" s="313">
        <v>10</v>
      </c>
      <c r="B17" s="316" t="s">
        <v>395</v>
      </c>
      <c r="C17" s="544">
        <v>6657743.077000753</v>
      </c>
      <c r="D17" s="544">
        <v>10642673.465600001</v>
      </c>
      <c r="E17" s="544">
        <v>18897751.184</v>
      </c>
      <c r="F17" s="544">
        <v>7200849.0198999997</v>
      </c>
      <c r="G17" s="544">
        <v>0</v>
      </c>
      <c r="H17" s="544">
        <v>43399016.746500753</v>
      </c>
    </row>
    <row r="18" spans="1:8">
      <c r="A18" s="313">
        <v>11</v>
      </c>
      <c r="B18" s="312" t="s">
        <v>60</v>
      </c>
      <c r="C18" s="544">
        <v>2445722.83</v>
      </c>
      <c r="D18" s="544">
        <v>0</v>
      </c>
      <c r="E18" s="544">
        <v>0</v>
      </c>
      <c r="F18" s="544">
        <v>0</v>
      </c>
      <c r="G18" s="544">
        <v>0</v>
      </c>
      <c r="H18" s="544">
        <v>2445722.83</v>
      </c>
    </row>
    <row r="19" spans="1:8">
      <c r="A19" s="313">
        <v>12</v>
      </c>
      <c r="B19" s="312" t="s">
        <v>61</v>
      </c>
      <c r="C19" s="544">
        <v>0</v>
      </c>
      <c r="D19" s="544">
        <v>0</v>
      </c>
      <c r="E19" s="544">
        <v>0</v>
      </c>
      <c r="F19" s="544">
        <v>0</v>
      </c>
      <c r="G19" s="544">
        <v>0</v>
      </c>
      <c r="H19" s="544">
        <v>0</v>
      </c>
    </row>
    <row r="20" spans="1:8">
      <c r="A20" s="315">
        <v>13</v>
      </c>
      <c r="B20" s="314" t="s">
        <v>144</v>
      </c>
      <c r="C20" s="544">
        <v>0</v>
      </c>
      <c r="D20" s="544">
        <v>0</v>
      </c>
      <c r="E20" s="544">
        <v>0</v>
      </c>
      <c r="F20" s="544">
        <v>0</v>
      </c>
      <c r="G20" s="544">
        <v>0</v>
      </c>
      <c r="H20" s="544">
        <v>0</v>
      </c>
    </row>
    <row r="21" spans="1:8">
      <c r="A21" s="313">
        <v>14</v>
      </c>
      <c r="B21" s="312" t="s">
        <v>63</v>
      </c>
      <c r="C21" s="544">
        <v>325399865.30899996</v>
      </c>
      <c r="D21" s="544">
        <v>29698.396999999997</v>
      </c>
      <c r="E21" s="544">
        <v>0</v>
      </c>
      <c r="F21" s="544">
        <v>2978.6</v>
      </c>
      <c r="G21" s="544">
        <v>189488192.15000001</v>
      </c>
      <c r="H21" s="544">
        <v>514920734.45600003</v>
      </c>
    </row>
    <row r="22" spans="1:8">
      <c r="A22" s="311">
        <v>15</v>
      </c>
      <c r="B22" s="310" t="s">
        <v>64</v>
      </c>
      <c r="C22" s="544">
        <v>554636901.2025007</v>
      </c>
      <c r="D22" s="544">
        <v>1192959049.903935</v>
      </c>
      <c r="E22" s="544">
        <v>2235025950.8138628</v>
      </c>
      <c r="F22" s="544">
        <v>1232665107.0102026</v>
      </c>
      <c r="G22" s="544">
        <v>189488192.15000001</v>
      </c>
      <c r="H22" s="544">
        <v>5404775201.0805006</v>
      </c>
    </row>
    <row r="26" spans="1:8" ht="38.25">
      <c r="B26" s="28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80" zoomScaleNormal="80" workbookViewId="0">
      <selection activeCell="F27" sqref="F27"/>
    </sheetView>
  </sheetViews>
  <sheetFormatPr defaultColWidth="9.28515625" defaultRowHeight="12.75"/>
  <cols>
    <col min="1" max="1" width="11.7109375" style="319" bestFit="1" customWidth="1"/>
    <col min="2" max="2" width="81.7109375" style="309" customWidth="1"/>
    <col min="3" max="3" width="27.140625" style="309" customWidth="1"/>
    <col min="4" max="4" width="28.42578125" style="309" customWidth="1"/>
    <col min="5" max="5" width="19.140625" style="281" customWidth="1"/>
    <col min="6" max="6" width="16.28515625" style="281" customWidth="1"/>
    <col min="7" max="7" width="21.5703125" style="309" bestFit="1" customWidth="1"/>
    <col min="8" max="8" width="19.7109375" style="309" customWidth="1"/>
    <col min="9" max="16384" width="9.28515625" style="309"/>
  </cols>
  <sheetData>
    <row r="1" spans="1:8" ht="13.5">
      <c r="A1" s="278" t="s">
        <v>30</v>
      </c>
      <c r="B1" s="318" t="str">
        <f>'Info '!C2</f>
        <v>JSC "Liberty Bank"</v>
      </c>
      <c r="C1" s="333"/>
      <c r="D1" s="333"/>
      <c r="E1" s="333"/>
      <c r="F1" s="333"/>
      <c r="G1" s="333"/>
      <c r="H1" s="333"/>
    </row>
    <row r="2" spans="1:8">
      <c r="A2" s="279" t="s">
        <v>31</v>
      </c>
      <c r="B2" s="557">
        <f>'1. key ratios '!B2</f>
        <v>45838</v>
      </c>
      <c r="C2" s="333"/>
      <c r="D2" s="333"/>
      <c r="E2" s="333"/>
      <c r="F2" s="333"/>
      <c r="G2" s="333"/>
      <c r="H2" s="333"/>
    </row>
    <row r="3" spans="1:8">
      <c r="A3" s="280" t="s">
        <v>388</v>
      </c>
      <c r="B3" s="333"/>
      <c r="C3" s="333"/>
      <c r="D3" s="333"/>
      <c r="E3" s="333"/>
      <c r="F3" s="333"/>
      <c r="G3" s="333"/>
      <c r="H3" s="333"/>
    </row>
    <row r="4" spans="1:8">
      <c r="A4" s="334"/>
      <c r="B4" s="333"/>
      <c r="C4" s="332" t="s">
        <v>0</v>
      </c>
      <c r="D4" s="332" t="s">
        <v>1</v>
      </c>
      <c r="E4" s="332" t="s">
        <v>2</v>
      </c>
      <c r="F4" s="332" t="s">
        <v>3</v>
      </c>
      <c r="G4" s="332" t="s">
        <v>4</v>
      </c>
      <c r="H4" s="332" t="s">
        <v>5</v>
      </c>
    </row>
    <row r="5" spans="1:8" ht="34.15" customHeight="1">
      <c r="A5" s="892" t="s">
        <v>389</v>
      </c>
      <c r="B5" s="893"/>
      <c r="C5" s="906" t="s">
        <v>390</v>
      </c>
      <c r="D5" s="906"/>
      <c r="E5" s="906" t="s">
        <v>627</v>
      </c>
      <c r="F5" s="904" t="s">
        <v>391</v>
      </c>
      <c r="G5" s="904" t="s">
        <v>392</v>
      </c>
      <c r="H5" s="330" t="s">
        <v>626</v>
      </c>
    </row>
    <row r="6" spans="1:8" ht="25.5">
      <c r="A6" s="896"/>
      <c r="B6" s="897"/>
      <c r="C6" s="331" t="s">
        <v>393</v>
      </c>
      <c r="D6" s="331" t="s">
        <v>394</v>
      </c>
      <c r="E6" s="906"/>
      <c r="F6" s="905"/>
      <c r="G6" s="905"/>
      <c r="H6" s="330" t="s">
        <v>625</v>
      </c>
    </row>
    <row r="7" spans="1:8">
      <c r="A7" s="328">
        <v>1</v>
      </c>
      <c r="B7" s="312" t="s">
        <v>51</v>
      </c>
      <c r="C7" s="545">
        <v>0</v>
      </c>
      <c r="D7" s="545">
        <v>840518375.07700014</v>
      </c>
      <c r="E7" s="546">
        <v>840802.62520000001</v>
      </c>
      <c r="F7" s="546"/>
      <c r="G7" s="545">
        <v>0</v>
      </c>
      <c r="H7" s="547">
        <f t="shared" ref="H7:H20" si="0">C7+D7-E7-F7</f>
        <v>839677572.45180011</v>
      </c>
    </row>
    <row r="8" spans="1:8">
      <c r="A8" s="328">
        <v>2</v>
      </c>
      <c r="B8" s="312" t="s">
        <v>52</v>
      </c>
      <c r="C8" s="545">
        <v>0</v>
      </c>
      <c r="D8" s="545">
        <v>0</v>
      </c>
      <c r="E8" s="546">
        <v>0</v>
      </c>
      <c r="F8" s="546"/>
      <c r="G8" s="545">
        <v>0</v>
      </c>
      <c r="H8" s="547">
        <f t="shared" si="0"/>
        <v>0</v>
      </c>
    </row>
    <row r="9" spans="1:8">
      <c r="A9" s="328">
        <v>3</v>
      </c>
      <c r="B9" s="312" t="s">
        <v>152</v>
      </c>
      <c r="C9" s="545">
        <v>0</v>
      </c>
      <c r="D9" s="545">
        <v>0</v>
      </c>
      <c r="E9" s="546">
        <v>0</v>
      </c>
      <c r="F9" s="546"/>
      <c r="G9" s="545">
        <v>0</v>
      </c>
      <c r="H9" s="547">
        <f t="shared" si="0"/>
        <v>0</v>
      </c>
    </row>
    <row r="10" spans="1:8">
      <c r="A10" s="328">
        <v>4</v>
      </c>
      <c r="B10" s="312" t="s">
        <v>53</v>
      </c>
      <c r="C10" s="545">
        <v>0</v>
      </c>
      <c r="D10" s="545">
        <v>0</v>
      </c>
      <c r="E10" s="546">
        <v>0</v>
      </c>
      <c r="F10" s="546"/>
      <c r="G10" s="545">
        <v>0</v>
      </c>
      <c r="H10" s="547">
        <f t="shared" si="0"/>
        <v>0</v>
      </c>
    </row>
    <row r="11" spans="1:8">
      <c r="A11" s="328">
        <v>5</v>
      </c>
      <c r="B11" s="312" t="s">
        <v>54</v>
      </c>
      <c r="C11" s="545">
        <v>0</v>
      </c>
      <c r="D11" s="545">
        <v>420690.75</v>
      </c>
      <c r="E11" s="546">
        <v>0</v>
      </c>
      <c r="F11" s="546"/>
      <c r="G11" s="545">
        <v>0</v>
      </c>
      <c r="H11" s="547">
        <f t="shared" si="0"/>
        <v>420690.75</v>
      </c>
    </row>
    <row r="12" spans="1:8">
      <c r="A12" s="328">
        <v>6</v>
      </c>
      <c r="B12" s="312" t="s">
        <v>55</v>
      </c>
      <c r="C12" s="545"/>
      <c r="D12" s="545">
        <v>86510113.244200021</v>
      </c>
      <c r="E12" s="546">
        <v>3020.1722000000004</v>
      </c>
      <c r="F12" s="546"/>
      <c r="G12" s="545">
        <v>0</v>
      </c>
      <c r="H12" s="547">
        <f t="shared" si="0"/>
        <v>86507093.072000027</v>
      </c>
    </row>
    <row r="13" spans="1:8">
      <c r="A13" s="328">
        <v>7</v>
      </c>
      <c r="B13" s="312" t="s">
        <v>56</v>
      </c>
      <c r="C13" s="545">
        <v>12217709.047</v>
      </c>
      <c r="D13" s="545">
        <v>859768789.0697999</v>
      </c>
      <c r="E13" s="546">
        <v>10944175.839599999</v>
      </c>
      <c r="F13" s="546"/>
      <c r="G13" s="545">
        <v>10160.17074</v>
      </c>
      <c r="H13" s="547">
        <f t="shared" si="0"/>
        <v>861042322.27719998</v>
      </c>
    </row>
    <row r="14" spans="1:8">
      <c r="A14" s="328">
        <v>8</v>
      </c>
      <c r="B14" s="314" t="s">
        <v>57</v>
      </c>
      <c r="C14" s="545">
        <v>108364453.48060004</v>
      </c>
      <c r="D14" s="545">
        <v>2464514128.5127993</v>
      </c>
      <c r="E14" s="546">
        <v>112540991.46820006</v>
      </c>
      <c r="F14" s="546"/>
      <c r="G14" s="545">
        <v>11227855.447752001</v>
      </c>
      <c r="H14" s="547">
        <f t="shared" si="0"/>
        <v>2460337590.5251989</v>
      </c>
    </row>
    <row r="15" spans="1:8">
      <c r="A15" s="328">
        <v>9</v>
      </c>
      <c r="B15" s="312" t="s">
        <v>58</v>
      </c>
      <c r="C15" s="545">
        <v>14365508.394499995</v>
      </c>
      <c r="D15" s="545">
        <v>635878210.34650052</v>
      </c>
      <c r="E15" s="546">
        <v>10820243.619599998</v>
      </c>
      <c r="F15" s="546"/>
      <c r="G15" s="545">
        <v>112173.12999999999</v>
      </c>
      <c r="H15" s="547">
        <f t="shared" si="0"/>
        <v>639423475.12140059</v>
      </c>
    </row>
    <row r="16" spans="1:8">
      <c r="A16" s="328">
        <v>10</v>
      </c>
      <c r="B16" s="316" t="s">
        <v>395</v>
      </c>
      <c r="C16" s="545">
        <v>109435286.72160009</v>
      </c>
      <c r="D16" s="545">
        <v>1459308.3384999996</v>
      </c>
      <c r="E16" s="546">
        <v>67495596.886000022</v>
      </c>
      <c r="F16" s="546"/>
      <c r="G16" s="545">
        <v>10236085.760632001</v>
      </c>
      <c r="H16" s="547">
        <f t="shared" si="0"/>
        <v>43398998.174100056</v>
      </c>
    </row>
    <row r="17" spans="1:8">
      <c r="A17" s="328">
        <v>11</v>
      </c>
      <c r="B17" s="312" t="s">
        <v>60</v>
      </c>
      <c r="C17" s="545">
        <v>0</v>
      </c>
      <c r="D17" s="545">
        <v>2445722.83</v>
      </c>
      <c r="E17" s="546">
        <v>0</v>
      </c>
      <c r="F17" s="546"/>
      <c r="G17" s="545"/>
      <c r="H17" s="547">
        <f t="shared" si="0"/>
        <v>2445722.83</v>
      </c>
    </row>
    <row r="18" spans="1:8">
      <c r="A18" s="328">
        <v>12</v>
      </c>
      <c r="B18" s="312" t="s">
        <v>61</v>
      </c>
      <c r="C18" s="545">
        <v>0</v>
      </c>
      <c r="D18" s="545">
        <v>0</v>
      </c>
      <c r="E18" s="546">
        <v>0</v>
      </c>
      <c r="F18" s="546"/>
      <c r="G18" s="545"/>
      <c r="H18" s="547">
        <f t="shared" si="0"/>
        <v>0</v>
      </c>
    </row>
    <row r="19" spans="1:8">
      <c r="A19" s="329">
        <v>13</v>
      </c>
      <c r="B19" s="314" t="s">
        <v>144</v>
      </c>
      <c r="C19" s="545">
        <v>0</v>
      </c>
      <c r="D19" s="545">
        <v>0</v>
      </c>
      <c r="E19" s="546">
        <v>0</v>
      </c>
      <c r="F19" s="546"/>
      <c r="G19" s="545"/>
      <c r="H19" s="547">
        <f t="shared" si="0"/>
        <v>0</v>
      </c>
    </row>
    <row r="20" spans="1:8">
      <c r="A20" s="328">
        <v>14</v>
      </c>
      <c r="B20" s="312" t="s">
        <v>63</v>
      </c>
      <c r="C20" s="545">
        <v>0</v>
      </c>
      <c r="D20" s="545">
        <v>626737771.9750005</v>
      </c>
      <c r="E20" s="546">
        <v>1005386.5990000002</v>
      </c>
      <c r="F20" s="546"/>
      <c r="G20" s="545"/>
      <c r="H20" s="547">
        <f t="shared" si="0"/>
        <v>625732385.37600052</v>
      </c>
    </row>
    <row r="21" spans="1:8" s="325" customFormat="1">
      <c r="A21" s="327">
        <v>15</v>
      </c>
      <c r="B21" s="326" t="s">
        <v>64</v>
      </c>
      <c r="C21" s="548">
        <v>134947670.92210004</v>
      </c>
      <c r="D21" s="548">
        <v>5516793801.8052998</v>
      </c>
      <c r="E21" s="548">
        <v>136154620.32380006</v>
      </c>
      <c r="F21" s="548"/>
      <c r="G21" s="548">
        <v>11350188.748491997</v>
      </c>
      <c r="H21" s="547">
        <f>SUM(H7:H15)+SUM(H17:H20)</f>
        <v>5515586852.4035997</v>
      </c>
    </row>
    <row r="22" spans="1:8">
      <c r="A22" s="324">
        <v>16</v>
      </c>
      <c r="B22" s="323" t="s">
        <v>396</v>
      </c>
      <c r="C22" s="545">
        <v>134947670.92210007</v>
      </c>
      <c r="D22" s="545">
        <v>3897564783.3174987</v>
      </c>
      <c r="E22" s="546">
        <v>134327429.98010001</v>
      </c>
      <c r="F22" s="546"/>
      <c r="G22" s="545">
        <v>11350188.748491997</v>
      </c>
      <c r="H22" s="547">
        <f>C22+D22-E22-F22</f>
        <v>3898185024.2594986</v>
      </c>
    </row>
    <row r="23" spans="1:8">
      <c r="A23" s="324">
        <v>17</v>
      </c>
      <c r="B23" s="323" t="s">
        <v>397</v>
      </c>
      <c r="C23" s="545"/>
      <c r="D23" s="545">
        <v>759199701.38321114</v>
      </c>
      <c r="E23" s="546">
        <v>598923.71364704461</v>
      </c>
      <c r="F23" s="546"/>
      <c r="G23" s="545"/>
      <c r="H23" s="547">
        <f>C23+D23-E23-F23</f>
        <v>758600777.66956413</v>
      </c>
    </row>
    <row r="25" spans="1:8">
      <c r="E25" s="309"/>
      <c r="F25" s="309"/>
    </row>
    <row r="26" spans="1:8" ht="42.4" customHeight="1">
      <c r="B26" s="28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scale="38"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M30" sqref="M30"/>
    </sheetView>
  </sheetViews>
  <sheetFormatPr defaultColWidth="9.28515625" defaultRowHeight="12.75"/>
  <cols>
    <col min="1" max="1" width="11" style="309" bestFit="1" customWidth="1"/>
    <col min="2" max="2" width="85.28515625" style="309" customWidth="1"/>
    <col min="3" max="4" width="25.5703125" style="309" customWidth="1"/>
    <col min="5" max="5" width="15.140625" style="309" bestFit="1" customWidth="1"/>
    <col min="6" max="6" width="15.28515625" style="309" customWidth="1"/>
    <col min="7" max="7" width="20.85546875" style="309" customWidth="1"/>
    <col min="8" max="8" width="19.85546875" style="309" customWidth="1"/>
    <col min="9" max="16384" width="9.28515625" style="309"/>
  </cols>
  <sheetData>
    <row r="1" spans="1:8" ht="13.5">
      <c r="A1" s="278" t="s">
        <v>30</v>
      </c>
      <c r="B1" s="318" t="str">
        <f>'Info '!C2</f>
        <v>JSC "Liberty Bank"</v>
      </c>
      <c r="C1" s="333"/>
      <c r="D1" s="333"/>
      <c r="E1" s="333"/>
      <c r="F1" s="333"/>
      <c r="G1" s="333"/>
      <c r="H1" s="333"/>
    </row>
    <row r="2" spans="1:8">
      <c r="A2" s="279" t="s">
        <v>31</v>
      </c>
      <c r="B2" s="557">
        <f>'1. key ratios '!B2</f>
        <v>45838</v>
      </c>
      <c r="C2" s="333"/>
      <c r="D2" s="333"/>
      <c r="E2" s="333"/>
      <c r="F2" s="333"/>
      <c r="G2" s="333"/>
      <c r="H2" s="333"/>
    </row>
    <row r="3" spans="1:8">
      <c r="A3" s="280" t="s">
        <v>398</v>
      </c>
      <c r="B3" s="333"/>
      <c r="C3" s="333"/>
      <c r="D3" s="333"/>
      <c r="E3" s="333"/>
      <c r="F3" s="333"/>
      <c r="G3" s="333"/>
      <c r="H3" s="333"/>
    </row>
    <row r="4" spans="1:8">
      <c r="A4" s="334"/>
      <c r="B4" s="333"/>
      <c r="C4" s="332" t="s">
        <v>0</v>
      </c>
      <c r="D4" s="332" t="s">
        <v>1</v>
      </c>
      <c r="E4" s="332" t="s">
        <v>2</v>
      </c>
      <c r="F4" s="332" t="s">
        <v>3</v>
      </c>
      <c r="G4" s="332" t="s">
        <v>4</v>
      </c>
      <c r="H4" s="332" t="s">
        <v>5</v>
      </c>
    </row>
    <row r="5" spans="1:8" ht="41.65" customHeight="1">
      <c r="A5" s="892" t="s">
        <v>389</v>
      </c>
      <c r="B5" s="893"/>
      <c r="C5" s="906" t="s">
        <v>390</v>
      </c>
      <c r="D5" s="906"/>
      <c r="E5" s="906" t="s">
        <v>627</v>
      </c>
      <c r="F5" s="904" t="s">
        <v>391</v>
      </c>
      <c r="G5" s="904" t="s">
        <v>392</v>
      </c>
      <c r="H5" s="330" t="s">
        <v>626</v>
      </c>
    </row>
    <row r="6" spans="1:8" ht="25.5">
      <c r="A6" s="896"/>
      <c r="B6" s="897"/>
      <c r="C6" s="331" t="s">
        <v>393</v>
      </c>
      <c r="D6" s="331" t="s">
        <v>394</v>
      </c>
      <c r="E6" s="906"/>
      <c r="F6" s="905"/>
      <c r="G6" s="905"/>
      <c r="H6" s="330" t="s">
        <v>625</v>
      </c>
    </row>
    <row r="7" spans="1:8">
      <c r="A7" s="321">
        <v>1</v>
      </c>
      <c r="B7" s="339" t="s">
        <v>486</v>
      </c>
      <c r="C7" s="321">
        <v>22598441.476485994</v>
      </c>
      <c r="D7" s="321">
        <v>1804624313.9009962</v>
      </c>
      <c r="E7" s="321">
        <v>36546669.322671883</v>
      </c>
      <c r="F7" s="321"/>
      <c r="G7" s="321">
        <v>5942.17</v>
      </c>
      <c r="H7" s="320">
        <f t="shared" ref="H7:H34" si="0">C7+D7-E7-F7</f>
        <v>1790676086.0548103</v>
      </c>
    </row>
    <row r="8" spans="1:8">
      <c r="A8" s="321">
        <v>2</v>
      </c>
      <c r="B8" s="339" t="s">
        <v>399</v>
      </c>
      <c r="C8" s="321">
        <v>997796.46960800013</v>
      </c>
      <c r="D8" s="321">
        <v>228644407.53631404</v>
      </c>
      <c r="E8" s="321">
        <v>1554232.8801939732</v>
      </c>
      <c r="F8" s="321"/>
      <c r="G8" s="321">
        <v>1243.92</v>
      </c>
      <c r="H8" s="320">
        <f t="shared" si="0"/>
        <v>228087971.12572807</v>
      </c>
    </row>
    <row r="9" spans="1:8">
      <c r="A9" s="321">
        <v>3</v>
      </c>
      <c r="B9" s="339" t="s">
        <v>400</v>
      </c>
      <c r="C9" s="321">
        <v>348.87</v>
      </c>
      <c r="D9" s="321">
        <v>29975538.929688003</v>
      </c>
      <c r="E9" s="321">
        <v>515356.69586762908</v>
      </c>
      <c r="F9" s="321"/>
      <c r="G9" s="321">
        <v>0</v>
      </c>
      <c r="H9" s="320">
        <f t="shared" si="0"/>
        <v>29460531.103820376</v>
      </c>
    </row>
    <row r="10" spans="1:8">
      <c r="A10" s="321">
        <v>4</v>
      </c>
      <c r="B10" s="339" t="s">
        <v>487</v>
      </c>
      <c r="C10" s="321">
        <v>5905597.1049239999</v>
      </c>
      <c r="D10" s="321">
        <v>90709827.136201978</v>
      </c>
      <c r="E10" s="321">
        <v>1678801.7012369393</v>
      </c>
      <c r="F10" s="321"/>
      <c r="G10" s="321">
        <v>0</v>
      </c>
      <c r="H10" s="320">
        <f t="shared" si="0"/>
        <v>94936622.539889038</v>
      </c>
    </row>
    <row r="11" spans="1:8">
      <c r="A11" s="321">
        <v>5</v>
      </c>
      <c r="B11" s="339" t="s">
        <v>401</v>
      </c>
      <c r="C11" s="321">
        <v>1788063.585828</v>
      </c>
      <c r="D11" s="321">
        <v>193446564.88964</v>
      </c>
      <c r="E11" s="321">
        <v>3548449.4563361076</v>
      </c>
      <c r="F11" s="321"/>
      <c r="G11" s="321">
        <v>0</v>
      </c>
      <c r="H11" s="320">
        <f t="shared" si="0"/>
        <v>191686179.0191319</v>
      </c>
    </row>
    <row r="12" spans="1:8">
      <c r="A12" s="321">
        <v>6</v>
      </c>
      <c r="B12" s="339" t="s">
        <v>402</v>
      </c>
      <c r="C12" s="321">
        <v>130390.63</v>
      </c>
      <c r="D12" s="321">
        <v>23255049.352646001</v>
      </c>
      <c r="E12" s="321">
        <v>347228.48631489789</v>
      </c>
      <c r="F12" s="321"/>
      <c r="G12" s="321">
        <v>0</v>
      </c>
      <c r="H12" s="320">
        <f t="shared" si="0"/>
        <v>23038211.496331103</v>
      </c>
    </row>
    <row r="13" spans="1:8">
      <c r="A13" s="321">
        <v>7</v>
      </c>
      <c r="B13" s="339" t="s">
        <v>403</v>
      </c>
      <c r="C13" s="321">
        <v>60424.149999999994</v>
      </c>
      <c r="D13" s="321">
        <v>49159577.180608004</v>
      </c>
      <c r="E13" s="321">
        <v>839568.78162189655</v>
      </c>
      <c r="F13" s="321"/>
      <c r="G13" s="321">
        <v>0</v>
      </c>
      <c r="H13" s="320">
        <f t="shared" si="0"/>
        <v>48380432.548986107</v>
      </c>
    </row>
    <row r="14" spans="1:8">
      <c r="A14" s="321">
        <v>8</v>
      </c>
      <c r="B14" s="339" t="s">
        <v>404</v>
      </c>
      <c r="C14" s="321">
        <v>126505.93000000001</v>
      </c>
      <c r="D14" s="321">
        <v>27720282.837244008</v>
      </c>
      <c r="E14" s="321">
        <v>224625.87239025068</v>
      </c>
      <c r="F14" s="321"/>
      <c r="G14" s="321">
        <v>0</v>
      </c>
      <c r="H14" s="320">
        <f t="shared" si="0"/>
        <v>27622162.894853756</v>
      </c>
    </row>
    <row r="15" spans="1:8">
      <c r="A15" s="321">
        <v>9</v>
      </c>
      <c r="B15" s="339" t="s">
        <v>405</v>
      </c>
      <c r="C15" s="321">
        <v>69748.600000000006</v>
      </c>
      <c r="D15" s="321">
        <v>10197815.884992</v>
      </c>
      <c r="E15" s="321">
        <v>55186.652775416092</v>
      </c>
      <c r="F15" s="321"/>
      <c r="G15" s="321">
        <v>0</v>
      </c>
      <c r="H15" s="320">
        <f t="shared" si="0"/>
        <v>10212377.832216583</v>
      </c>
    </row>
    <row r="16" spans="1:8">
      <c r="A16" s="321">
        <v>10</v>
      </c>
      <c r="B16" s="339" t="s">
        <v>406</v>
      </c>
      <c r="C16" s="321">
        <v>204.25</v>
      </c>
      <c r="D16" s="321">
        <v>26684361.232921995</v>
      </c>
      <c r="E16" s="321">
        <v>197748.89325120792</v>
      </c>
      <c r="F16" s="321"/>
      <c r="G16" s="321">
        <v>0</v>
      </c>
      <c r="H16" s="320">
        <f t="shared" si="0"/>
        <v>26486816.589670788</v>
      </c>
    </row>
    <row r="17" spans="1:9">
      <c r="A17" s="321">
        <v>11</v>
      </c>
      <c r="B17" s="339" t="s">
        <v>407</v>
      </c>
      <c r="C17" s="321">
        <v>46960.11</v>
      </c>
      <c r="D17" s="321">
        <v>4453478.2848119996</v>
      </c>
      <c r="E17" s="321">
        <v>85771.733386932814</v>
      </c>
      <c r="F17" s="321"/>
      <c r="G17" s="321">
        <v>0</v>
      </c>
      <c r="H17" s="320">
        <f t="shared" si="0"/>
        <v>4414666.6614250671</v>
      </c>
    </row>
    <row r="18" spans="1:9">
      <c r="A18" s="321">
        <v>12</v>
      </c>
      <c r="B18" s="339" t="s">
        <v>408</v>
      </c>
      <c r="C18" s="321">
        <v>10565205.320255997</v>
      </c>
      <c r="D18" s="321">
        <v>272552788.790874</v>
      </c>
      <c r="E18" s="321">
        <v>9109701.7208166961</v>
      </c>
      <c r="F18" s="321"/>
      <c r="G18" s="321">
        <v>318251.75</v>
      </c>
      <c r="H18" s="320">
        <f t="shared" si="0"/>
        <v>274008292.39031333</v>
      </c>
    </row>
    <row r="19" spans="1:9">
      <c r="A19" s="321">
        <v>13</v>
      </c>
      <c r="B19" s="339" t="s">
        <v>409</v>
      </c>
      <c r="C19" s="321">
        <v>3206260.6325479997</v>
      </c>
      <c r="D19" s="321">
        <v>67385815.839954004</v>
      </c>
      <c r="E19" s="321">
        <v>2377223.0558831841</v>
      </c>
      <c r="F19" s="321"/>
      <c r="G19" s="321">
        <v>54346.82</v>
      </c>
      <c r="H19" s="320">
        <f t="shared" si="0"/>
        <v>68214853.416618824</v>
      </c>
    </row>
    <row r="20" spans="1:9">
      <c r="A20" s="321">
        <v>14</v>
      </c>
      <c r="B20" s="339" t="s">
        <v>410</v>
      </c>
      <c r="C20" s="321">
        <v>4617396.1486539999</v>
      </c>
      <c r="D20" s="321">
        <v>71823265.190622002</v>
      </c>
      <c r="E20" s="321">
        <v>2066821.8076988431</v>
      </c>
      <c r="F20" s="321"/>
      <c r="G20" s="321">
        <v>39519.597119999999</v>
      </c>
      <c r="H20" s="320">
        <f t="shared" si="0"/>
        <v>74373839.531577155</v>
      </c>
    </row>
    <row r="21" spans="1:9">
      <c r="A21" s="321">
        <v>15</v>
      </c>
      <c r="B21" s="339" t="s">
        <v>411</v>
      </c>
      <c r="C21" s="321">
        <v>274157.75999999995</v>
      </c>
      <c r="D21" s="321">
        <v>31323851.625898007</v>
      </c>
      <c r="E21" s="321">
        <v>679905.86473918671</v>
      </c>
      <c r="F21" s="321"/>
      <c r="G21" s="321">
        <v>27701.32</v>
      </c>
      <c r="H21" s="320">
        <f t="shared" si="0"/>
        <v>30918103.521158822</v>
      </c>
    </row>
    <row r="22" spans="1:9">
      <c r="A22" s="321">
        <v>16</v>
      </c>
      <c r="B22" s="339" t="s">
        <v>412</v>
      </c>
      <c r="C22" s="321">
        <v>32927.72</v>
      </c>
      <c r="D22" s="321">
        <v>74060705.086720005</v>
      </c>
      <c r="E22" s="321">
        <v>1053146.6833300707</v>
      </c>
      <c r="F22" s="321"/>
      <c r="G22" s="321">
        <v>10099.4</v>
      </c>
      <c r="H22" s="320">
        <f t="shared" si="0"/>
        <v>73040486.12338993</v>
      </c>
    </row>
    <row r="23" spans="1:9">
      <c r="A23" s="321">
        <v>17</v>
      </c>
      <c r="B23" s="339" t="s">
        <v>490</v>
      </c>
      <c r="C23" s="321">
        <v>71959.61</v>
      </c>
      <c r="D23" s="321">
        <v>17539909.429988001</v>
      </c>
      <c r="E23" s="321">
        <v>411669.08289037005</v>
      </c>
      <c r="F23" s="321"/>
      <c r="G23" s="321">
        <v>60.770740000000004</v>
      </c>
      <c r="H23" s="320">
        <f t="shared" si="0"/>
        <v>17200199.957097631</v>
      </c>
    </row>
    <row r="24" spans="1:9">
      <c r="A24" s="321">
        <v>18</v>
      </c>
      <c r="B24" s="339" t="s">
        <v>413</v>
      </c>
      <c r="C24" s="321">
        <v>65499.689999999995</v>
      </c>
      <c r="D24" s="321">
        <v>82636659.542208016</v>
      </c>
      <c r="E24" s="321">
        <v>303191.18332594377</v>
      </c>
      <c r="F24" s="321"/>
      <c r="G24" s="321">
        <v>0</v>
      </c>
      <c r="H24" s="320">
        <f t="shared" si="0"/>
        <v>82398968.048882067</v>
      </c>
    </row>
    <row r="25" spans="1:9">
      <c r="A25" s="321">
        <v>19</v>
      </c>
      <c r="B25" s="339" t="s">
        <v>414</v>
      </c>
      <c r="C25" s="321">
        <v>174410.82543599998</v>
      </c>
      <c r="D25" s="321">
        <v>1776106.690316</v>
      </c>
      <c r="E25" s="321">
        <v>51064.238088484635</v>
      </c>
      <c r="F25" s="321"/>
      <c r="G25" s="321">
        <v>0</v>
      </c>
      <c r="H25" s="320">
        <f t="shared" si="0"/>
        <v>1899453.2776635154</v>
      </c>
    </row>
    <row r="26" spans="1:9">
      <c r="A26" s="321">
        <v>20</v>
      </c>
      <c r="B26" s="339" t="s">
        <v>489</v>
      </c>
      <c r="C26" s="321">
        <v>224931.02000000002</v>
      </c>
      <c r="D26" s="321">
        <v>124603846.8371</v>
      </c>
      <c r="E26" s="321">
        <v>1175974.7257854107</v>
      </c>
      <c r="F26" s="321"/>
      <c r="G26" s="321">
        <v>1054.58</v>
      </c>
      <c r="H26" s="320">
        <f t="shared" si="0"/>
        <v>123652803.13131459</v>
      </c>
      <c r="I26" s="336"/>
    </row>
    <row r="27" spans="1:9">
      <c r="A27" s="321">
        <v>21</v>
      </c>
      <c r="B27" s="339" t="s">
        <v>415</v>
      </c>
      <c r="C27" s="321">
        <v>3697.17</v>
      </c>
      <c r="D27" s="321">
        <v>29154395.814785998</v>
      </c>
      <c r="E27" s="321">
        <v>61325.935362795091</v>
      </c>
      <c r="F27" s="321"/>
      <c r="G27" s="321">
        <v>0</v>
      </c>
      <c r="H27" s="320">
        <f t="shared" si="0"/>
        <v>29096767.049423207</v>
      </c>
      <c r="I27" s="336"/>
    </row>
    <row r="28" spans="1:9">
      <c r="A28" s="321">
        <v>22</v>
      </c>
      <c r="B28" s="339" t="s">
        <v>416</v>
      </c>
      <c r="C28" s="321">
        <v>154777.89000000001</v>
      </c>
      <c r="D28" s="321">
        <v>17488429.547448002</v>
      </c>
      <c r="E28" s="321">
        <v>161565.63259781743</v>
      </c>
      <c r="F28" s="321"/>
      <c r="G28" s="321">
        <v>0</v>
      </c>
      <c r="H28" s="320">
        <f t="shared" si="0"/>
        <v>17481641.804850183</v>
      </c>
      <c r="I28" s="336"/>
    </row>
    <row r="29" spans="1:9">
      <c r="A29" s="321">
        <v>23</v>
      </c>
      <c r="B29" s="339" t="s">
        <v>417</v>
      </c>
      <c r="C29" s="321">
        <v>12746044.874404</v>
      </c>
      <c r="D29" s="321">
        <v>335659164.2277742</v>
      </c>
      <c r="E29" s="321">
        <v>12296434.993563158</v>
      </c>
      <c r="F29" s="321"/>
      <c r="G29" s="321">
        <v>453476.61</v>
      </c>
      <c r="H29" s="320">
        <f t="shared" si="0"/>
        <v>336108774.10861504</v>
      </c>
      <c r="I29" s="336"/>
    </row>
    <row r="30" spans="1:9">
      <c r="A30" s="321">
        <v>24</v>
      </c>
      <c r="B30" s="339" t="s">
        <v>488</v>
      </c>
      <c r="C30" s="321">
        <v>41278480.685837984</v>
      </c>
      <c r="D30" s="321">
        <v>630921695.7907517</v>
      </c>
      <c r="E30" s="321">
        <v>30680901.910577144</v>
      </c>
      <c r="F30" s="321"/>
      <c r="G30" s="321">
        <v>801427.40999999992</v>
      </c>
      <c r="H30" s="320">
        <f t="shared" si="0"/>
        <v>641519274.5660125</v>
      </c>
      <c r="I30" s="336"/>
    </row>
    <row r="31" spans="1:9">
      <c r="A31" s="321">
        <v>25</v>
      </c>
      <c r="B31" s="339" t="s">
        <v>418</v>
      </c>
      <c r="C31" s="321">
        <v>10750378.487464001</v>
      </c>
      <c r="D31" s="321">
        <v>260609175.93037403</v>
      </c>
      <c r="E31" s="321">
        <v>11835193.071127214</v>
      </c>
      <c r="F31" s="321"/>
      <c r="G31" s="321">
        <v>430.08000000000004</v>
      </c>
      <c r="H31" s="320">
        <f t="shared" si="0"/>
        <v>259524361.34671083</v>
      </c>
      <c r="I31" s="336"/>
    </row>
    <row r="32" spans="1:9">
      <c r="A32" s="321">
        <v>26</v>
      </c>
      <c r="B32" s="339" t="s">
        <v>485</v>
      </c>
      <c r="C32" s="321">
        <v>19057061.911040004</v>
      </c>
      <c r="D32" s="321">
        <v>318186244.94694006</v>
      </c>
      <c r="E32" s="321">
        <v>17313493.576311499</v>
      </c>
      <c r="F32" s="321"/>
      <c r="G32" s="321">
        <v>9636634.3206319995</v>
      </c>
      <c r="H32" s="320">
        <f t="shared" si="0"/>
        <v>319929813.28166854</v>
      </c>
      <c r="I32" s="336"/>
    </row>
    <row r="33" spans="1:9">
      <c r="A33" s="321">
        <v>27</v>
      </c>
      <c r="B33" s="322" t="s">
        <v>419</v>
      </c>
      <c r="C33" s="321">
        <v>0</v>
      </c>
      <c r="D33" s="321">
        <v>692200530.16660094</v>
      </c>
      <c r="E33" s="321">
        <v>983367.54630005127</v>
      </c>
      <c r="F33" s="321"/>
      <c r="G33" s="321"/>
      <c r="H33" s="320">
        <f t="shared" si="0"/>
        <v>691217162.62030089</v>
      </c>
      <c r="I33" s="336"/>
    </row>
    <row r="34" spans="1:9">
      <c r="A34" s="321">
        <v>28</v>
      </c>
      <c r="B34" s="338" t="s">
        <v>64</v>
      </c>
      <c r="C34" s="326">
        <v>134947670.92248598</v>
      </c>
      <c r="D34" s="326">
        <v>5516793802.6244192</v>
      </c>
      <c r="E34" s="326">
        <v>136154621.50444502</v>
      </c>
      <c r="F34" s="326"/>
      <c r="G34" s="326">
        <v>11350188.748491999</v>
      </c>
      <c r="H34" s="320">
        <f t="shared" si="0"/>
        <v>5515586852.0424604</v>
      </c>
      <c r="I34" s="336"/>
    </row>
    <row r="35" spans="1:9">
      <c r="A35" s="336"/>
      <c r="B35" s="336"/>
      <c r="C35" s="336"/>
      <c r="D35" s="336"/>
      <c r="E35" s="336"/>
      <c r="F35" s="336"/>
      <c r="G35" s="336"/>
      <c r="H35" s="336"/>
      <c r="I35" s="336"/>
    </row>
    <row r="36" spans="1:9">
      <c r="A36" s="336"/>
      <c r="B36" s="337"/>
      <c r="C36" s="336"/>
      <c r="D36" s="336"/>
      <c r="E36" s="336"/>
      <c r="F36" s="336"/>
      <c r="G36" s="336"/>
      <c r="H36" s="336"/>
      <c r="I36" s="336"/>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scale="3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80" zoomScaleNormal="80" workbookViewId="0">
      <selection activeCell="S33" sqref="S33"/>
    </sheetView>
  </sheetViews>
  <sheetFormatPr defaultColWidth="9.28515625" defaultRowHeight="12.75"/>
  <cols>
    <col min="1" max="1" width="11.7109375" style="309" bestFit="1" customWidth="1"/>
    <col min="2" max="2" width="73.42578125" style="309" customWidth="1"/>
    <col min="3" max="3" width="20.28515625" style="309" customWidth="1"/>
    <col min="4" max="4" width="25.85546875" style="281" customWidth="1"/>
    <col min="5" max="16384" width="9.28515625" style="309"/>
  </cols>
  <sheetData>
    <row r="1" spans="1:4" ht="13.5">
      <c r="A1" s="278" t="s">
        <v>30</v>
      </c>
      <c r="B1" s="318" t="str">
        <f>'Info '!C2</f>
        <v>JSC "Liberty Bank"</v>
      </c>
      <c r="D1" s="309"/>
    </row>
    <row r="2" spans="1:4">
      <c r="A2" s="279" t="s">
        <v>31</v>
      </c>
      <c r="B2" s="557">
        <f>'1. key ratios '!B2</f>
        <v>45838</v>
      </c>
      <c r="D2" s="309"/>
    </row>
    <row r="3" spans="1:4">
      <c r="A3" s="280" t="s">
        <v>420</v>
      </c>
      <c r="D3" s="309"/>
    </row>
    <row r="5" spans="1:4">
      <c r="A5" s="907" t="s">
        <v>634</v>
      </c>
      <c r="B5" s="907"/>
      <c r="C5" s="317" t="s">
        <v>437</v>
      </c>
      <c r="D5" s="317" t="s">
        <v>478</v>
      </c>
    </row>
    <row r="6" spans="1:4">
      <c r="A6" s="346">
        <v>1</v>
      </c>
      <c r="B6" s="340" t="s">
        <v>633</v>
      </c>
      <c r="C6" s="656">
        <v>139472147.53620827</v>
      </c>
      <c r="D6" s="656">
        <v>548453.513284371</v>
      </c>
    </row>
    <row r="7" spans="1:4">
      <c r="A7" s="343">
        <v>2</v>
      </c>
      <c r="B7" s="340" t="s">
        <v>632</v>
      </c>
      <c r="C7" s="656">
        <v>26668154.38415882</v>
      </c>
      <c r="D7" s="656">
        <v>0</v>
      </c>
    </row>
    <row r="8" spans="1:4">
      <c r="A8" s="345">
        <v>2.1</v>
      </c>
      <c r="B8" s="344" t="s">
        <v>493</v>
      </c>
      <c r="C8" s="656">
        <v>11603941.676655503</v>
      </c>
      <c r="D8" s="656"/>
    </row>
    <row r="9" spans="1:4">
      <c r="A9" s="345">
        <v>2.2000000000000002</v>
      </c>
      <c r="B9" s="344" t="s">
        <v>491</v>
      </c>
      <c r="C9" s="656">
        <v>15064212.707503315</v>
      </c>
      <c r="D9" s="656"/>
    </row>
    <row r="10" spans="1:4">
      <c r="A10" s="346">
        <v>3</v>
      </c>
      <c r="B10" s="340" t="s">
        <v>631</v>
      </c>
      <c r="C10" s="656">
        <v>31954339.317861497</v>
      </c>
      <c r="D10" s="656">
        <v>-50470.200362673611</v>
      </c>
    </row>
    <row r="11" spans="1:4">
      <c r="A11" s="345">
        <v>3.1</v>
      </c>
      <c r="B11" s="344" t="s">
        <v>422</v>
      </c>
      <c r="C11" s="656">
        <v>11350188.748491997</v>
      </c>
      <c r="D11" s="656">
        <v>-50470.200362673611</v>
      </c>
    </row>
    <row r="12" spans="1:4">
      <c r="A12" s="345">
        <v>3.2</v>
      </c>
      <c r="B12" s="344" t="s">
        <v>630</v>
      </c>
      <c r="C12" s="656">
        <v>7231005.1352937706</v>
      </c>
      <c r="D12" s="656"/>
    </row>
    <row r="13" spans="1:4">
      <c r="A13" s="345">
        <v>3.3</v>
      </c>
      <c r="B13" s="344" t="s">
        <v>492</v>
      </c>
      <c r="C13" s="656">
        <v>13373145.43407573</v>
      </c>
      <c r="D13" s="656"/>
    </row>
    <row r="14" spans="1:4">
      <c r="A14" s="343">
        <v>4</v>
      </c>
      <c r="B14" s="342" t="s">
        <v>629</v>
      </c>
      <c r="C14" s="656">
        <v>141467.38216454166</v>
      </c>
      <c r="D14" s="656"/>
    </row>
    <row r="15" spans="1:4">
      <c r="A15" s="341">
        <v>5</v>
      </c>
      <c r="B15" s="340" t="s">
        <v>628</v>
      </c>
      <c r="C15" s="657">
        <f>C6+C7-C10+C14</f>
        <v>134327429.98467013</v>
      </c>
      <c r="D15" s="657">
        <f>D6+D7-D10+D14</f>
        <v>598923.71364704461</v>
      </c>
    </row>
  </sheetData>
  <mergeCells count="1">
    <mergeCell ref="A5:B5"/>
  </mergeCells>
  <pageMargins left="0.7" right="0.7" top="0.75" bottom="0.75" header="0.3" footer="0.3"/>
  <pageSetup scale="58"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80" zoomScaleNormal="80" workbookViewId="0">
      <selection activeCell="G39" sqref="G39"/>
    </sheetView>
  </sheetViews>
  <sheetFormatPr defaultColWidth="9.28515625" defaultRowHeight="12.75"/>
  <cols>
    <col min="1" max="1" width="11.7109375" style="309" bestFit="1" customWidth="1"/>
    <col min="2" max="2" width="67.140625" style="309" customWidth="1"/>
    <col min="3" max="3" width="37" style="309" customWidth="1"/>
    <col min="4" max="4" width="44.140625" style="309" customWidth="1"/>
    <col min="5" max="16384" width="9.28515625" style="309"/>
  </cols>
  <sheetData>
    <row r="1" spans="1:4" ht="13.5">
      <c r="A1" s="278" t="s">
        <v>30</v>
      </c>
      <c r="B1" s="318" t="str">
        <f>'Info '!C2</f>
        <v>JSC "Liberty Bank"</v>
      </c>
    </row>
    <row r="2" spans="1:4">
      <c r="A2" s="279" t="s">
        <v>31</v>
      </c>
      <c r="B2" s="557">
        <f>'1. key ratios '!B2</f>
        <v>45838</v>
      </c>
    </row>
    <row r="3" spans="1:4">
      <c r="A3" s="280" t="s">
        <v>424</v>
      </c>
    </row>
    <row r="4" spans="1:4">
      <c r="A4" s="280"/>
    </row>
    <row r="5" spans="1:4" ht="15" customHeight="1">
      <c r="A5" s="908" t="s">
        <v>494</v>
      </c>
      <c r="B5" s="909"/>
      <c r="C5" s="912" t="s">
        <v>425</v>
      </c>
      <c r="D5" s="912" t="s">
        <v>426</v>
      </c>
    </row>
    <row r="6" spans="1:4">
      <c r="A6" s="910"/>
      <c r="B6" s="911"/>
      <c r="C6" s="912"/>
      <c r="D6" s="912"/>
    </row>
    <row r="7" spans="1:4">
      <c r="A7" s="349">
        <v>1</v>
      </c>
      <c r="B7" s="310" t="s">
        <v>421</v>
      </c>
      <c r="C7" s="656">
        <v>135723732.27340209</v>
      </c>
      <c r="D7" s="347"/>
    </row>
    <row r="8" spans="1:4">
      <c r="A8" s="351">
        <v>2</v>
      </c>
      <c r="B8" s="351" t="s">
        <v>427</v>
      </c>
      <c r="C8" s="656">
        <v>22106999.764170006</v>
      </c>
      <c r="D8" s="347"/>
    </row>
    <row r="9" spans="1:4">
      <c r="A9" s="351">
        <v>3</v>
      </c>
      <c r="B9" s="352" t="s">
        <v>637</v>
      </c>
      <c r="C9" s="656">
        <v>369573.34958999994</v>
      </c>
      <c r="D9" s="347"/>
    </row>
    <row r="10" spans="1:4">
      <c r="A10" s="351">
        <v>4</v>
      </c>
      <c r="B10" s="351" t="s">
        <v>428</v>
      </c>
      <c r="C10" s="656">
        <v>23252634.460309543</v>
      </c>
      <c r="D10" s="347"/>
    </row>
    <row r="11" spans="1:4">
      <c r="A11" s="351">
        <v>5</v>
      </c>
      <c r="B11" s="350" t="s">
        <v>636</v>
      </c>
      <c r="C11" s="656">
        <v>1071777.8300000003</v>
      </c>
      <c r="D11" s="347"/>
    </row>
    <row r="12" spans="1:4">
      <c r="A12" s="351">
        <v>6</v>
      </c>
      <c r="B12" s="350" t="s">
        <v>429</v>
      </c>
      <c r="C12" s="656">
        <v>10531629.535325361</v>
      </c>
      <c r="D12" s="347"/>
    </row>
    <row r="13" spans="1:4">
      <c r="A13" s="351">
        <v>7</v>
      </c>
      <c r="B13" s="350" t="s">
        <v>432</v>
      </c>
      <c r="C13" s="656">
        <v>11350188.748491997</v>
      </c>
      <c r="D13" s="347"/>
    </row>
    <row r="14" spans="1:4">
      <c r="A14" s="351">
        <v>8</v>
      </c>
      <c r="B14" s="350" t="s">
        <v>430</v>
      </c>
      <c r="C14" s="656">
        <v>296522.41800000001</v>
      </c>
      <c r="D14" s="351"/>
    </row>
    <row r="15" spans="1:4">
      <c r="A15" s="351">
        <v>9</v>
      </c>
      <c r="B15" s="350" t="s">
        <v>431</v>
      </c>
      <c r="C15" s="656"/>
      <c r="D15" s="351"/>
    </row>
    <row r="16" spans="1:4">
      <c r="A16" s="351">
        <v>10</v>
      </c>
      <c r="B16" s="350" t="s">
        <v>433</v>
      </c>
      <c r="C16" s="656"/>
      <c r="D16" s="351"/>
    </row>
    <row r="17" spans="1:4">
      <c r="A17" s="351">
        <v>11</v>
      </c>
      <c r="B17" s="350" t="s">
        <v>635</v>
      </c>
      <c r="C17" s="656">
        <v>2515.9284921863778</v>
      </c>
      <c r="D17" s="347"/>
    </row>
    <row r="18" spans="1:4">
      <c r="A18" s="349">
        <v>12</v>
      </c>
      <c r="B18" s="348" t="s">
        <v>423</v>
      </c>
      <c r="C18" s="717">
        <f>C7+C8+C9-C10</f>
        <v>134947670.92685255</v>
      </c>
      <c r="D18" s="347"/>
    </row>
    <row r="21" spans="1:4">
      <c r="B21" s="278"/>
    </row>
    <row r="22" spans="1:4">
      <c r="B22" s="279"/>
    </row>
    <row r="23" spans="1:4">
      <c r="B23" s="280"/>
    </row>
  </sheetData>
  <mergeCells count="3">
    <mergeCell ref="A5:B6"/>
    <mergeCell ref="C5:C6"/>
    <mergeCell ref="D5:D6"/>
  </mergeCells>
  <pageMargins left="0.7" right="0.7" top="0.75" bottom="0.75" header="0.3" footer="0.3"/>
  <pageSetup paperSize="9" scale="47"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F35" sqref="F35"/>
    </sheetView>
  </sheetViews>
  <sheetFormatPr defaultColWidth="9.28515625" defaultRowHeight="12.75"/>
  <cols>
    <col min="1" max="1" width="11.7109375" style="333" bestFit="1" customWidth="1"/>
    <col min="2" max="2" width="48.5703125" style="333" customWidth="1"/>
    <col min="3" max="3" width="21" style="333" customWidth="1"/>
    <col min="4" max="4" width="19.28515625" style="333" customWidth="1"/>
    <col min="5" max="6" width="22.28515625" style="333" customWidth="1"/>
    <col min="7" max="7" width="22.140625" style="333" customWidth="1"/>
    <col min="8" max="18" width="22.28515625" style="333" customWidth="1"/>
    <col min="19" max="19" width="23.28515625" style="333" bestFit="1" customWidth="1"/>
    <col min="20" max="20" width="19.28515625" style="333" customWidth="1"/>
    <col min="21" max="26" width="22.28515625" style="333" customWidth="1"/>
    <col min="27" max="27" width="19" style="333" customWidth="1"/>
    <col min="28" max="28" width="20" style="333" customWidth="1"/>
    <col min="29" max="16384" width="9.28515625" style="333"/>
  </cols>
  <sheetData>
    <row r="1" spans="1:28" ht="13.5">
      <c r="A1" s="278" t="s">
        <v>30</v>
      </c>
      <c r="B1" s="318" t="str">
        <f>'Info '!C2</f>
        <v>JSC "Liberty Bank"</v>
      </c>
    </row>
    <row r="2" spans="1:28">
      <c r="A2" s="279" t="s">
        <v>31</v>
      </c>
      <c r="B2" s="557">
        <f>'1. key ratios '!B2</f>
        <v>45838</v>
      </c>
      <c r="C2" s="334"/>
    </row>
    <row r="3" spans="1:28">
      <c r="A3" s="280" t="s">
        <v>434</v>
      </c>
    </row>
    <row r="5" spans="1:28" ht="15" customHeight="1">
      <c r="A5" s="914" t="s">
        <v>649</v>
      </c>
      <c r="B5" s="915"/>
      <c r="C5" s="920" t="s">
        <v>435</v>
      </c>
      <c r="D5" s="921"/>
      <c r="E5" s="921"/>
      <c r="F5" s="921"/>
      <c r="G5" s="921"/>
      <c r="H5" s="921"/>
      <c r="I5" s="921"/>
      <c r="J5" s="921"/>
      <c r="K5" s="921"/>
      <c r="L5" s="921"/>
      <c r="M5" s="921"/>
      <c r="N5" s="921"/>
      <c r="O5" s="921"/>
      <c r="P5" s="921"/>
      <c r="Q5" s="921"/>
      <c r="R5" s="921"/>
      <c r="S5" s="921"/>
      <c r="T5" s="364"/>
      <c r="U5" s="364"/>
      <c r="V5" s="364"/>
      <c r="W5" s="364"/>
      <c r="X5" s="364"/>
      <c r="Y5" s="364"/>
      <c r="Z5" s="364"/>
      <c r="AA5" s="363"/>
      <c r="AB5" s="356"/>
    </row>
    <row r="6" spans="1:28" ht="12" customHeight="1">
      <c r="A6" s="916"/>
      <c r="B6" s="917"/>
      <c r="C6" s="922" t="s">
        <v>64</v>
      </c>
      <c r="D6" s="924" t="s">
        <v>648</v>
      </c>
      <c r="E6" s="924"/>
      <c r="F6" s="924"/>
      <c r="G6" s="924"/>
      <c r="H6" s="924" t="s">
        <v>647</v>
      </c>
      <c r="I6" s="924"/>
      <c r="J6" s="924"/>
      <c r="K6" s="924"/>
      <c r="L6" s="362"/>
      <c r="M6" s="925" t="s">
        <v>646</v>
      </c>
      <c r="N6" s="925"/>
      <c r="O6" s="925"/>
      <c r="P6" s="925"/>
      <c r="Q6" s="925"/>
      <c r="R6" s="925"/>
      <c r="S6" s="905"/>
      <c r="T6" s="361"/>
      <c r="U6" s="913" t="s">
        <v>645</v>
      </c>
      <c r="V6" s="913"/>
      <c r="W6" s="913"/>
      <c r="X6" s="913"/>
      <c r="Y6" s="913"/>
      <c r="Z6" s="913"/>
      <c r="AA6" s="906"/>
      <c r="AB6" s="360"/>
    </row>
    <row r="7" spans="1:28">
      <c r="A7" s="918"/>
      <c r="B7" s="919"/>
      <c r="C7" s="923"/>
      <c r="D7" s="359"/>
      <c r="E7" s="357" t="s">
        <v>436</v>
      </c>
      <c r="F7" s="330" t="s">
        <v>643</v>
      </c>
      <c r="G7" s="332" t="s">
        <v>644</v>
      </c>
      <c r="H7" s="334"/>
      <c r="I7" s="357" t="s">
        <v>436</v>
      </c>
      <c r="J7" s="330" t="s">
        <v>643</v>
      </c>
      <c r="K7" s="332" t="s">
        <v>644</v>
      </c>
      <c r="L7" s="358"/>
      <c r="M7" s="357" t="s">
        <v>436</v>
      </c>
      <c r="N7" s="357" t="s">
        <v>643</v>
      </c>
      <c r="O7" s="357" t="s">
        <v>642</v>
      </c>
      <c r="P7" s="357" t="s">
        <v>641</v>
      </c>
      <c r="Q7" s="357" t="s">
        <v>640</v>
      </c>
      <c r="R7" s="330" t="s">
        <v>639</v>
      </c>
      <c r="S7" s="357" t="s">
        <v>638</v>
      </c>
      <c r="T7" s="358"/>
      <c r="U7" s="357" t="s">
        <v>436</v>
      </c>
      <c r="V7" s="357" t="s">
        <v>643</v>
      </c>
      <c r="W7" s="357" t="s">
        <v>642</v>
      </c>
      <c r="X7" s="357" t="s">
        <v>641</v>
      </c>
      <c r="Y7" s="357" t="s">
        <v>640</v>
      </c>
      <c r="Z7" s="330" t="s">
        <v>639</v>
      </c>
      <c r="AA7" s="357" t="s">
        <v>638</v>
      </c>
      <c r="AB7" s="356"/>
    </row>
    <row r="8" spans="1:28">
      <c r="A8" s="355">
        <v>1</v>
      </c>
      <c r="B8" s="326" t="s">
        <v>437</v>
      </c>
      <c r="C8" s="658">
        <v>4032512454.0591059</v>
      </c>
      <c r="D8" s="659">
        <v>3728786215.7654796</v>
      </c>
      <c r="E8" s="659">
        <v>37643911.100373998</v>
      </c>
      <c r="F8" s="659">
        <v>0</v>
      </c>
      <c r="G8" s="659">
        <v>687202.64557000005</v>
      </c>
      <c r="H8" s="659">
        <v>168778567.37113804</v>
      </c>
      <c r="I8" s="659">
        <v>16947593.829962</v>
      </c>
      <c r="J8" s="659">
        <v>14533579.305852005</v>
      </c>
      <c r="K8" s="659">
        <v>0</v>
      </c>
      <c r="L8" s="659">
        <v>132937038.09344596</v>
      </c>
      <c r="M8" s="659">
        <v>2821345.3743719999</v>
      </c>
      <c r="N8" s="659">
        <v>8277306.635648001</v>
      </c>
      <c r="O8" s="659">
        <v>21006624.20499</v>
      </c>
      <c r="P8" s="659">
        <v>21555285.976585992</v>
      </c>
      <c r="Q8" s="659">
        <v>29455832.85491199</v>
      </c>
      <c r="R8" s="659">
        <v>34087824.430635996</v>
      </c>
      <c r="S8" s="659">
        <v>0</v>
      </c>
      <c r="T8" s="659">
        <v>2010632.8290399997</v>
      </c>
      <c r="U8" s="659">
        <v>13691.74</v>
      </c>
      <c r="V8" s="659">
        <v>1451.81</v>
      </c>
      <c r="W8" s="659">
        <v>6686.55</v>
      </c>
      <c r="X8" s="659">
        <v>40740.699999999997</v>
      </c>
      <c r="Y8" s="659">
        <v>1200867.4900000002</v>
      </c>
      <c r="Z8" s="659">
        <v>334100.98470000003</v>
      </c>
      <c r="AA8" s="659">
        <v>0</v>
      </c>
      <c r="AB8" s="353"/>
    </row>
    <row r="9" spans="1:28">
      <c r="A9" s="321">
        <v>1.1000000000000001</v>
      </c>
      <c r="B9" s="354" t="s">
        <v>438</v>
      </c>
      <c r="C9" s="660">
        <v>0</v>
      </c>
      <c r="D9" s="659">
        <v>0</v>
      </c>
      <c r="E9" s="659">
        <v>0</v>
      </c>
      <c r="F9" s="659">
        <v>0</v>
      </c>
      <c r="G9" s="659">
        <v>0</v>
      </c>
      <c r="H9" s="659">
        <v>0</v>
      </c>
      <c r="I9" s="659">
        <v>0</v>
      </c>
      <c r="J9" s="659">
        <v>0</v>
      </c>
      <c r="K9" s="659">
        <v>0</v>
      </c>
      <c r="L9" s="659">
        <v>0</v>
      </c>
      <c r="M9" s="659">
        <v>0</v>
      </c>
      <c r="N9" s="659">
        <v>0</v>
      </c>
      <c r="O9" s="659">
        <v>0</v>
      </c>
      <c r="P9" s="659">
        <v>0</v>
      </c>
      <c r="Q9" s="659">
        <v>0</v>
      </c>
      <c r="R9" s="659">
        <v>0</v>
      </c>
      <c r="S9" s="659">
        <v>0</v>
      </c>
      <c r="T9" s="659">
        <v>0</v>
      </c>
      <c r="U9" s="659">
        <v>0</v>
      </c>
      <c r="V9" s="659">
        <v>0</v>
      </c>
      <c r="W9" s="659">
        <v>0</v>
      </c>
      <c r="X9" s="659">
        <v>0</v>
      </c>
      <c r="Y9" s="659">
        <v>0</v>
      </c>
      <c r="Z9" s="659">
        <v>0</v>
      </c>
      <c r="AA9" s="659">
        <v>0</v>
      </c>
      <c r="AB9" s="353"/>
    </row>
    <row r="10" spans="1:28">
      <c r="A10" s="321">
        <v>1.2</v>
      </c>
      <c r="B10" s="354" t="s">
        <v>439</v>
      </c>
      <c r="C10" s="660">
        <v>0</v>
      </c>
      <c r="D10" s="659">
        <v>0</v>
      </c>
      <c r="E10" s="659">
        <v>0</v>
      </c>
      <c r="F10" s="659">
        <v>0</v>
      </c>
      <c r="G10" s="659">
        <v>0</v>
      </c>
      <c r="H10" s="659">
        <v>0</v>
      </c>
      <c r="I10" s="659">
        <v>0</v>
      </c>
      <c r="J10" s="659">
        <v>0</v>
      </c>
      <c r="K10" s="659">
        <v>0</v>
      </c>
      <c r="L10" s="659">
        <v>0</v>
      </c>
      <c r="M10" s="659">
        <v>0</v>
      </c>
      <c r="N10" s="659">
        <v>0</v>
      </c>
      <c r="O10" s="659">
        <v>0</v>
      </c>
      <c r="P10" s="659">
        <v>0</v>
      </c>
      <c r="Q10" s="659">
        <v>0</v>
      </c>
      <c r="R10" s="659">
        <v>0</v>
      </c>
      <c r="S10" s="659">
        <v>0</v>
      </c>
      <c r="T10" s="659">
        <v>0</v>
      </c>
      <c r="U10" s="659">
        <v>0</v>
      </c>
      <c r="V10" s="659">
        <v>0</v>
      </c>
      <c r="W10" s="659">
        <v>0</v>
      </c>
      <c r="X10" s="659">
        <v>0</v>
      </c>
      <c r="Y10" s="659">
        <v>0</v>
      </c>
      <c r="Z10" s="659">
        <v>0</v>
      </c>
      <c r="AA10" s="659">
        <v>0</v>
      </c>
      <c r="AB10" s="353"/>
    </row>
    <row r="11" spans="1:28">
      <c r="A11" s="321">
        <v>1.3</v>
      </c>
      <c r="B11" s="354" t="s">
        <v>440</v>
      </c>
      <c r="C11" s="660">
        <v>0</v>
      </c>
      <c r="D11" s="659">
        <v>0</v>
      </c>
      <c r="E11" s="659">
        <v>0</v>
      </c>
      <c r="F11" s="659">
        <v>0</v>
      </c>
      <c r="G11" s="659">
        <v>0</v>
      </c>
      <c r="H11" s="659">
        <v>0</v>
      </c>
      <c r="I11" s="659">
        <v>0</v>
      </c>
      <c r="J11" s="659">
        <v>0</v>
      </c>
      <c r="K11" s="659">
        <v>0</v>
      </c>
      <c r="L11" s="659">
        <v>0</v>
      </c>
      <c r="M11" s="659">
        <v>0</v>
      </c>
      <c r="N11" s="659">
        <v>0</v>
      </c>
      <c r="O11" s="659">
        <v>0</v>
      </c>
      <c r="P11" s="659">
        <v>0</v>
      </c>
      <c r="Q11" s="659">
        <v>0</v>
      </c>
      <c r="R11" s="659">
        <v>0</v>
      </c>
      <c r="S11" s="659">
        <v>0</v>
      </c>
      <c r="T11" s="659">
        <v>0</v>
      </c>
      <c r="U11" s="659">
        <v>0</v>
      </c>
      <c r="V11" s="659">
        <v>0</v>
      </c>
      <c r="W11" s="659">
        <v>0</v>
      </c>
      <c r="X11" s="659">
        <v>0</v>
      </c>
      <c r="Y11" s="659">
        <v>0</v>
      </c>
      <c r="Z11" s="659">
        <v>0</v>
      </c>
      <c r="AA11" s="659">
        <v>0</v>
      </c>
      <c r="AB11" s="353"/>
    </row>
    <row r="12" spans="1:28">
      <c r="A12" s="321">
        <v>1.4</v>
      </c>
      <c r="B12" s="354" t="s">
        <v>441</v>
      </c>
      <c r="C12" s="660">
        <v>64847972.738356009</v>
      </c>
      <c r="D12" s="659">
        <v>63408334.318356007</v>
      </c>
      <c r="E12" s="659">
        <v>0</v>
      </c>
      <c r="F12" s="659">
        <v>0</v>
      </c>
      <c r="G12" s="659">
        <v>0</v>
      </c>
      <c r="H12" s="659">
        <v>1439637.42</v>
      </c>
      <c r="I12" s="659">
        <v>0</v>
      </c>
      <c r="J12" s="659">
        <v>0</v>
      </c>
      <c r="K12" s="659">
        <v>0</v>
      </c>
      <c r="L12" s="659">
        <v>0</v>
      </c>
      <c r="M12" s="659">
        <v>0</v>
      </c>
      <c r="N12" s="659">
        <v>0</v>
      </c>
      <c r="O12" s="659">
        <v>0</v>
      </c>
      <c r="P12" s="659">
        <v>0</v>
      </c>
      <c r="Q12" s="659">
        <v>0</v>
      </c>
      <c r="R12" s="659">
        <v>0</v>
      </c>
      <c r="S12" s="659">
        <v>0</v>
      </c>
      <c r="T12" s="659">
        <v>0</v>
      </c>
      <c r="U12" s="659">
        <v>0</v>
      </c>
      <c r="V12" s="659">
        <v>0</v>
      </c>
      <c r="W12" s="659">
        <v>0</v>
      </c>
      <c r="X12" s="659">
        <v>0</v>
      </c>
      <c r="Y12" s="659">
        <v>0</v>
      </c>
      <c r="Z12" s="659">
        <v>0</v>
      </c>
      <c r="AA12" s="659">
        <v>0</v>
      </c>
      <c r="AB12" s="353"/>
    </row>
    <row r="13" spans="1:28">
      <c r="A13" s="321">
        <v>1.5</v>
      </c>
      <c r="B13" s="354" t="s">
        <v>442</v>
      </c>
      <c r="C13" s="660">
        <v>941704237.05093157</v>
      </c>
      <c r="D13" s="659">
        <v>816592410.55886161</v>
      </c>
      <c r="E13" s="659">
        <v>17881887.193921998</v>
      </c>
      <c r="F13" s="659">
        <v>0</v>
      </c>
      <c r="G13" s="659">
        <v>0</v>
      </c>
      <c r="H13" s="659">
        <v>102240847.51426801</v>
      </c>
      <c r="I13" s="659">
        <v>8888895.6570220012</v>
      </c>
      <c r="J13" s="659">
        <v>2916174.14</v>
      </c>
      <c r="K13" s="659">
        <v>0</v>
      </c>
      <c r="L13" s="659">
        <v>22007706.263101999</v>
      </c>
      <c r="M13" s="659">
        <v>34051.619999999995</v>
      </c>
      <c r="N13" s="659">
        <v>3755887.3065519999</v>
      </c>
      <c r="O13" s="659">
        <v>8407283.1169840004</v>
      </c>
      <c r="P13" s="659">
        <v>937843.402138</v>
      </c>
      <c r="Q13" s="659">
        <v>1394772.7002360004</v>
      </c>
      <c r="R13" s="659">
        <v>4726956.6128800008</v>
      </c>
      <c r="S13" s="659">
        <v>0</v>
      </c>
      <c r="T13" s="659">
        <v>863272.71470000001</v>
      </c>
      <c r="U13" s="659">
        <v>0</v>
      </c>
      <c r="V13" s="659">
        <v>0</v>
      </c>
      <c r="W13" s="659">
        <v>0</v>
      </c>
      <c r="X13" s="659">
        <v>20898.82</v>
      </c>
      <c r="Y13" s="659">
        <v>512926.75</v>
      </c>
      <c r="Z13" s="659">
        <v>329447.1447</v>
      </c>
      <c r="AA13" s="659">
        <v>0</v>
      </c>
      <c r="AB13" s="353"/>
    </row>
    <row r="14" spans="1:28">
      <c r="A14" s="321">
        <v>1.6</v>
      </c>
      <c r="B14" s="354" t="s">
        <v>443</v>
      </c>
      <c r="C14" s="660">
        <v>3025960244.2698183</v>
      </c>
      <c r="D14" s="659">
        <v>2848785469.8882618</v>
      </c>
      <c r="E14" s="659">
        <v>19762023.906452004</v>
      </c>
      <c r="F14" s="659">
        <v>0</v>
      </c>
      <c r="G14" s="659">
        <v>687202.64557000005</v>
      </c>
      <c r="H14" s="659">
        <v>65098082.436870009</v>
      </c>
      <c r="I14" s="659">
        <v>8058698.17294</v>
      </c>
      <c r="J14" s="659">
        <v>11617405.165852005</v>
      </c>
      <c r="K14" s="659">
        <v>0</v>
      </c>
      <c r="L14" s="659">
        <v>110929331.83034396</v>
      </c>
      <c r="M14" s="659">
        <v>2787293.7543719998</v>
      </c>
      <c r="N14" s="659">
        <v>4521419.3290960006</v>
      </c>
      <c r="O14" s="659">
        <v>12599341.088005999</v>
      </c>
      <c r="P14" s="659">
        <v>20617442.574447993</v>
      </c>
      <c r="Q14" s="659">
        <v>28061060.15467599</v>
      </c>
      <c r="R14" s="659">
        <v>29360867.817755997</v>
      </c>
      <c r="S14" s="659">
        <v>0</v>
      </c>
      <c r="T14" s="659">
        <v>1147360.1143399999</v>
      </c>
      <c r="U14" s="659">
        <v>13691.74</v>
      </c>
      <c r="V14" s="659">
        <v>1451.81</v>
      </c>
      <c r="W14" s="659">
        <v>6686.55</v>
      </c>
      <c r="X14" s="659">
        <v>19841.88</v>
      </c>
      <c r="Y14" s="659">
        <v>687940.74000000011</v>
      </c>
      <c r="Z14" s="659">
        <v>4653.84</v>
      </c>
      <c r="AA14" s="659">
        <v>0</v>
      </c>
      <c r="AB14" s="353"/>
    </row>
    <row r="15" spans="1:28">
      <c r="A15" s="355">
        <v>2</v>
      </c>
      <c r="B15" s="338" t="s">
        <v>444</v>
      </c>
      <c r="C15" s="658">
        <v>759483941.89321113</v>
      </c>
      <c r="D15" s="659">
        <v>759483941.89321113</v>
      </c>
      <c r="E15" s="659">
        <v>0</v>
      </c>
      <c r="F15" s="659">
        <v>0</v>
      </c>
      <c r="G15" s="659">
        <v>0</v>
      </c>
      <c r="H15" s="659">
        <v>0</v>
      </c>
      <c r="I15" s="659">
        <v>0</v>
      </c>
      <c r="J15" s="659">
        <v>0</v>
      </c>
      <c r="K15" s="659">
        <v>0</v>
      </c>
      <c r="L15" s="659">
        <v>0</v>
      </c>
      <c r="M15" s="659">
        <v>0</v>
      </c>
      <c r="N15" s="659">
        <v>0</v>
      </c>
      <c r="O15" s="659">
        <v>0</v>
      </c>
      <c r="P15" s="659">
        <v>0</v>
      </c>
      <c r="Q15" s="659">
        <v>0</v>
      </c>
      <c r="R15" s="659">
        <v>0</v>
      </c>
      <c r="S15" s="659">
        <v>0</v>
      </c>
      <c r="T15" s="659">
        <v>0</v>
      </c>
      <c r="U15" s="659">
        <v>0</v>
      </c>
      <c r="V15" s="659">
        <v>0</v>
      </c>
      <c r="W15" s="659">
        <v>0</v>
      </c>
      <c r="X15" s="659">
        <v>0</v>
      </c>
      <c r="Y15" s="659">
        <v>0</v>
      </c>
      <c r="Z15" s="659">
        <v>0</v>
      </c>
      <c r="AA15" s="659">
        <v>0</v>
      </c>
      <c r="AB15" s="353"/>
    </row>
    <row r="16" spans="1:28">
      <c r="A16" s="321">
        <v>2.1</v>
      </c>
      <c r="B16" s="354" t="s">
        <v>438</v>
      </c>
      <c r="C16" s="660">
        <v>0</v>
      </c>
      <c r="D16" s="659">
        <v>0</v>
      </c>
      <c r="E16" s="659">
        <v>0</v>
      </c>
      <c r="F16" s="659">
        <v>0</v>
      </c>
      <c r="G16" s="659">
        <v>0</v>
      </c>
      <c r="H16" s="659">
        <v>0</v>
      </c>
      <c r="I16" s="659">
        <v>0</v>
      </c>
      <c r="J16" s="659">
        <v>0</v>
      </c>
      <c r="K16" s="659">
        <v>0</v>
      </c>
      <c r="L16" s="659">
        <v>0</v>
      </c>
      <c r="M16" s="659">
        <v>0</v>
      </c>
      <c r="N16" s="659">
        <v>0</v>
      </c>
      <c r="O16" s="659">
        <v>0</v>
      </c>
      <c r="P16" s="659">
        <v>0</v>
      </c>
      <c r="Q16" s="659">
        <v>0</v>
      </c>
      <c r="R16" s="659">
        <v>0</v>
      </c>
      <c r="S16" s="659">
        <v>0</v>
      </c>
      <c r="T16" s="659">
        <v>0</v>
      </c>
      <c r="U16" s="659">
        <v>0</v>
      </c>
      <c r="V16" s="659">
        <v>0</v>
      </c>
      <c r="W16" s="659">
        <v>0</v>
      </c>
      <c r="X16" s="659">
        <v>0</v>
      </c>
      <c r="Y16" s="659">
        <v>0</v>
      </c>
      <c r="Z16" s="659">
        <v>0</v>
      </c>
      <c r="AA16" s="659">
        <v>0</v>
      </c>
      <c r="AB16" s="353"/>
    </row>
    <row r="17" spans="1:28">
      <c r="A17" s="321">
        <v>2.2000000000000002</v>
      </c>
      <c r="B17" s="354" t="s">
        <v>439</v>
      </c>
      <c r="C17" s="660">
        <v>709096024.78321111</v>
      </c>
      <c r="D17" s="659">
        <v>709096024.78321111</v>
      </c>
      <c r="E17" s="659">
        <v>0</v>
      </c>
      <c r="F17" s="659">
        <v>0</v>
      </c>
      <c r="G17" s="659">
        <v>0</v>
      </c>
      <c r="H17" s="659">
        <v>0</v>
      </c>
      <c r="I17" s="659">
        <v>0</v>
      </c>
      <c r="J17" s="659">
        <v>0</v>
      </c>
      <c r="K17" s="659">
        <v>0</v>
      </c>
      <c r="L17" s="659">
        <v>0</v>
      </c>
      <c r="M17" s="659">
        <v>0</v>
      </c>
      <c r="N17" s="659">
        <v>0</v>
      </c>
      <c r="O17" s="659">
        <v>0</v>
      </c>
      <c r="P17" s="659">
        <v>0</v>
      </c>
      <c r="Q17" s="659">
        <v>0</v>
      </c>
      <c r="R17" s="659">
        <v>0</v>
      </c>
      <c r="S17" s="659">
        <v>0</v>
      </c>
      <c r="T17" s="659">
        <v>0</v>
      </c>
      <c r="U17" s="659">
        <v>0</v>
      </c>
      <c r="V17" s="659">
        <v>0</v>
      </c>
      <c r="W17" s="659">
        <v>0</v>
      </c>
      <c r="X17" s="659">
        <v>0</v>
      </c>
      <c r="Y17" s="659">
        <v>0</v>
      </c>
      <c r="Z17" s="659">
        <v>0</v>
      </c>
      <c r="AA17" s="659">
        <v>0</v>
      </c>
      <c r="AB17" s="353"/>
    </row>
    <row r="18" spans="1:28">
      <c r="A18" s="321">
        <v>2.2999999999999998</v>
      </c>
      <c r="B18" s="354" t="s">
        <v>440</v>
      </c>
      <c r="C18" s="660">
        <v>0</v>
      </c>
      <c r="D18" s="659">
        <v>0</v>
      </c>
      <c r="E18" s="659">
        <v>0</v>
      </c>
      <c r="F18" s="659">
        <v>0</v>
      </c>
      <c r="G18" s="659">
        <v>0</v>
      </c>
      <c r="H18" s="659">
        <v>0</v>
      </c>
      <c r="I18" s="659">
        <v>0</v>
      </c>
      <c r="J18" s="659">
        <v>0</v>
      </c>
      <c r="K18" s="659">
        <v>0</v>
      </c>
      <c r="L18" s="659">
        <v>0</v>
      </c>
      <c r="M18" s="659">
        <v>0</v>
      </c>
      <c r="N18" s="659">
        <v>0</v>
      </c>
      <c r="O18" s="659">
        <v>0</v>
      </c>
      <c r="P18" s="659">
        <v>0</v>
      </c>
      <c r="Q18" s="659">
        <v>0</v>
      </c>
      <c r="R18" s="659">
        <v>0</v>
      </c>
      <c r="S18" s="659">
        <v>0</v>
      </c>
      <c r="T18" s="659">
        <v>0</v>
      </c>
      <c r="U18" s="659">
        <v>0</v>
      </c>
      <c r="V18" s="659">
        <v>0</v>
      </c>
      <c r="W18" s="659">
        <v>0</v>
      </c>
      <c r="X18" s="659">
        <v>0</v>
      </c>
      <c r="Y18" s="659">
        <v>0</v>
      </c>
      <c r="Z18" s="659">
        <v>0</v>
      </c>
      <c r="AA18" s="659">
        <v>0</v>
      </c>
      <c r="AB18" s="353"/>
    </row>
    <row r="19" spans="1:28">
      <c r="A19" s="321">
        <v>2.4</v>
      </c>
      <c r="B19" s="354" t="s">
        <v>441</v>
      </c>
      <c r="C19" s="660">
        <v>18145983.109999999</v>
      </c>
      <c r="D19" s="659">
        <v>18145983.109999999</v>
      </c>
      <c r="E19" s="659">
        <v>0</v>
      </c>
      <c r="F19" s="659">
        <v>0</v>
      </c>
      <c r="G19" s="659">
        <v>0</v>
      </c>
      <c r="H19" s="659">
        <v>0</v>
      </c>
      <c r="I19" s="659">
        <v>0</v>
      </c>
      <c r="J19" s="659">
        <v>0</v>
      </c>
      <c r="K19" s="659">
        <v>0</v>
      </c>
      <c r="L19" s="659">
        <v>0</v>
      </c>
      <c r="M19" s="659">
        <v>0</v>
      </c>
      <c r="N19" s="659">
        <v>0</v>
      </c>
      <c r="O19" s="659">
        <v>0</v>
      </c>
      <c r="P19" s="659">
        <v>0</v>
      </c>
      <c r="Q19" s="659">
        <v>0</v>
      </c>
      <c r="R19" s="659">
        <v>0</v>
      </c>
      <c r="S19" s="659">
        <v>0</v>
      </c>
      <c r="T19" s="659">
        <v>0</v>
      </c>
      <c r="U19" s="659">
        <v>0</v>
      </c>
      <c r="V19" s="659">
        <v>0</v>
      </c>
      <c r="W19" s="659">
        <v>0</v>
      </c>
      <c r="X19" s="659">
        <v>0</v>
      </c>
      <c r="Y19" s="659">
        <v>0</v>
      </c>
      <c r="Z19" s="659">
        <v>0</v>
      </c>
      <c r="AA19" s="659">
        <v>0</v>
      </c>
      <c r="AB19" s="353"/>
    </row>
    <row r="20" spans="1:28">
      <c r="A20" s="321">
        <v>2.5</v>
      </c>
      <c r="B20" s="354" t="s">
        <v>442</v>
      </c>
      <c r="C20" s="660">
        <v>32241934</v>
      </c>
      <c r="D20" s="659">
        <v>32241934</v>
      </c>
      <c r="E20" s="659">
        <v>0</v>
      </c>
      <c r="F20" s="659">
        <v>0</v>
      </c>
      <c r="G20" s="659">
        <v>0</v>
      </c>
      <c r="H20" s="659">
        <v>0</v>
      </c>
      <c r="I20" s="659">
        <v>0</v>
      </c>
      <c r="J20" s="659">
        <v>0</v>
      </c>
      <c r="K20" s="659">
        <v>0</v>
      </c>
      <c r="L20" s="659">
        <v>0</v>
      </c>
      <c r="M20" s="659">
        <v>0</v>
      </c>
      <c r="N20" s="659">
        <v>0</v>
      </c>
      <c r="O20" s="659">
        <v>0</v>
      </c>
      <c r="P20" s="659">
        <v>0</v>
      </c>
      <c r="Q20" s="659">
        <v>0</v>
      </c>
      <c r="R20" s="659">
        <v>0</v>
      </c>
      <c r="S20" s="659">
        <v>0</v>
      </c>
      <c r="T20" s="659">
        <v>0</v>
      </c>
      <c r="U20" s="659">
        <v>0</v>
      </c>
      <c r="V20" s="659">
        <v>0</v>
      </c>
      <c r="W20" s="659">
        <v>0</v>
      </c>
      <c r="X20" s="659">
        <v>0</v>
      </c>
      <c r="Y20" s="659">
        <v>0</v>
      </c>
      <c r="Z20" s="659">
        <v>0</v>
      </c>
      <c r="AA20" s="659">
        <v>0</v>
      </c>
      <c r="AB20" s="353"/>
    </row>
    <row r="21" spans="1:28">
      <c r="A21" s="321">
        <v>2.6</v>
      </c>
      <c r="B21" s="354" t="s">
        <v>443</v>
      </c>
      <c r="C21" s="660">
        <v>0</v>
      </c>
      <c r="D21" s="659">
        <v>0</v>
      </c>
      <c r="E21" s="659">
        <v>0</v>
      </c>
      <c r="F21" s="659">
        <v>0</v>
      </c>
      <c r="G21" s="659">
        <v>0</v>
      </c>
      <c r="H21" s="659">
        <v>0</v>
      </c>
      <c r="I21" s="659">
        <v>0</v>
      </c>
      <c r="J21" s="659">
        <v>0</v>
      </c>
      <c r="K21" s="659">
        <v>0</v>
      </c>
      <c r="L21" s="659">
        <v>0</v>
      </c>
      <c r="M21" s="659">
        <v>0</v>
      </c>
      <c r="N21" s="659">
        <v>0</v>
      </c>
      <c r="O21" s="659">
        <v>0</v>
      </c>
      <c r="P21" s="659">
        <v>0</v>
      </c>
      <c r="Q21" s="659">
        <v>0</v>
      </c>
      <c r="R21" s="659">
        <v>0</v>
      </c>
      <c r="S21" s="659">
        <v>0</v>
      </c>
      <c r="T21" s="659">
        <v>0</v>
      </c>
      <c r="U21" s="659">
        <v>0</v>
      </c>
      <c r="V21" s="659">
        <v>0</v>
      </c>
      <c r="W21" s="659">
        <v>0</v>
      </c>
      <c r="X21" s="659">
        <v>0</v>
      </c>
      <c r="Y21" s="659">
        <v>0</v>
      </c>
      <c r="Z21" s="659">
        <v>0</v>
      </c>
      <c r="AA21" s="659">
        <v>0</v>
      </c>
      <c r="AB21" s="353"/>
    </row>
    <row r="22" spans="1:28">
      <c r="A22" s="355">
        <v>3</v>
      </c>
      <c r="B22" s="326" t="s">
        <v>484</v>
      </c>
      <c r="C22" s="658">
        <v>426531020.77539003</v>
      </c>
      <c r="D22" s="658">
        <v>418795800.57019001</v>
      </c>
      <c r="E22" s="661">
        <v>0</v>
      </c>
      <c r="F22" s="661">
        <v>0</v>
      </c>
      <c r="G22" s="661">
        <v>0</v>
      </c>
      <c r="H22" s="658">
        <v>7439906.9891999997</v>
      </c>
      <c r="I22" s="661">
        <v>0</v>
      </c>
      <c r="J22" s="661">
        <v>0</v>
      </c>
      <c r="K22" s="661">
        <v>0</v>
      </c>
      <c r="L22" s="658">
        <v>248947.21600000001</v>
      </c>
      <c r="M22" s="661">
        <v>0</v>
      </c>
      <c r="N22" s="661">
        <v>0</v>
      </c>
      <c r="O22" s="661">
        <v>0</v>
      </c>
      <c r="P22" s="661">
        <v>0</v>
      </c>
      <c r="Q22" s="661">
        <v>0</v>
      </c>
      <c r="R22" s="661">
        <v>0</v>
      </c>
      <c r="S22" s="661">
        <v>0</v>
      </c>
      <c r="T22" s="658">
        <v>46366</v>
      </c>
      <c r="U22" s="661">
        <v>0</v>
      </c>
      <c r="V22" s="661">
        <v>0</v>
      </c>
      <c r="W22" s="661">
        <v>0</v>
      </c>
      <c r="X22" s="661">
        <v>0</v>
      </c>
      <c r="Y22" s="661">
        <v>0</v>
      </c>
      <c r="Z22" s="661">
        <v>0</v>
      </c>
      <c r="AA22" s="661">
        <v>0</v>
      </c>
      <c r="AB22" s="353"/>
    </row>
    <row r="23" spans="1:28">
      <c r="A23" s="321">
        <v>3.1</v>
      </c>
      <c r="B23" s="354" t="s">
        <v>438</v>
      </c>
      <c r="C23" s="660">
        <v>0</v>
      </c>
      <c r="D23" s="658">
        <v>0</v>
      </c>
      <c r="E23" s="661">
        <v>0</v>
      </c>
      <c r="F23" s="661">
        <v>0</v>
      </c>
      <c r="G23" s="661">
        <v>0</v>
      </c>
      <c r="H23" s="658">
        <v>0</v>
      </c>
      <c r="I23" s="661">
        <v>0</v>
      </c>
      <c r="J23" s="661">
        <v>0</v>
      </c>
      <c r="K23" s="661">
        <v>0</v>
      </c>
      <c r="L23" s="658">
        <v>0</v>
      </c>
      <c r="M23" s="661">
        <v>0</v>
      </c>
      <c r="N23" s="661">
        <v>0</v>
      </c>
      <c r="O23" s="661">
        <v>0</v>
      </c>
      <c r="P23" s="661">
        <v>0</v>
      </c>
      <c r="Q23" s="661">
        <v>0</v>
      </c>
      <c r="R23" s="661">
        <v>0</v>
      </c>
      <c r="S23" s="661">
        <v>0</v>
      </c>
      <c r="T23" s="658">
        <v>0</v>
      </c>
      <c r="U23" s="661">
        <v>0</v>
      </c>
      <c r="V23" s="661">
        <v>0</v>
      </c>
      <c r="W23" s="661">
        <v>0</v>
      </c>
      <c r="X23" s="661">
        <v>0</v>
      </c>
      <c r="Y23" s="661">
        <v>0</v>
      </c>
      <c r="Z23" s="661">
        <v>0</v>
      </c>
      <c r="AA23" s="661">
        <v>0</v>
      </c>
      <c r="AB23" s="353"/>
    </row>
    <row r="24" spans="1:28">
      <c r="A24" s="321">
        <v>3.2</v>
      </c>
      <c r="B24" s="354" t="s">
        <v>439</v>
      </c>
      <c r="C24" s="660">
        <v>0</v>
      </c>
      <c r="D24" s="658">
        <v>0</v>
      </c>
      <c r="E24" s="661">
        <v>0</v>
      </c>
      <c r="F24" s="661">
        <v>0</v>
      </c>
      <c r="G24" s="661">
        <v>0</v>
      </c>
      <c r="H24" s="658">
        <v>0</v>
      </c>
      <c r="I24" s="661">
        <v>0</v>
      </c>
      <c r="J24" s="661">
        <v>0</v>
      </c>
      <c r="K24" s="661">
        <v>0</v>
      </c>
      <c r="L24" s="658">
        <v>0</v>
      </c>
      <c r="M24" s="661">
        <v>0</v>
      </c>
      <c r="N24" s="661">
        <v>0</v>
      </c>
      <c r="O24" s="661">
        <v>0</v>
      </c>
      <c r="P24" s="661">
        <v>0</v>
      </c>
      <c r="Q24" s="661">
        <v>0</v>
      </c>
      <c r="R24" s="661">
        <v>0</v>
      </c>
      <c r="S24" s="661">
        <v>0</v>
      </c>
      <c r="T24" s="658">
        <v>0</v>
      </c>
      <c r="U24" s="661">
        <v>0</v>
      </c>
      <c r="V24" s="661">
        <v>0</v>
      </c>
      <c r="W24" s="661">
        <v>0</v>
      </c>
      <c r="X24" s="661">
        <v>0</v>
      </c>
      <c r="Y24" s="661">
        <v>0</v>
      </c>
      <c r="Z24" s="661">
        <v>0</v>
      </c>
      <c r="AA24" s="661">
        <v>0</v>
      </c>
      <c r="AB24" s="353"/>
    </row>
    <row r="25" spans="1:28">
      <c r="A25" s="321">
        <v>3.3</v>
      </c>
      <c r="B25" s="354" t="s">
        <v>440</v>
      </c>
      <c r="C25" s="660">
        <v>10870959.313999999</v>
      </c>
      <c r="D25" s="658">
        <v>10870959.313999999</v>
      </c>
      <c r="E25" s="661">
        <v>0</v>
      </c>
      <c r="F25" s="661">
        <v>0</v>
      </c>
      <c r="G25" s="661">
        <v>0</v>
      </c>
      <c r="H25" s="658">
        <v>0</v>
      </c>
      <c r="I25" s="661">
        <v>0</v>
      </c>
      <c r="J25" s="661">
        <v>0</v>
      </c>
      <c r="K25" s="661">
        <v>0</v>
      </c>
      <c r="L25" s="658">
        <v>0</v>
      </c>
      <c r="M25" s="661">
        <v>0</v>
      </c>
      <c r="N25" s="661">
        <v>0</v>
      </c>
      <c r="O25" s="661">
        <v>0</v>
      </c>
      <c r="P25" s="661">
        <v>0</v>
      </c>
      <c r="Q25" s="661">
        <v>0</v>
      </c>
      <c r="R25" s="661">
        <v>0</v>
      </c>
      <c r="S25" s="661">
        <v>0</v>
      </c>
      <c r="T25" s="658">
        <v>0</v>
      </c>
      <c r="U25" s="661">
        <v>0</v>
      </c>
      <c r="V25" s="661">
        <v>0</v>
      </c>
      <c r="W25" s="661">
        <v>0</v>
      </c>
      <c r="X25" s="661">
        <v>0</v>
      </c>
      <c r="Y25" s="661">
        <v>0</v>
      </c>
      <c r="Z25" s="661">
        <v>0</v>
      </c>
      <c r="AA25" s="661">
        <v>0</v>
      </c>
      <c r="AB25" s="353"/>
    </row>
    <row r="26" spans="1:28">
      <c r="A26" s="321">
        <v>3.4</v>
      </c>
      <c r="B26" s="354" t="s">
        <v>441</v>
      </c>
      <c r="C26" s="660">
        <v>31336929.337199997</v>
      </c>
      <c r="D26" s="658">
        <v>31336929.337199997</v>
      </c>
      <c r="E26" s="661">
        <v>0</v>
      </c>
      <c r="F26" s="661">
        <v>0</v>
      </c>
      <c r="G26" s="661">
        <v>0</v>
      </c>
      <c r="H26" s="658">
        <v>0</v>
      </c>
      <c r="I26" s="661">
        <v>0</v>
      </c>
      <c r="J26" s="661">
        <v>0</v>
      </c>
      <c r="K26" s="661">
        <v>0</v>
      </c>
      <c r="L26" s="658">
        <v>0</v>
      </c>
      <c r="M26" s="661">
        <v>0</v>
      </c>
      <c r="N26" s="661">
        <v>0</v>
      </c>
      <c r="O26" s="661">
        <v>0</v>
      </c>
      <c r="P26" s="661">
        <v>0</v>
      </c>
      <c r="Q26" s="661">
        <v>0</v>
      </c>
      <c r="R26" s="661">
        <v>0</v>
      </c>
      <c r="S26" s="661">
        <v>0</v>
      </c>
      <c r="T26" s="658">
        <v>0</v>
      </c>
      <c r="U26" s="661">
        <v>0</v>
      </c>
      <c r="V26" s="661">
        <v>0</v>
      </c>
      <c r="W26" s="661">
        <v>0</v>
      </c>
      <c r="X26" s="661">
        <v>0</v>
      </c>
      <c r="Y26" s="661">
        <v>0</v>
      </c>
      <c r="Z26" s="661">
        <v>0</v>
      </c>
      <c r="AA26" s="661">
        <v>0</v>
      </c>
      <c r="AB26" s="353"/>
    </row>
    <row r="27" spans="1:28">
      <c r="A27" s="321">
        <v>3.5</v>
      </c>
      <c r="B27" s="354" t="s">
        <v>442</v>
      </c>
      <c r="C27" s="660">
        <v>242542588.98258999</v>
      </c>
      <c r="D27" s="658">
        <v>235326265.99338999</v>
      </c>
      <c r="E27" s="661">
        <v>0</v>
      </c>
      <c r="F27" s="661">
        <v>0</v>
      </c>
      <c r="G27" s="661">
        <v>0</v>
      </c>
      <c r="H27" s="658">
        <v>7060134.9891999997</v>
      </c>
      <c r="I27" s="661">
        <v>0</v>
      </c>
      <c r="J27" s="661">
        <v>0</v>
      </c>
      <c r="K27" s="661">
        <v>0</v>
      </c>
      <c r="L27" s="658">
        <v>156188</v>
      </c>
      <c r="M27" s="661">
        <v>0</v>
      </c>
      <c r="N27" s="661">
        <v>0</v>
      </c>
      <c r="O27" s="661">
        <v>0</v>
      </c>
      <c r="P27" s="661">
        <v>0</v>
      </c>
      <c r="Q27" s="661">
        <v>0</v>
      </c>
      <c r="R27" s="661">
        <v>0</v>
      </c>
      <c r="S27" s="661">
        <v>0</v>
      </c>
      <c r="T27" s="658">
        <v>0</v>
      </c>
      <c r="U27" s="661">
        <v>0</v>
      </c>
      <c r="V27" s="661">
        <v>0</v>
      </c>
      <c r="W27" s="661">
        <v>0</v>
      </c>
      <c r="X27" s="661">
        <v>0</v>
      </c>
      <c r="Y27" s="661">
        <v>0</v>
      </c>
      <c r="Z27" s="661">
        <v>0</v>
      </c>
      <c r="AA27" s="661">
        <v>0</v>
      </c>
      <c r="AB27" s="353"/>
    </row>
    <row r="28" spans="1:28">
      <c r="A28" s="321">
        <v>3.6</v>
      </c>
      <c r="B28" s="354" t="s">
        <v>443</v>
      </c>
      <c r="C28" s="660">
        <v>141780543.14160001</v>
      </c>
      <c r="D28" s="658">
        <v>141261645.92559999</v>
      </c>
      <c r="E28" s="661">
        <v>0</v>
      </c>
      <c r="F28" s="661">
        <v>0</v>
      </c>
      <c r="G28" s="661">
        <v>0</v>
      </c>
      <c r="H28" s="658">
        <v>379772</v>
      </c>
      <c r="I28" s="661">
        <v>0</v>
      </c>
      <c r="J28" s="661">
        <v>0</v>
      </c>
      <c r="K28" s="661">
        <v>0</v>
      </c>
      <c r="L28" s="658">
        <v>92759.216</v>
      </c>
      <c r="M28" s="661">
        <v>0</v>
      </c>
      <c r="N28" s="661">
        <v>0</v>
      </c>
      <c r="O28" s="661">
        <v>0</v>
      </c>
      <c r="P28" s="661">
        <v>0</v>
      </c>
      <c r="Q28" s="661">
        <v>0</v>
      </c>
      <c r="R28" s="661">
        <v>0</v>
      </c>
      <c r="S28" s="661">
        <v>0</v>
      </c>
      <c r="T28" s="658">
        <v>46366</v>
      </c>
      <c r="U28" s="661">
        <v>0</v>
      </c>
      <c r="V28" s="661">
        <v>0</v>
      </c>
      <c r="W28" s="661">
        <v>0</v>
      </c>
      <c r="X28" s="661">
        <v>0</v>
      </c>
      <c r="Y28" s="661">
        <v>0</v>
      </c>
      <c r="Z28" s="661">
        <v>0</v>
      </c>
      <c r="AA28" s="661">
        <v>0</v>
      </c>
      <c r="AB28" s="353"/>
    </row>
  </sheetData>
  <mergeCells count="7">
    <mergeCell ref="U6:AA6"/>
    <mergeCell ref="A5:B7"/>
    <mergeCell ref="C5:S5"/>
    <mergeCell ref="C6:C7"/>
    <mergeCell ref="D6:G6"/>
    <mergeCell ref="H6:K6"/>
    <mergeCell ref="M6:S6"/>
  </mergeCells>
  <pageMargins left="0.7" right="0.7" top="0.75" bottom="0.75" header="0.3" footer="0.3"/>
  <pageSetup scale="14"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37" sqref="A37"/>
    </sheetView>
  </sheetViews>
  <sheetFormatPr defaultColWidth="9.28515625" defaultRowHeight="12.75"/>
  <cols>
    <col min="1" max="1" width="11.7109375" style="333" bestFit="1" customWidth="1"/>
    <col min="2" max="2" width="62.140625" style="333" customWidth="1"/>
    <col min="3" max="3" width="20.28515625" style="333" customWidth="1"/>
    <col min="4" max="4" width="16.7109375" style="333" customWidth="1"/>
    <col min="5" max="7" width="17.140625" style="333" customWidth="1"/>
    <col min="8" max="8" width="17.85546875" style="333" customWidth="1"/>
    <col min="9" max="10" width="17.140625" style="333" customWidth="1"/>
    <col min="11" max="11" width="17.5703125" style="333" customWidth="1"/>
    <col min="12" max="12" width="17.28515625" style="333" customWidth="1"/>
    <col min="13" max="16" width="22.28515625" style="333" customWidth="1"/>
    <col min="17" max="17" width="18.85546875" style="333" customWidth="1"/>
    <col min="18" max="18" width="17.42578125" style="333" customWidth="1"/>
    <col min="19" max="19" width="18.5703125" style="333" customWidth="1"/>
    <col min="20" max="20" width="16.7109375" style="333" customWidth="1"/>
    <col min="21" max="27" width="22.28515625" style="333" customWidth="1"/>
    <col min="28" max="16384" width="9.28515625" style="333"/>
  </cols>
  <sheetData>
    <row r="1" spans="1:27" ht="13.5">
      <c r="A1" s="278" t="s">
        <v>30</v>
      </c>
      <c r="B1" s="318" t="str">
        <f>'Info '!C2</f>
        <v>JSC "Liberty Bank"</v>
      </c>
    </row>
    <row r="2" spans="1:27">
      <c r="A2" s="279" t="s">
        <v>31</v>
      </c>
      <c r="B2" s="557">
        <f>'1. key ratios '!B2</f>
        <v>45838</v>
      </c>
    </row>
    <row r="3" spans="1:27">
      <c r="A3" s="280" t="s">
        <v>446</v>
      </c>
      <c r="C3" s="335"/>
    </row>
    <row r="4" spans="1:27" ht="13.5" thickBot="1">
      <c r="A4" s="280"/>
      <c r="B4" s="379"/>
      <c r="C4" s="335"/>
    </row>
    <row r="5" spans="1:27" s="365" customFormat="1" ht="13.5" customHeight="1">
      <c r="A5" s="928" t="s">
        <v>652</v>
      </c>
      <c r="B5" s="929"/>
      <c r="C5" s="939" t="s">
        <v>651</v>
      </c>
      <c r="D5" s="940"/>
      <c r="E5" s="940"/>
      <c r="F5" s="940"/>
      <c r="G5" s="940"/>
      <c r="H5" s="940"/>
      <c r="I5" s="940"/>
      <c r="J5" s="940"/>
      <c r="K5" s="940"/>
      <c r="L5" s="940"/>
      <c r="M5" s="940"/>
      <c r="N5" s="940"/>
      <c r="O5" s="940"/>
      <c r="P5" s="940"/>
      <c r="Q5" s="940"/>
      <c r="R5" s="940"/>
      <c r="S5" s="941"/>
      <c r="T5" s="790"/>
      <c r="U5" s="790"/>
      <c r="V5" s="790"/>
      <c r="W5" s="790"/>
      <c r="X5" s="790"/>
      <c r="Y5" s="790"/>
      <c r="Z5" s="790"/>
      <c r="AA5" s="715"/>
    </row>
    <row r="6" spans="1:27" s="365" customFormat="1" ht="12" customHeight="1">
      <c r="A6" s="930"/>
      <c r="B6" s="931"/>
      <c r="C6" s="935" t="s">
        <v>64</v>
      </c>
      <c r="D6" s="934" t="s">
        <v>648</v>
      </c>
      <c r="E6" s="934"/>
      <c r="F6" s="934"/>
      <c r="G6" s="934"/>
      <c r="H6" s="934" t="s">
        <v>647</v>
      </c>
      <c r="I6" s="934"/>
      <c r="J6" s="934"/>
      <c r="K6" s="934"/>
      <c r="L6" s="362"/>
      <c r="M6" s="937" t="s">
        <v>646</v>
      </c>
      <c r="N6" s="937"/>
      <c r="O6" s="937"/>
      <c r="P6" s="937"/>
      <c r="Q6" s="937"/>
      <c r="R6" s="937"/>
      <c r="S6" s="938"/>
      <c r="T6" s="791"/>
      <c r="U6" s="926" t="s">
        <v>645</v>
      </c>
      <c r="V6" s="926"/>
      <c r="W6" s="926"/>
      <c r="X6" s="926"/>
      <c r="Y6" s="926"/>
      <c r="Z6" s="926"/>
      <c r="AA6" s="927"/>
    </row>
    <row r="7" spans="1:27" s="365" customFormat="1" ht="25.5">
      <c r="A7" s="932"/>
      <c r="B7" s="933"/>
      <c r="C7" s="936"/>
      <c r="D7" s="359"/>
      <c r="E7" s="792" t="s">
        <v>436</v>
      </c>
      <c r="F7" s="793" t="s">
        <v>643</v>
      </c>
      <c r="G7" s="794" t="s">
        <v>644</v>
      </c>
      <c r="H7" s="378"/>
      <c r="I7" s="792" t="s">
        <v>436</v>
      </c>
      <c r="J7" s="793" t="s">
        <v>643</v>
      </c>
      <c r="K7" s="794" t="s">
        <v>644</v>
      </c>
      <c r="L7" s="714"/>
      <c r="M7" s="792" t="s">
        <v>436</v>
      </c>
      <c r="N7" s="793" t="s">
        <v>643</v>
      </c>
      <c r="O7" s="793" t="s">
        <v>642</v>
      </c>
      <c r="P7" s="793" t="s">
        <v>641</v>
      </c>
      <c r="Q7" s="793" t="s">
        <v>640</v>
      </c>
      <c r="R7" s="793" t="s">
        <v>639</v>
      </c>
      <c r="S7" s="795" t="s">
        <v>638</v>
      </c>
      <c r="T7" s="796"/>
      <c r="U7" s="792" t="s">
        <v>436</v>
      </c>
      <c r="V7" s="792" t="s">
        <v>643</v>
      </c>
      <c r="W7" s="792" t="s">
        <v>642</v>
      </c>
      <c r="X7" s="792" t="s">
        <v>641</v>
      </c>
      <c r="Y7" s="792" t="s">
        <v>640</v>
      </c>
      <c r="Z7" s="793" t="s">
        <v>639</v>
      </c>
      <c r="AA7" s="795" t="s">
        <v>638</v>
      </c>
    </row>
    <row r="8" spans="1:27">
      <c r="A8" s="377">
        <v>1</v>
      </c>
      <c r="B8" s="376" t="s">
        <v>437</v>
      </c>
      <c r="C8" s="662">
        <v>4032512454.0591049</v>
      </c>
      <c r="D8" s="797">
        <v>3728786215.7654796</v>
      </c>
      <c r="E8" s="797">
        <v>37643911.100374006</v>
      </c>
      <c r="F8" s="797">
        <v>0</v>
      </c>
      <c r="G8" s="797">
        <v>687202.64557000005</v>
      </c>
      <c r="H8" s="797">
        <v>168778567.37113789</v>
      </c>
      <c r="I8" s="797">
        <v>16947593.829962</v>
      </c>
      <c r="J8" s="797">
        <v>14533579.305852003</v>
      </c>
      <c r="K8" s="797">
        <v>0</v>
      </c>
      <c r="L8" s="797">
        <v>132937038.09344594</v>
      </c>
      <c r="M8" s="797">
        <v>2821345.3743720003</v>
      </c>
      <c r="N8" s="797">
        <v>8277306.6356479991</v>
      </c>
      <c r="O8" s="797">
        <v>21006624.20499</v>
      </c>
      <c r="P8" s="797">
        <v>21555285.976585995</v>
      </c>
      <c r="Q8" s="797">
        <v>29455832.854911987</v>
      </c>
      <c r="R8" s="797">
        <v>34087824.430635996</v>
      </c>
      <c r="S8" s="798">
        <v>0</v>
      </c>
      <c r="T8" s="799">
        <v>2010632.8290400002</v>
      </c>
      <c r="U8" s="797">
        <v>13691.74</v>
      </c>
      <c r="V8" s="797">
        <v>1451.81</v>
      </c>
      <c r="W8" s="797">
        <v>6691.55</v>
      </c>
      <c r="X8" s="797">
        <v>40740.699999999997</v>
      </c>
      <c r="Y8" s="797">
        <v>1200867.4899999998</v>
      </c>
      <c r="Z8" s="797">
        <v>334100.98469999997</v>
      </c>
      <c r="AA8" s="798">
        <v>0</v>
      </c>
    </row>
    <row r="9" spans="1:27">
      <c r="A9" s="375">
        <v>1.1000000000000001</v>
      </c>
      <c r="B9" s="800" t="s">
        <v>447</v>
      </c>
      <c r="C9" s="663">
        <v>2569717907.525897</v>
      </c>
      <c r="D9" s="797">
        <v>2364368205.820302</v>
      </c>
      <c r="E9" s="797">
        <v>30067129.530374005</v>
      </c>
      <c r="F9" s="797">
        <v>0</v>
      </c>
      <c r="G9" s="797">
        <v>0</v>
      </c>
      <c r="H9" s="797">
        <v>145528842.98113802</v>
      </c>
      <c r="I9" s="797">
        <v>13685354.819962</v>
      </c>
      <c r="J9" s="797">
        <v>9840317.9258520007</v>
      </c>
      <c r="K9" s="797">
        <v>0</v>
      </c>
      <c r="L9" s="797">
        <v>58955191.210116014</v>
      </c>
      <c r="M9" s="797">
        <v>897358.0777560001</v>
      </c>
      <c r="N9" s="797">
        <v>4967558.6037439993</v>
      </c>
      <c r="O9" s="797">
        <v>13664707.074535998</v>
      </c>
      <c r="P9" s="797">
        <v>9484307.7975879982</v>
      </c>
      <c r="Q9" s="797">
        <v>9513163.665724</v>
      </c>
      <c r="R9" s="797">
        <v>9137095.3528799973</v>
      </c>
      <c r="S9" s="798">
        <v>0</v>
      </c>
      <c r="T9" s="799">
        <v>865667.51434000011</v>
      </c>
      <c r="U9" s="797">
        <v>0</v>
      </c>
      <c r="V9" s="797">
        <v>0</v>
      </c>
      <c r="W9" s="797">
        <v>0</v>
      </c>
      <c r="X9" s="797">
        <v>20898.82</v>
      </c>
      <c r="Y9" s="797">
        <v>527603.29</v>
      </c>
      <c r="Z9" s="797">
        <v>0</v>
      </c>
      <c r="AA9" s="798">
        <v>0</v>
      </c>
    </row>
    <row r="10" spans="1:27">
      <c r="A10" s="374" t="s">
        <v>14</v>
      </c>
      <c r="B10" s="801" t="s">
        <v>448</v>
      </c>
      <c r="C10" s="664">
        <v>2184957863.5260754</v>
      </c>
      <c r="D10" s="797">
        <v>1999065512.0777123</v>
      </c>
      <c r="E10" s="797">
        <v>23287068.880374007</v>
      </c>
      <c r="F10" s="797">
        <v>0</v>
      </c>
      <c r="G10" s="797">
        <v>0</v>
      </c>
      <c r="H10" s="797">
        <v>137335230.87390593</v>
      </c>
      <c r="I10" s="797">
        <v>11934715.089962</v>
      </c>
      <c r="J10" s="797">
        <v>7386033.618619998</v>
      </c>
      <c r="K10" s="797">
        <v>0</v>
      </c>
      <c r="L10" s="797">
        <v>47691453.060116023</v>
      </c>
      <c r="M10" s="797">
        <v>772814.92775599996</v>
      </c>
      <c r="N10" s="797">
        <v>4766675.4137439989</v>
      </c>
      <c r="O10" s="797">
        <v>11541228.484536001</v>
      </c>
      <c r="P10" s="797">
        <v>7009350.6275879983</v>
      </c>
      <c r="Q10" s="797">
        <v>5957995.6357239997</v>
      </c>
      <c r="R10" s="797">
        <v>6620038.2628799975</v>
      </c>
      <c r="S10" s="798">
        <v>0</v>
      </c>
      <c r="T10" s="799">
        <v>865667.51434000011</v>
      </c>
      <c r="U10" s="797">
        <v>0</v>
      </c>
      <c r="V10" s="797">
        <v>0</v>
      </c>
      <c r="W10" s="797">
        <v>0</v>
      </c>
      <c r="X10" s="797">
        <v>20898.82</v>
      </c>
      <c r="Y10" s="797">
        <v>527603.29</v>
      </c>
      <c r="Z10" s="797">
        <v>0</v>
      </c>
      <c r="AA10" s="798">
        <v>0</v>
      </c>
    </row>
    <row r="11" spans="1:27">
      <c r="A11" s="373" t="s">
        <v>449</v>
      </c>
      <c r="B11" s="802" t="s">
        <v>450</v>
      </c>
      <c r="C11" s="665">
        <v>1314297615.0926573</v>
      </c>
      <c r="D11" s="797">
        <v>1236597530.3051775</v>
      </c>
      <c r="E11" s="797">
        <v>20756538.620374002</v>
      </c>
      <c r="F11" s="797">
        <v>0</v>
      </c>
      <c r="G11" s="797">
        <v>0</v>
      </c>
      <c r="H11" s="797">
        <v>49983267.120684043</v>
      </c>
      <c r="I11" s="797">
        <v>8632257.4521240015</v>
      </c>
      <c r="J11" s="797">
        <v>3475167.4286200004</v>
      </c>
      <c r="K11" s="797">
        <v>0</v>
      </c>
      <c r="L11" s="797">
        <v>26851150.152456</v>
      </c>
      <c r="M11" s="797">
        <v>647316.35775600001</v>
      </c>
      <c r="N11" s="797">
        <v>2973509.8942199997</v>
      </c>
      <c r="O11" s="797">
        <v>9246946.5632879995</v>
      </c>
      <c r="P11" s="797">
        <v>2715002.0206619999</v>
      </c>
      <c r="Q11" s="797">
        <v>1225089.0681479999</v>
      </c>
      <c r="R11" s="797">
        <v>4211652.7828799998</v>
      </c>
      <c r="S11" s="798">
        <v>0</v>
      </c>
      <c r="T11" s="799">
        <v>865667.51434000011</v>
      </c>
      <c r="U11" s="797">
        <v>0</v>
      </c>
      <c r="V11" s="797">
        <v>0</v>
      </c>
      <c r="W11" s="797">
        <v>0</v>
      </c>
      <c r="X11" s="797">
        <v>20898.82</v>
      </c>
      <c r="Y11" s="797">
        <v>527603.29</v>
      </c>
      <c r="Z11" s="797">
        <v>0</v>
      </c>
      <c r="AA11" s="798">
        <v>0</v>
      </c>
    </row>
    <row r="12" spans="1:27">
      <c r="A12" s="373" t="s">
        <v>451</v>
      </c>
      <c r="B12" s="802" t="s">
        <v>452</v>
      </c>
      <c r="C12" s="665">
        <v>448377001.42335796</v>
      </c>
      <c r="D12" s="797">
        <v>415190690.15775013</v>
      </c>
      <c r="E12" s="797">
        <v>1553224.6400000001</v>
      </c>
      <c r="F12" s="797">
        <v>0</v>
      </c>
      <c r="G12" s="797">
        <v>0</v>
      </c>
      <c r="H12" s="797">
        <v>26149008.948526006</v>
      </c>
      <c r="I12" s="797">
        <v>3099465.657838</v>
      </c>
      <c r="J12" s="797">
        <v>744422.60000000009</v>
      </c>
      <c r="K12" s="797">
        <v>0</v>
      </c>
      <c r="L12" s="797">
        <v>7037302.317082</v>
      </c>
      <c r="M12" s="797">
        <v>0</v>
      </c>
      <c r="N12" s="797">
        <v>498129.52999999997</v>
      </c>
      <c r="O12" s="797">
        <v>1044971.77</v>
      </c>
      <c r="P12" s="797">
        <v>981594.9800000001</v>
      </c>
      <c r="Q12" s="797">
        <v>706415.04364400008</v>
      </c>
      <c r="R12" s="797">
        <v>194864.55</v>
      </c>
      <c r="S12" s="798">
        <v>0</v>
      </c>
      <c r="T12" s="799">
        <v>0</v>
      </c>
      <c r="U12" s="797">
        <v>0</v>
      </c>
      <c r="V12" s="797">
        <v>0</v>
      </c>
      <c r="W12" s="797">
        <v>0</v>
      </c>
      <c r="X12" s="797">
        <v>0</v>
      </c>
      <c r="Y12" s="797">
        <v>0</v>
      </c>
      <c r="Z12" s="797">
        <v>0</v>
      </c>
      <c r="AA12" s="798">
        <v>0</v>
      </c>
    </row>
    <row r="13" spans="1:27">
      <c r="A13" s="373" t="s">
        <v>453</v>
      </c>
      <c r="B13" s="802" t="s">
        <v>454</v>
      </c>
      <c r="C13" s="665">
        <v>169054704.77399397</v>
      </c>
      <c r="D13" s="797">
        <v>161187406.34158999</v>
      </c>
      <c r="E13" s="797">
        <v>482179.97000000003</v>
      </c>
      <c r="F13" s="797">
        <v>0</v>
      </c>
      <c r="G13" s="797">
        <v>0</v>
      </c>
      <c r="H13" s="797">
        <v>4246588.5500000007</v>
      </c>
      <c r="I13" s="797">
        <v>0</v>
      </c>
      <c r="J13" s="797">
        <v>2881807.9299999997</v>
      </c>
      <c r="K13" s="797">
        <v>0</v>
      </c>
      <c r="L13" s="797">
        <v>3620709.882404</v>
      </c>
      <c r="M13" s="797">
        <v>31922.69</v>
      </c>
      <c r="N13" s="797">
        <v>969340.37952399999</v>
      </c>
      <c r="O13" s="797">
        <v>305195.76</v>
      </c>
      <c r="P13" s="797">
        <v>268198.71999999997</v>
      </c>
      <c r="Q13" s="797">
        <v>741146.38393200003</v>
      </c>
      <c r="R13" s="797">
        <v>178542.24</v>
      </c>
      <c r="S13" s="798">
        <v>0</v>
      </c>
      <c r="T13" s="799">
        <v>0</v>
      </c>
      <c r="U13" s="797">
        <v>0</v>
      </c>
      <c r="V13" s="797">
        <v>0</v>
      </c>
      <c r="W13" s="797">
        <v>0</v>
      </c>
      <c r="X13" s="797">
        <v>0</v>
      </c>
      <c r="Y13" s="797">
        <v>0</v>
      </c>
      <c r="Z13" s="797">
        <v>0</v>
      </c>
      <c r="AA13" s="798">
        <v>0</v>
      </c>
    </row>
    <row r="14" spans="1:27">
      <c r="A14" s="373" t="s">
        <v>455</v>
      </c>
      <c r="B14" s="802" t="s">
        <v>456</v>
      </c>
      <c r="C14" s="665">
        <v>253228542.23606375</v>
      </c>
      <c r="D14" s="797">
        <v>186089885.27319372</v>
      </c>
      <c r="E14" s="797">
        <v>495125.65</v>
      </c>
      <c r="F14" s="797">
        <v>0</v>
      </c>
      <c r="G14" s="797">
        <v>0</v>
      </c>
      <c r="H14" s="797">
        <v>56956366.254696012</v>
      </c>
      <c r="I14" s="797">
        <v>202991.98</v>
      </c>
      <c r="J14" s="797">
        <v>284635.65999999997</v>
      </c>
      <c r="K14" s="797">
        <v>0</v>
      </c>
      <c r="L14" s="797">
        <v>10182290.708174001</v>
      </c>
      <c r="M14" s="797">
        <v>93575.88</v>
      </c>
      <c r="N14" s="797">
        <v>325695.61</v>
      </c>
      <c r="O14" s="797">
        <v>944114.39124799997</v>
      </c>
      <c r="P14" s="797">
        <v>3044554.906926</v>
      </c>
      <c r="Q14" s="797">
        <v>3285345.1399999997</v>
      </c>
      <c r="R14" s="797">
        <v>2034978.69</v>
      </c>
      <c r="S14" s="798">
        <v>0</v>
      </c>
      <c r="T14" s="799">
        <v>0</v>
      </c>
      <c r="U14" s="797">
        <v>0</v>
      </c>
      <c r="V14" s="797">
        <v>0</v>
      </c>
      <c r="W14" s="797">
        <v>0</v>
      </c>
      <c r="X14" s="797">
        <v>0</v>
      </c>
      <c r="Y14" s="797">
        <v>0</v>
      </c>
      <c r="Z14" s="797">
        <v>0</v>
      </c>
      <c r="AA14" s="798">
        <v>0</v>
      </c>
    </row>
    <row r="15" spans="1:27">
      <c r="A15" s="372">
        <v>1.2</v>
      </c>
      <c r="B15" s="803" t="s">
        <v>650</v>
      </c>
      <c r="C15" s="666">
        <v>2569717907.525897</v>
      </c>
      <c r="D15" s="797">
        <v>2364368205.820302</v>
      </c>
      <c r="E15" s="797">
        <v>30067129.530374005</v>
      </c>
      <c r="F15" s="797">
        <v>0</v>
      </c>
      <c r="G15" s="797">
        <v>0</v>
      </c>
      <c r="H15" s="797">
        <v>145528842.98113802</v>
      </c>
      <c r="I15" s="797">
        <v>13685354.819962</v>
      </c>
      <c r="J15" s="797">
        <v>9840317.9258520007</v>
      </c>
      <c r="K15" s="797">
        <v>0</v>
      </c>
      <c r="L15" s="797">
        <v>58955191.210116014</v>
      </c>
      <c r="M15" s="797">
        <v>897358.0777560001</v>
      </c>
      <c r="N15" s="797">
        <v>4967558.6037439993</v>
      </c>
      <c r="O15" s="797">
        <v>13664707.074535998</v>
      </c>
      <c r="P15" s="797">
        <v>9484307.7975879982</v>
      </c>
      <c r="Q15" s="797">
        <v>9513163.665724</v>
      </c>
      <c r="R15" s="797">
        <v>897358.0777560001</v>
      </c>
      <c r="S15" s="798">
        <v>0</v>
      </c>
      <c r="T15" s="799">
        <v>865667.51434000011</v>
      </c>
      <c r="U15" s="797">
        <v>0</v>
      </c>
      <c r="V15" s="797">
        <v>0</v>
      </c>
      <c r="W15" s="797">
        <v>0</v>
      </c>
      <c r="X15" s="797">
        <v>20898.82</v>
      </c>
      <c r="Y15" s="797">
        <v>527603.29</v>
      </c>
      <c r="Z15" s="797">
        <v>0</v>
      </c>
      <c r="AA15" s="798">
        <v>0</v>
      </c>
    </row>
    <row r="16" spans="1:27">
      <c r="A16" s="371">
        <v>1.3</v>
      </c>
      <c r="B16" s="803" t="s">
        <v>495</v>
      </c>
      <c r="C16" s="667"/>
      <c r="D16" s="804"/>
      <c r="E16" s="804"/>
      <c r="F16" s="804"/>
      <c r="G16" s="804"/>
      <c r="H16" s="804"/>
      <c r="I16" s="804"/>
      <c r="J16" s="804"/>
      <c r="K16" s="804"/>
      <c r="L16" s="804"/>
      <c r="M16" s="804"/>
      <c r="N16" s="804"/>
      <c r="O16" s="804"/>
      <c r="P16" s="804"/>
      <c r="Q16" s="804"/>
      <c r="R16" s="804"/>
      <c r="S16" s="805"/>
      <c r="T16" s="806"/>
      <c r="U16" s="804"/>
      <c r="V16" s="804"/>
      <c r="W16" s="804"/>
      <c r="X16" s="804"/>
      <c r="Y16" s="804"/>
      <c r="Z16" s="804"/>
      <c r="AA16" s="805"/>
    </row>
    <row r="17" spans="1:27" s="365" customFormat="1">
      <c r="A17" s="370" t="s">
        <v>457</v>
      </c>
      <c r="B17" s="807" t="s">
        <v>458</v>
      </c>
      <c r="C17" s="668">
        <v>2526305709.588038</v>
      </c>
      <c r="D17" s="808">
        <v>2325057558.703083</v>
      </c>
      <c r="E17" s="808">
        <v>29940435.110966612</v>
      </c>
      <c r="F17" s="808">
        <v>0</v>
      </c>
      <c r="G17" s="808">
        <v>0</v>
      </c>
      <c r="H17" s="808">
        <v>144642834.68618938</v>
      </c>
      <c r="I17" s="808">
        <v>13559921.761628957</v>
      </c>
      <c r="J17" s="808">
        <v>9726884.3025884442</v>
      </c>
      <c r="K17" s="808">
        <v>0</v>
      </c>
      <c r="L17" s="808">
        <v>55739648.684424974</v>
      </c>
      <c r="M17" s="808">
        <v>882766.59775600012</v>
      </c>
      <c r="N17" s="808">
        <v>4860561.5827731499</v>
      </c>
      <c r="O17" s="808">
        <v>13485404.777474966</v>
      </c>
      <c r="P17" s="808">
        <v>8944957.1401806809</v>
      </c>
      <c r="Q17" s="808">
        <v>8122445.9802230429</v>
      </c>
      <c r="R17" s="808">
        <v>8312777.2628793772</v>
      </c>
      <c r="S17" s="809">
        <v>0</v>
      </c>
      <c r="T17" s="810">
        <v>865667.51434000011</v>
      </c>
      <c r="U17" s="808">
        <v>0</v>
      </c>
      <c r="V17" s="808">
        <v>0</v>
      </c>
      <c r="W17" s="808">
        <v>0</v>
      </c>
      <c r="X17" s="808">
        <v>20898.82</v>
      </c>
      <c r="Y17" s="808">
        <v>527603.29</v>
      </c>
      <c r="Z17" s="808">
        <v>0</v>
      </c>
      <c r="AA17" s="809">
        <v>0</v>
      </c>
    </row>
    <row r="18" spans="1:27" s="365" customFormat="1">
      <c r="A18" s="369" t="s">
        <v>459</v>
      </c>
      <c r="B18" s="811" t="s">
        <v>460</v>
      </c>
      <c r="C18" s="669">
        <v>2089598745.0706444</v>
      </c>
      <c r="D18" s="808">
        <v>1947733522.5575716</v>
      </c>
      <c r="E18" s="808">
        <v>23147736.57622401</v>
      </c>
      <c r="F18" s="808">
        <v>0</v>
      </c>
      <c r="G18" s="808">
        <v>0</v>
      </c>
      <c r="H18" s="808">
        <v>96354352.058009982</v>
      </c>
      <c r="I18" s="808">
        <v>11848048.119132336</v>
      </c>
      <c r="J18" s="808">
        <v>7331909.1607763031</v>
      </c>
      <c r="K18" s="808">
        <v>0</v>
      </c>
      <c r="L18" s="808">
        <v>44645202.940722115</v>
      </c>
      <c r="M18" s="808">
        <v>758223.44775599998</v>
      </c>
      <c r="N18" s="808">
        <v>4680031.3598086452</v>
      </c>
      <c r="O18" s="808">
        <v>11391658.519040113</v>
      </c>
      <c r="P18" s="808">
        <v>6513716.3609017758</v>
      </c>
      <c r="Q18" s="808">
        <v>4679134.190223041</v>
      </c>
      <c r="R18" s="808">
        <v>5777058.0498547927</v>
      </c>
      <c r="S18" s="809">
        <v>0</v>
      </c>
      <c r="T18" s="810">
        <v>865667.51434000011</v>
      </c>
      <c r="U18" s="808">
        <v>0</v>
      </c>
      <c r="V18" s="808">
        <v>0</v>
      </c>
      <c r="W18" s="808">
        <v>0</v>
      </c>
      <c r="X18" s="808">
        <v>20898.82</v>
      </c>
      <c r="Y18" s="808">
        <v>527603.29</v>
      </c>
      <c r="Z18" s="808">
        <v>0</v>
      </c>
      <c r="AA18" s="809">
        <v>0</v>
      </c>
    </row>
    <row r="19" spans="1:27" s="365" customFormat="1">
      <c r="A19" s="370" t="s">
        <v>461</v>
      </c>
      <c r="B19" s="812" t="s">
        <v>462</v>
      </c>
      <c r="C19" s="670">
        <v>3494538384.0986032</v>
      </c>
      <c r="D19" s="808">
        <v>3221309960.4050379</v>
      </c>
      <c r="E19" s="808">
        <v>56272157.290505722</v>
      </c>
      <c r="F19" s="808">
        <v>0</v>
      </c>
      <c r="G19" s="808">
        <v>0</v>
      </c>
      <c r="H19" s="808">
        <v>217822442.23167795</v>
      </c>
      <c r="I19" s="808">
        <v>28236682.956314392</v>
      </c>
      <c r="J19" s="808">
        <v>6729703.2194352653</v>
      </c>
      <c r="K19" s="808">
        <v>0</v>
      </c>
      <c r="L19" s="808">
        <v>53207285.327217445</v>
      </c>
      <c r="M19" s="808">
        <v>1160166.3292380192</v>
      </c>
      <c r="N19" s="808">
        <v>11506495.511774169</v>
      </c>
      <c r="O19" s="808">
        <v>11765384.871469501</v>
      </c>
      <c r="P19" s="808">
        <v>3982009.5000757412</v>
      </c>
      <c r="Q19" s="808">
        <v>5936939.3620742681</v>
      </c>
      <c r="R19" s="808">
        <v>5652949.1874625385</v>
      </c>
      <c r="S19" s="809">
        <v>0</v>
      </c>
      <c r="T19" s="810">
        <v>2198696.1346721682</v>
      </c>
      <c r="U19" s="808">
        <v>0</v>
      </c>
      <c r="V19" s="808">
        <v>0</v>
      </c>
      <c r="W19" s="808">
        <v>0</v>
      </c>
      <c r="X19" s="808">
        <v>151901.17614555985</v>
      </c>
      <c r="Y19" s="808">
        <v>784542.51385444007</v>
      </c>
      <c r="Z19" s="808">
        <v>0</v>
      </c>
      <c r="AA19" s="809">
        <v>0</v>
      </c>
    </row>
    <row r="20" spans="1:27" s="365" customFormat="1">
      <c r="A20" s="369" t="s">
        <v>463</v>
      </c>
      <c r="B20" s="811" t="s">
        <v>460</v>
      </c>
      <c r="C20" s="669">
        <v>2921941400.1111226</v>
      </c>
      <c r="D20" s="808">
        <v>2763987841.189332</v>
      </c>
      <c r="E20" s="808">
        <v>50883176.086203516</v>
      </c>
      <c r="F20" s="808">
        <v>0</v>
      </c>
      <c r="G20" s="808">
        <v>0</v>
      </c>
      <c r="H20" s="808">
        <v>114227433.22927494</v>
      </c>
      <c r="I20" s="808">
        <v>5227441.0517939646</v>
      </c>
      <c r="J20" s="808">
        <v>5227441.0517939646</v>
      </c>
      <c r="K20" s="808">
        <v>0</v>
      </c>
      <c r="L20" s="808">
        <v>41892975.757845066</v>
      </c>
      <c r="M20" s="808">
        <v>915247.68506218668</v>
      </c>
      <c r="N20" s="808">
        <v>10488101.988617146</v>
      </c>
      <c r="O20" s="808">
        <v>10443992.957458761</v>
      </c>
      <c r="P20" s="808">
        <v>2441766.6610602327</v>
      </c>
      <c r="Q20" s="808">
        <v>2488356.5980986818</v>
      </c>
      <c r="R20" s="808">
        <v>2657159.1414079033</v>
      </c>
      <c r="S20" s="809">
        <v>0</v>
      </c>
      <c r="T20" s="810">
        <v>1833149.9346721682</v>
      </c>
      <c r="U20" s="808">
        <v>0</v>
      </c>
      <c r="V20" s="808">
        <v>0</v>
      </c>
      <c r="W20" s="808">
        <v>0</v>
      </c>
      <c r="X20" s="808">
        <v>25051.400151382382</v>
      </c>
      <c r="Y20" s="808">
        <v>545846.08984861756</v>
      </c>
      <c r="Z20" s="808">
        <v>0</v>
      </c>
      <c r="AA20" s="809">
        <v>0</v>
      </c>
    </row>
    <row r="21" spans="1:27" s="365" customFormat="1">
      <c r="A21" s="368">
        <v>1.4</v>
      </c>
      <c r="B21" s="813" t="s">
        <v>464</v>
      </c>
      <c r="C21" s="671">
        <v>0</v>
      </c>
      <c r="D21" s="808">
        <v>0</v>
      </c>
      <c r="E21" s="808">
        <v>0</v>
      </c>
      <c r="F21" s="808">
        <v>0</v>
      </c>
      <c r="G21" s="808">
        <v>0</v>
      </c>
      <c r="H21" s="808">
        <v>0</v>
      </c>
      <c r="I21" s="808">
        <v>0</v>
      </c>
      <c r="J21" s="808">
        <v>0</v>
      </c>
      <c r="K21" s="808">
        <v>0</v>
      </c>
      <c r="L21" s="808">
        <v>0</v>
      </c>
      <c r="M21" s="808">
        <v>0</v>
      </c>
      <c r="N21" s="808">
        <v>0</v>
      </c>
      <c r="O21" s="808">
        <v>0</v>
      </c>
      <c r="P21" s="808">
        <v>0</v>
      </c>
      <c r="Q21" s="808">
        <v>0</v>
      </c>
      <c r="R21" s="808">
        <v>0</v>
      </c>
      <c r="S21" s="809">
        <v>0</v>
      </c>
      <c r="T21" s="810">
        <v>0</v>
      </c>
      <c r="U21" s="808">
        <v>0</v>
      </c>
      <c r="V21" s="808">
        <v>0</v>
      </c>
      <c r="W21" s="808">
        <v>0</v>
      </c>
      <c r="X21" s="808">
        <v>0</v>
      </c>
      <c r="Y21" s="808">
        <v>0</v>
      </c>
      <c r="Z21" s="808">
        <v>0</v>
      </c>
      <c r="AA21" s="809">
        <v>0</v>
      </c>
    </row>
    <row r="22" spans="1:27" s="365" customFormat="1" ht="13.5" thickBot="1">
      <c r="A22" s="367">
        <v>1.5</v>
      </c>
      <c r="B22" s="366" t="s">
        <v>465</v>
      </c>
      <c r="C22" s="672"/>
      <c r="D22" s="673"/>
      <c r="E22" s="673"/>
      <c r="F22" s="673"/>
      <c r="G22" s="673"/>
      <c r="H22" s="673"/>
      <c r="I22" s="673"/>
      <c r="J22" s="673"/>
      <c r="K22" s="673"/>
      <c r="L22" s="673"/>
      <c r="M22" s="673"/>
      <c r="N22" s="673"/>
      <c r="O22" s="673"/>
      <c r="P22" s="673"/>
      <c r="Q22" s="673"/>
      <c r="R22" s="673"/>
      <c r="S22" s="674"/>
      <c r="T22" s="675"/>
      <c r="U22" s="673"/>
      <c r="V22" s="673"/>
      <c r="W22" s="673"/>
      <c r="X22" s="673"/>
      <c r="Y22" s="673"/>
      <c r="Z22" s="673"/>
      <c r="AA22" s="674"/>
    </row>
    <row r="23" spans="1:27">
      <c r="A23" s="353"/>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scale="1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69"/>
  <sheetViews>
    <sheetView zoomScale="80" zoomScaleNormal="80" workbookViewId="0">
      <selection activeCell="E35" sqref="E35"/>
    </sheetView>
  </sheetViews>
  <sheetFormatPr defaultColWidth="8.7109375" defaultRowHeight="15"/>
  <cols>
    <col min="1" max="1" width="8.7109375" style="436"/>
    <col min="2" max="2" width="69.28515625" style="437" customWidth="1"/>
    <col min="3" max="4" width="19.140625" style="646" bestFit="1" customWidth="1"/>
    <col min="5" max="5" width="15.85546875" style="422" customWidth="1"/>
    <col min="6" max="6" width="19.140625" style="646" customWidth="1"/>
    <col min="7" max="7" width="19.140625" style="646" bestFit="1" customWidth="1"/>
    <col min="8" max="8" width="19.140625" style="422" bestFit="1" customWidth="1"/>
    <col min="9" max="16384" width="8.7109375" style="422"/>
  </cols>
  <sheetData>
    <row r="1" spans="1:8">
      <c r="A1" s="182" t="s">
        <v>30</v>
      </c>
      <c r="B1" s="421" t="str">
        <f>'Info '!C2</f>
        <v>JSC "Liberty Bank"</v>
      </c>
      <c r="C1" s="645"/>
    </row>
    <row r="2" spans="1:8">
      <c r="A2" s="182" t="s">
        <v>31</v>
      </c>
      <c r="B2" s="556">
        <f>'1. key ratios '!B2</f>
        <v>45838</v>
      </c>
      <c r="C2" s="647"/>
      <c r="D2" s="648"/>
      <c r="E2" s="424"/>
      <c r="F2" s="648"/>
      <c r="G2" s="648"/>
      <c r="H2" s="424"/>
    </row>
    <row r="3" spans="1:8" ht="15.75" thickBot="1">
      <c r="A3" s="182"/>
      <c r="B3" s="423"/>
      <c r="C3" s="647"/>
      <c r="D3" s="648"/>
      <c r="E3" s="424"/>
      <c r="F3" s="648"/>
      <c r="G3" s="648"/>
      <c r="H3" s="424"/>
    </row>
    <row r="4" spans="1:8" ht="21" customHeight="1">
      <c r="A4" s="826" t="s">
        <v>6</v>
      </c>
      <c r="B4" s="828" t="s">
        <v>521</v>
      </c>
      <c r="C4" s="830" t="s">
        <v>522</v>
      </c>
      <c r="D4" s="830"/>
      <c r="E4" s="830"/>
      <c r="F4" s="830" t="s">
        <v>523</v>
      </c>
      <c r="G4" s="830"/>
      <c r="H4" s="831"/>
    </row>
    <row r="5" spans="1:8" ht="21" customHeight="1">
      <c r="A5" s="827"/>
      <c r="B5" s="829"/>
      <c r="C5" s="723" t="s">
        <v>32</v>
      </c>
      <c r="D5" s="723" t="s">
        <v>33</v>
      </c>
      <c r="E5" s="724" t="s">
        <v>34</v>
      </c>
      <c r="F5" s="723" t="s">
        <v>32</v>
      </c>
      <c r="G5" s="723" t="s">
        <v>33</v>
      </c>
      <c r="H5" s="578" t="s">
        <v>34</v>
      </c>
    </row>
    <row r="6" spans="1:8" ht="26.65" customHeight="1">
      <c r="A6" s="827"/>
      <c r="B6" s="725" t="s">
        <v>524</v>
      </c>
      <c r="C6" s="832"/>
      <c r="D6" s="833"/>
      <c r="E6" s="833"/>
      <c r="F6" s="833"/>
      <c r="G6" s="833"/>
      <c r="H6" s="834"/>
    </row>
    <row r="7" spans="1:8" ht="15.75">
      <c r="A7" s="579">
        <v>1</v>
      </c>
      <c r="B7" s="726" t="s">
        <v>525</v>
      </c>
      <c r="C7" s="744">
        <v>257060088.42000002</v>
      </c>
      <c r="D7" s="744">
        <v>242157555.27000001</v>
      </c>
      <c r="E7" s="745">
        <v>499217643.69000006</v>
      </c>
      <c r="F7" s="744">
        <v>226843434.44648167</v>
      </c>
      <c r="G7" s="744">
        <v>404897370.32049239</v>
      </c>
      <c r="H7" s="746">
        <v>631740804.76697409</v>
      </c>
    </row>
    <row r="8" spans="1:8" ht="15.75">
      <c r="A8" s="579">
        <v>1.1000000000000001</v>
      </c>
      <c r="B8" s="727" t="s">
        <v>526</v>
      </c>
      <c r="C8" s="744">
        <v>245097487.80000001</v>
      </c>
      <c r="D8" s="744">
        <v>72155036.400000006</v>
      </c>
      <c r="E8" s="745">
        <v>317252524.20000005</v>
      </c>
      <c r="F8" s="744">
        <v>197773586.68000001</v>
      </c>
      <c r="G8" s="744">
        <v>87937448.310000002</v>
      </c>
      <c r="H8" s="746">
        <v>285711034.99000001</v>
      </c>
    </row>
    <row r="9" spans="1:8" ht="15.75">
      <c r="A9" s="579">
        <v>1.2</v>
      </c>
      <c r="B9" s="727" t="s">
        <v>527</v>
      </c>
      <c r="C9" s="744">
        <v>11329258.68</v>
      </c>
      <c r="D9" s="744">
        <v>112171764.94</v>
      </c>
      <c r="E9" s="745">
        <v>123501023.62</v>
      </c>
      <c r="F9" s="744">
        <v>17652038.628808498</v>
      </c>
      <c r="G9" s="744">
        <v>91417842.618651822</v>
      </c>
      <c r="H9" s="746">
        <v>109069881.24746032</v>
      </c>
    </row>
    <row r="10" spans="1:8" ht="15.75">
      <c r="A10" s="579">
        <v>1.3</v>
      </c>
      <c r="B10" s="727" t="s">
        <v>528</v>
      </c>
      <c r="C10" s="744">
        <v>633341.94000000006</v>
      </c>
      <c r="D10" s="744">
        <v>57830753.93</v>
      </c>
      <c r="E10" s="745">
        <v>58464095.869999997</v>
      </c>
      <c r="F10" s="744">
        <v>11417809.137673162</v>
      </c>
      <c r="G10" s="744">
        <v>225542079.39184055</v>
      </c>
      <c r="H10" s="746">
        <v>236959888.52951372</v>
      </c>
    </row>
    <row r="11" spans="1:8" ht="15.75">
      <c r="A11" s="579">
        <v>2</v>
      </c>
      <c r="B11" s="425" t="s">
        <v>529</v>
      </c>
      <c r="C11" s="744">
        <v>308746.29000000004</v>
      </c>
      <c r="D11" s="744">
        <v>0</v>
      </c>
      <c r="E11" s="745">
        <v>308746.29000000004</v>
      </c>
      <c r="F11" s="744">
        <v>567799</v>
      </c>
      <c r="G11" s="744">
        <v>0</v>
      </c>
      <c r="H11" s="746">
        <v>567799</v>
      </c>
    </row>
    <row r="12" spans="1:8" ht="15.75">
      <c r="A12" s="579">
        <v>2.1</v>
      </c>
      <c r="B12" s="728" t="s">
        <v>530</v>
      </c>
      <c r="C12" s="744">
        <v>24505.58</v>
      </c>
      <c r="D12" s="744">
        <v>0</v>
      </c>
      <c r="E12" s="745">
        <v>24505.58</v>
      </c>
      <c r="F12" s="744">
        <v>345600</v>
      </c>
      <c r="G12" s="744">
        <v>0</v>
      </c>
      <c r="H12" s="746">
        <v>345600</v>
      </c>
    </row>
    <row r="13" spans="1:8" ht="30">
      <c r="A13" s="579">
        <v>3</v>
      </c>
      <c r="B13" s="426" t="s">
        <v>531</v>
      </c>
      <c r="C13" s="744"/>
      <c r="D13" s="744"/>
      <c r="E13" s="745">
        <v>0</v>
      </c>
      <c r="F13" s="744"/>
      <c r="G13" s="744"/>
      <c r="H13" s="746">
        <v>0</v>
      </c>
    </row>
    <row r="14" spans="1:8" ht="15.75">
      <c r="A14" s="579">
        <v>4</v>
      </c>
      <c r="B14" s="427" t="s">
        <v>532</v>
      </c>
      <c r="C14" s="744"/>
      <c r="D14" s="744"/>
      <c r="E14" s="745">
        <v>0</v>
      </c>
      <c r="F14" s="744"/>
      <c r="G14" s="744"/>
      <c r="H14" s="746">
        <v>0</v>
      </c>
    </row>
    <row r="15" spans="1:8" ht="15.75">
      <c r="A15" s="579">
        <v>5</v>
      </c>
      <c r="B15" s="428" t="s">
        <v>533</v>
      </c>
      <c r="C15" s="747">
        <v>244225317.99999997</v>
      </c>
      <c r="D15" s="747">
        <v>0</v>
      </c>
      <c r="E15" s="745">
        <v>244225317.99999997</v>
      </c>
      <c r="F15" s="747">
        <v>165466884.99999997</v>
      </c>
      <c r="G15" s="747">
        <v>0</v>
      </c>
      <c r="H15" s="748">
        <v>165466884.99999997</v>
      </c>
    </row>
    <row r="16" spans="1:8" ht="15.75">
      <c r="A16" s="579">
        <v>5.0999999999999996</v>
      </c>
      <c r="B16" s="429" t="s">
        <v>534</v>
      </c>
      <c r="C16" s="744"/>
      <c r="D16" s="744"/>
      <c r="E16" s="745">
        <v>0</v>
      </c>
      <c r="F16" s="744"/>
      <c r="G16" s="744"/>
      <c r="H16" s="746">
        <v>0</v>
      </c>
    </row>
    <row r="17" spans="1:8" ht="15.75">
      <c r="A17" s="579">
        <v>5.2</v>
      </c>
      <c r="B17" s="429" t="s">
        <v>535</v>
      </c>
      <c r="C17" s="744">
        <v>244225317.99999997</v>
      </c>
      <c r="D17" s="744">
        <v>0</v>
      </c>
      <c r="E17" s="745">
        <v>244225317.99999997</v>
      </c>
      <c r="F17" s="744">
        <v>165466884.99999997</v>
      </c>
      <c r="G17" s="744">
        <v>0</v>
      </c>
      <c r="H17" s="746">
        <v>165466884.99999997</v>
      </c>
    </row>
    <row r="18" spans="1:8" ht="15.75">
      <c r="A18" s="579">
        <v>5.3</v>
      </c>
      <c r="B18" s="430" t="s">
        <v>536</v>
      </c>
      <c r="C18" s="744"/>
      <c r="D18" s="744"/>
      <c r="E18" s="745">
        <v>0</v>
      </c>
      <c r="F18" s="744"/>
      <c r="G18" s="744"/>
      <c r="H18" s="746">
        <v>0</v>
      </c>
    </row>
    <row r="19" spans="1:8" ht="15.75">
      <c r="A19" s="579">
        <v>6</v>
      </c>
      <c r="B19" s="426" t="s">
        <v>537</v>
      </c>
      <c r="C19" s="744">
        <v>3415879399.358737</v>
      </c>
      <c r="D19" s="744">
        <v>996760653.52577555</v>
      </c>
      <c r="E19" s="745">
        <v>4412640052.8845129</v>
      </c>
      <c r="F19" s="744">
        <v>2775828403.5641184</v>
      </c>
      <c r="G19" s="744">
        <v>645543797.97416067</v>
      </c>
      <c r="H19" s="746">
        <v>3421372201.5382791</v>
      </c>
    </row>
    <row r="20" spans="1:8" ht="15.75">
      <c r="A20" s="579">
        <v>6.1</v>
      </c>
      <c r="B20" s="429" t="s">
        <v>535</v>
      </c>
      <c r="C20" s="744">
        <v>403578476.29837608</v>
      </c>
      <c r="D20" s="744">
        <v>110876552.33377841</v>
      </c>
      <c r="E20" s="745">
        <v>514455028.63215446</v>
      </c>
      <c r="F20" s="744">
        <v>293468038.29683703</v>
      </c>
      <c r="G20" s="744">
        <v>0</v>
      </c>
      <c r="H20" s="746">
        <v>293468038.29683703</v>
      </c>
    </row>
    <row r="21" spans="1:8" ht="15.75">
      <c r="A21" s="579">
        <v>6.2</v>
      </c>
      <c r="B21" s="430" t="s">
        <v>536</v>
      </c>
      <c r="C21" s="744">
        <v>3012300923.0603609</v>
      </c>
      <c r="D21" s="744">
        <v>885884101.19199717</v>
      </c>
      <c r="E21" s="745">
        <v>3898185024.252358</v>
      </c>
      <c r="F21" s="744">
        <v>2482360365.2672815</v>
      </c>
      <c r="G21" s="744">
        <v>645543797.97416067</v>
      </c>
      <c r="H21" s="746">
        <v>3127904163.2414422</v>
      </c>
    </row>
    <row r="22" spans="1:8" ht="15.75">
      <c r="A22" s="579">
        <v>7</v>
      </c>
      <c r="B22" s="425" t="s">
        <v>538</v>
      </c>
      <c r="C22" s="744">
        <v>0</v>
      </c>
      <c r="D22" s="744">
        <v>0</v>
      </c>
      <c r="E22" s="745">
        <v>0</v>
      </c>
      <c r="F22" s="744">
        <v>106733.3</v>
      </c>
      <c r="G22" s="744">
        <v>0</v>
      </c>
      <c r="H22" s="746">
        <v>106733.3</v>
      </c>
    </row>
    <row r="23" spans="1:8" ht="15.75">
      <c r="A23" s="579">
        <v>8</v>
      </c>
      <c r="B23" s="693" t="s">
        <v>539</v>
      </c>
      <c r="C23" s="744">
        <v>0</v>
      </c>
      <c r="D23" s="744">
        <v>0</v>
      </c>
      <c r="E23" s="745">
        <v>0</v>
      </c>
      <c r="F23" s="744">
        <v>0</v>
      </c>
      <c r="G23" s="744">
        <v>0</v>
      </c>
      <c r="H23" s="746">
        <v>0</v>
      </c>
    </row>
    <row r="24" spans="1:8" ht="15.75">
      <c r="A24" s="579">
        <v>9</v>
      </c>
      <c r="B24" s="427" t="s">
        <v>540</v>
      </c>
      <c r="C24" s="744">
        <v>216791218.65000004</v>
      </c>
      <c r="D24" s="744">
        <v>0</v>
      </c>
      <c r="E24" s="745">
        <v>216791218.65000004</v>
      </c>
      <c r="F24" s="744">
        <v>189583697.58999997</v>
      </c>
      <c r="G24" s="744">
        <v>0</v>
      </c>
      <c r="H24" s="746">
        <v>189583697.58999997</v>
      </c>
    </row>
    <row r="25" spans="1:8" ht="15.75">
      <c r="A25" s="579">
        <v>9.1</v>
      </c>
      <c r="B25" s="429" t="s">
        <v>541</v>
      </c>
      <c r="C25" s="744">
        <v>214345495.82000002</v>
      </c>
      <c r="D25" s="744">
        <v>0</v>
      </c>
      <c r="E25" s="745">
        <v>214345495.82000002</v>
      </c>
      <c r="F25" s="744">
        <v>187538978.54999998</v>
      </c>
      <c r="G25" s="744">
        <v>0</v>
      </c>
      <c r="H25" s="746">
        <v>187538978.54999998</v>
      </c>
    </row>
    <row r="26" spans="1:8" ht="15.75">
      <c r="A26" s="579">
        <v>9.1999999999999993</v>
      </c>
      <c r="B26" s="429" t="s">
        <v>542</v>
      </c>
      <c r="C26" s="744">
        <v>2445722.83</v>
      </c>
      <c r="D26" s="744">
        <v>0</v>
      </c>
      <c r="E26" s="745">
        <v>2445722.83</v>
      </c>
      <c r="F26" s="744">
        <v>2044719.04</v>
      </c>
      <c r="G26" s="744">
        <v>0</v>
      </c>
      <c r="H26" s="746">
        <v>2044719.04</v>
      </c>
    </row>
    <row r="27" spans="1:8" ht="15.75">
      <c r="A27" s="579">
        <v>10</v>
      </c>
      <c r="B27" s="427" t="s">
        <v>543</v>
      </c>
      <c r="C27" s="744">
        <v>79461990.149999976</v>
      </c>
      <c r="D27" s="744">
        <v>0</v>
      </c>
      <c r="E27" s="745">
        <v>79461990.149999976</v>
      </c>
      <c r="F27" s="744">
        <v>67442822.789999992</v>
      </c>
      <c r="G27" s="744">
        <v>0</v>
      </c>
      <c r="H27" s="746">
        <v>67442822.789999992</v>
      </c>
    </row>
    <row r="28" spans="1:8" ht="15.75">
      <c r="A28" s="579">
        <v>10.1</v>
      </c>
      <c r="B28" s="429" t="s">
        <v>544</v>
      </c>
      <c r="C28" s="744"/>
      <c r="D28" s="744"/>
      <c r="E28" s="745">
        <v>0</v>
      </c>
      <c r="F28" s="744"/>
      <c r="G28" s="744"/>
      <c r="H28" s="746">
        <v>0</v>
      </c>
    </row>
    <row r="29" spans="1:8" ht="15.75">
      <c r="A29" s="579">
        <v>10.199999999999999</v>
      </c>
      <c r="B29" s="429" t="s">
        <v>545</v>
      </c>
      <c r="C29" s="744">
        <v>79461990.149999976</v>
      </c>
      <c r="D29" s="744">
        <v>0</v>
      </c>
      <c r="E29" s="745">
        <v>79461990.149999976</v>
      </c>
      <c r="F29" s="744">
        <v>67442822.789999992</v>
      </c>
      <c r="G29" s="744">
        <v>0</v>
      </c>
      <c r="H29" s="746">
        <v>67442822.789999992</v>
      </c>
    </row>
    <row r="30" spans="1:8" ht="15.75">
      <c r="A30" s="579">
        <v>11</v>
      </c>
      <c r="B30" s="427" t="s">
        <v>546</v>
      </c>
      <c r="C30" s="744">
        <v>0</v>
      </c>
      <c r="D30" s="744">
        <v>0</v>
      </c>
      <c r="E30" s="745">
        <v>0</v>
      </c>
      <c r="F30" s="744">
        <v>0</v>
      </c>
      <c r="G30" s="744">
        <v>0</v>
      </c>
      <c r="H30" s="746">
        <v>0</v>
      </c>
    </row>
    <row r="31" spans="1:8" ht="15.75">
      <c r="A31" s="579">
        <v>11.1</v>
      </c>
      <c r="B31" s="429" t="s">
        <v>547</v>
      </c>
      <c r="C31" s="744">
        <v>0</v>
      </c>
      <c r="D31" s="744">
        <v>0</v>
      </c>
      <c r="E31" s="745">
        <v>0</v>
      </c>
      <c r="F31" s="744">
        <v>0</v>
      </c>
      <c r="G31" s="744">
        <v>0</v>
      </c>
      <c r="H31" s="746">
        <v>0</v>
      </c>
    </row>
    <row r="32" spans="1:8" ht="15.75">
      <c r="A32" s="579">
        <v>11.2</v>
      </c>
      <c r="B32" s="429" t="s">
        <v>548</v>
      </c>
      <c r="C32" s="744">
        <v>0</v>
      </c>
      <c r="D32" s="744">
        <v>0</v>
      </c>
      <c r="E32" s="745">
        <v>0</v>
      </c>
      <c r="F32" s="744">
        <v>0</v>
      </c>
      <c r="G32" s="744">
        <v>0</v>
      </c>
      <c r="H32" s="746">
        <v>0</v>
      </c>
    </row>
    <row r="33" spans="1:8" ht="15.75">
      <c r="A33" s="579">
        <v>13</v>
      </c>
      <c r="B33" s="427" t="s">
        <v>549</v>
      </c>
      <c r="C33" s="744">
        <v>37057231.219999999</v>
      </c>
      <c r="D33" s="744">
        <v>25884650.731000002</v>
      </c>
      <c r="E33" s="745">
        <v>62941881.951000005</v>
      </c>
      <c r="F33" s="744">
        <v>38700458.866999999</v>
      </c>
      <c r="G33" s="744">
        <v>9747228.4588991161</v>
      </c>
      <c r="H33" s="746">
        <v>48447687.325899117</v>
      </c>
    </row>
    <row r="34" spans="1:8" ht="15.75">
      <c r="A34" s="579">
        <v>13.1</v>
      </c>
      <c r="B34" s="729" t="s">
        <v>550</v>
      </c>
      <c r="C34" s="744">
        <v>6492357.0999999996</v>
      </c>
      <c r="D34" s="744">
        <v>0</v>
      </c>
      <c r="E34" s="745">
        <f>C34+D34</f>
        <v>6492357.0999999996</v>
      </c>
      <c r="F34" s="744">
        <v>2891371.84</v>
      </c>
      <c r="G34" s="744">
        <v>0</v>
      </c>
      <c r="H34" s="746">
        <v>2891371.84</v>
      </c>
    </row>
    <row r="35" spans="1:8" ht="15.75">
      <c r="A35" s="579">
        <v>13.2</v>
      </c>
      <c r="B35" s="729" t="s">
        <v>551</v>
      </c>
      <c r="C35" s="744">
        <v>0</v>
      </c>
      <c r="D35" s="744">
        <v>0</v>
      </c>
      <c r="E35" s="745">
        <v>0</v>
      </c>
      <c r="F35" s="744">
        <v>0</v>
      </c>
      <c r="G35" s="744">
        <v>0</v>
      </c>
      <c r="H35" s="746">
        <v>0</v>
      </c>
    </row>
    <row r="36" spans="1:8" ht="15.75">
      <c r="A36" s="579">
        <v>14</v>
      </c>
      <c r="B36" s="730" t="s">
        <v>552</v>
      </c>
      <c r="C36" s="744">
        <v>4250783992.088737</v>
      </c>
      <c r="D36" s="744">
        <v>1264802859.5267756</v>
      </c>
      <c r="E36" s="745">
        <v>5515586851.6155128</v>
      </c>
      <c r="F36" s="744">
        <v>3464540234.5576005</v>
      </c>
      <c r="G36" s="744">
        <v>1060188396.7535522</v>
      </c>
      <c r="H36" s="746">
        <v>4524728631.3111525</v>
      </c>
    </row>
    <row r="37" spans="1:8" ht="15.75">
      <c r="A37" s="579"/>
      <c r="B37" s="731" t="s">
        <v>553</v>
      </c>
      <c r="C37" s="823"/>
      <c r="D37" s="824"/>
      <c r="E37" s="824"/>
      <c r="F37" s="824"/>
      <c r="G37" s="824"/>
      <c r="H37" s="825"/>
    </row>
    <row r="38" spans="1:8" ht="15.75">
      <c r="A38" s="579">
        <v>15</v>
      </c>
      <c r="B38" s="431" t="s">
        <v>554</v>
      </c>
      <c r="C38" s="744">
        <v>884398.99</v>
      </c>
      <c r="D38" s="744">
        <v>0</v>
      </c>
      <c r="E38" s="745">
        <v>884398.99</v>
      </c>
      <c r="F38" s="744">
        <v>1386948.91</v>
      </c>
      <c r="G38" s="744">
        <v>0</v>
      </c>
      <c r="H38" s="746">
        <v>1386948.91</v>
      </c>
    </row>
    <row r="39" spans="1:8" ht="15.75">
      <c r="A39" s="579">
        <v>15.1</v>
      </c>
      <c r="B39" s="728" t="s">
        <v>530</v>
      </c>
      <c r="C39" s="744">
        <v>884398.99</v>
      </c>
      <c r="D39" s="744"/>
      <c r="E39" s="745">
        <v>884398.99</v>
      </c>
      <c r="F39" s="744">
        <v>1386948.91</v>
      </c>
      <c r="G39" s="744"/>
      <c r="H39" s="746">
        <v>1386948.91</v>
      </c>
    </row>
    <row r="40" spans="1:8" ht="15.75">
      <c r="A40" s="579">
        <v>16</v>
      </c>
      <c r="B40" s="425" t="s">
        <v>555</v>
      </c>
      <c r="C40" s="744"/>
      <c r="D40" s="744"/>
      <c r="E40" s="745">
        <v>0</v>
      </c>
      <c r="F40" s="744"/>
      <c r="G40" s="744"/>
      <c r="H40" s="746">
        <v>0</v>
      </c>
    </row>
    <row r="41" spans="1:8" ht="15.75">
      <c r="A41" s="579">
        <v>17</v>
      </c>
      <c r="B41" s="425" t="s">
        <v>556</v>
      </c>
      <c r="C41" s="744">
        <v>3521373449.1900001</v>
      </c>
      <c r="D41" s="744">
        <v>1131453316.710654</v>
      </c>
      <c r="E41" s="745">
        <v>4652826765.9006538</v>
      </c>
      <c r="F41" s="744">
        <v>2865769447.6542997</v>
      </c>
      <c r="G41" s="744">
        <v>948885553.58804321</v>
      </c>
      <c r="H41" s="746">
        <v>3814655001.2423429</v>
      </c>
    </row>
    <row r="42" spans="1:8" ht="15.75">
      <c r="A42" s="579">
        <v>17.100000000000001</v>
      </c>
      <c r="B42" s="432" t="s">
        <v>557</v>
      </c>
      <c r="C42" s="744">
        <v>2676234603.5799999</v>
      </c>
      <c r="D42" s="744">
        <v>1056444090.5606539</v>
      </c>
      <c r="E42" s="745">
        <v>3732678694.1406536</v>
      </c>
      <c r="F42" s="744">
        <v>2277194838.2642999</v>
      </c>
      <c r="G42" s="744">
        <v>861376020.01804316</v>
      </c>
      <c r="H42" s="746">
        <v>3138570858.2823429</v>
      </c>
    </row>
    <row r="43" spans="1:8" ht="15.75">
      <c r="A43" s="579">
        <v>17.2</v>
      </c>
      <c r="B43" s="727" t="s">
        <v>558</v>
      </c>
      <c r="C43" s="744">
        <v>842612689.03999996</v>
      </c>
      <c r="D43" s="744">
        <v>34669041</v>
      </c>
      <c r="E43" s="745">
        <v>877281730.03999996</v>
      </c>
      <c r="F43" s="744">
        <v>585395867.75</v>
      </c>
      <c r="G43" s="744">
        <v>54313855</v>
      </c>
      <c r="H43" s="746">
        <v>639709722.75</v>
      </c>
    </row>
    <row r="44" spans="1:8" ht="15.75">
      <c r="A44" s="579">
        <v>17.3</v>
      </c>
      <c r="B44" s="432" t="s">
        <v>559</v>
      </c>
      <c r="C44" s="744">
        <v>0</v>
      </c>
      <c r="D44" s="744">
        <v>0</v>
      </c>
      <c r="E44" s="745">
        <v>0</v>
      </c>
      <c r="F44" s="744">
        <v>0</v>
      </c>
      <c r="G44" s="744">
        <v>0</v>
      </c>
      <c r="H44" s="746">
        <v>0</v>
      </c>
    </row>
    <row r="45" spans="1:8" ht="15.75">
      <c r="A45" s="579">
        <v>17.399999999999999</v>
      </c>
      <c r="B45" s="432" t="s">
        <v>560</v>
      </c>
      <c r="C45" s="744">
        <v>2526156.5700000003</v>
      </c>
      <c r="D45" s="744">
        <v>40340185.149999999</v>
      </c>
      <c r="E45" s="745">
        <v>42866341.719999999</v>
      </c>
      <c r="F45" s="744">
        <v>3178741.6399999997</v>
      </c>
      <c r="G45" s="744">
        <v>33195678.569999997</v>
      </c>
      <c r="H45" s="746">
        <v>36374420.209999993</v>
      </c>
    </row>
    <row r="46" spans="1:8" ht="15.75">
      <c r="A46" s="579">
        <v>18</v>
      </c>
      <c r="B46" s="433" t="s">
        <v>561</v>
      </c>
      <c r="C46" s="744">
        <v>1728784.222593498</v>
      </c>
      <c r="D46" s="744">
        <v>1219902.2482864924</v>
      </c>
      <c r="E46" s="745">
        <v>2948686.4708799906</v>
      </c>
      <c r="F46" s="744">
        <v>1119063.5675398852</v>
      </c>
      <c r="G46" s="744">
        <v>154915.7847597177</v>
      </c>
      <c r="H46" s="746">
        <v>1273979.3522996029</v>
      </c>
    </row>
    <row r="47" spans="1:8" ht="15.75">
      <c r="A47" s="579">
        <v>19</v>
      </c>
      <c r="B47" s="433" t="s">
        <v>562</v>
      </c>
      <c r="C47" s="744">
        <v>21737642.419999998</v>
      </c>
      <c r="D47" s="744">
        <v>0</v>
      </c>
      <c r="E47" s="745">
        <v>21737642.419999998</v>
      </c>
      <c r="F47" s="744">
        <v>22696654.800000001</v>
      </c>
      <c r="G47" s="744">
        <v>0</v>
      </c>
      <c r="H47" s="746">
        <v>22696654.800000001</v>
      </c>
    </row>
    <row r="48" spans="1:8" ht="15.75">
      <c r="A48" s="579">
        <v>19.100000000000001</v>
      </c>
      <c r="B48" s="434" t="s">
        <v>563</v>
      </c>
      <c r="C48" s="744">
        <v>4035708.38</v>
      </c>
      <c r="D48" s="744">
        <v>0</v>
      </c>
      <c r="E48" s="745">
        <v>4035708.38</v>
      </c>
      <c r="F48" s="744">
        <v>5882288</v>
      </c>
      <c r="G48" s="744">
        <v>0</v>
      </c>
      <c r="H48" s="746">
        <v>5882288</v>
      </c>
    </row>
    <row r="49" spans="1:8" ht="15.75">
      <c r="A49" s="579">
        <v>19.2</v>
      </c>
      <c r="B49" s="694" t="s">
        <v>564</v>
      </c>
      <c r="C49" s="744">
        <v>17701934.039999999</v>
      </c>
      <c r="D49" s="744">
        <v>0</v>
      </c>
      <c r="E49" s="745">
        <v>17701934.039999999</v>
      </c>
      <c r="F49" s="744">
        <v>16814366.800000001</v>
      </c>
      <c r="G49" s="744">
        <v>0</v>
      </c>
      <c r="H49" s="746">
        <v>16814366.800000001</v>
      </c>
    </row>
    <row r="50" spans="1:8" ht="15.75">
      <c r="A50" s="579">
        <v>20</v>
      </c>
      <c r="B50" s="732" t="s">
        <v>565</v>
      </c>
      <c r="C50" s="744">
        <v>14534418.247</v>
      </c>
      <c r="D50" s="744">
        <v>122101999.68335401</v>
      </c>
      <c r="E50" s="745">
        <v>136636417.930354</v>
      </c>
      <c r="F50" s="744">
        <v>7279521.8399999999</v>
      </c>
      <c r="G50" s="744">
        <v>100000086.169798</v>
      </c>
      <c r="H50" s="746">
        <v>107279608.00979801</v>
      </c>
    </row>
    <row r="51" spans="1:8" ht="15.75">
      <c r="A51" s="579">
        <v>21</v>
      </c>
      <c r="B51" s="693" t="s">
        <v>566</v>
      </c>
      <c r="C51" s="744">
        <v>23363897.809999999</v>
      </c>
      <c r="D51" s="744">
        <v>6084962.4900000002</v>
      </c>
      <c r="E51" s="745">
        <v>29448860.299999997</v>
      </c>
      <c r="F51" s="744">
        <v>22749457.150000002</v>
      </c>
      <c r="G51" s="744">
        <v>3463731.58</v>
      </c>
      <c r="H51" s="746">
        <v>26213188.730000004</v>
      </c>
    </row>
    <row r="52" spans="1:8" ht="15.75">
      <c r="A52" s="579">
        <v>21.1</v>
      </c>
      <c r="B52" s="727" t="s">
        <v>567</v>
      </c>
      <c r="C52" s="744">
        <v>91125.93</v>
      </c>
      <c r="D52" s="744">
        <v>0</v>
      </c>
      <c r="E52" s="745">
        <v>91125.93</v>
      </c>
      <c r="F52" s="744">
        <v>92537.15</v>
      </c>
      <c r="G52" s="744">
        <v>0</v>
      </c>
      <c r="H52" s="746">
        <v>92537.15</v>
      </c>
    </row>
    <row r="53" spans="1:8" ht="15.75">
      <c r="A53" s="579">
        <v>22</v>
      </c>
      <c r="B53" s="733" t="s">
        <v>568</v>
      </c>
      <c r="C53" s="744">
        <v>3583622590.8795934</v>
      </c>
      <c r="D53" s="744">
        <v>1260860181.1322944</v>
      </c>
      <c r="E53" s="745">
        <v>4844482772.0118876</v>
      </c>
      <c r="F53" s="744">
        <v>2921001093.9218397</v>
      </c>
      <c r="G53" s="744">
        <v>1052504287.122601</v>
      </c>
      <c r="H53" s="746">
        <v>3973505381.0444407</v>
      </c>
    </row>
    <row r="54" spans="1:8" ht="15.75">
      <c r="A54" s="579"/>
      <c r="B54" s="731" t="s">
        <v>569</v>
      </c>
      <c r="C54" s="823"/>
      <c r="D54" s="824"/>
      <c r="E54" s="824"/>
      <c r="F54" s="824"/>
      <c r="G54" s="824"/>
      <c r="H54" s="825"/>
    </row>
    <row r="55" spans="1:8" ht="15.75">
      <c r="A55" s="579">
        <v>23</v>
      </c>
      <c r="B55" s="732" t="s">
        <v>710</v>
      </c>
      <c r="C55" s="744">
        <v>44490459.259999998</v>
      </c>
      <c r="D55" s="744">
        <v>0</v>
      </c>
      <c r="E55" s="745">
        <v>44490459.259999998</v>
      </c>
      <c r="F55" s="749">
        <v>44490459.259999998</v>
      </c>
      <c r="G55" s="744">
        <v>0</v>
      </c>
      <c r="H55" s="746">
        <v>44490459.259999998</v>
      </c>
    </row>
    <row r="56" spans="1:8" ht="15.75">
      <c r="A56" s="579">
        <v>24</v>
      </c>
      <c r="B56" s="732" t="s">
        <v>571</v>
      </c>
      <c r="C56" s="744">
        <v>45653.84</v>
      </c>
      <c r="D56" s="744">
        <v>0</v>
      </c>
      <c r="E56" s="745">
        <v>45653.84</v>
      </c>
      <c r="F56" s="744">
        <v>45653.84</v>
      </c>
      <c r="G56" s="744">
        <v>0</v>
      </c>
      <c r="H56" s="746">
        <v>45653.84</v>
      </c>
    </row>
    <row r="57" spans="1:8" ht="15.75">
      <c r="A57" s="579">
        <v>25</v>
      </c>
      <c r="B57" s="433" t="s">
        <v>572</v>
      </c>
      <c r="C57" s="744">
        <v>41370267.239999995</v>
      </c>
      <c r="D57" s="744">
        <v>0</v>
      </c>
      <c r="E57" s="745">
        <v>41370267.239999995</v>
      </c>
      <c r="F57" s="744">
        <v>41370267.239999995</v>
      </c>
      <c r="G57" s="744">
        <v>0</v>
      </c>
      <c r="H57" s="746">
        <v>41370267.239999995</v>
      </c>
    </row>
    <row r="58" spans="1:8" ht="15.75">
      <c r="A58" s="579">
        <v>26</v>
      </c>
      <c r="B58" s="433" t="s">
        <v>573</v>
      </c>
      <c r="C58" s="744">
        <v>0</v>
      </c>
      <c r="D58" s="744">
        <v>0</v>
      </c>
      <c r="E58" s="745">
        <v>0</v>
      </c>
      <c r="F58" s="744">
        <v>0</v>
      </c>
      <c r="G58" s="744">
        <v>0</v>
      </c>
      <c r="H58" s="746">
        <v>0</v>
      </c>
    </row>
    <row r="59" spans="1:8" ht="15.75">
      <c r="A59" s="579">
        <v>27</v>
      </c>
      <c r="B59" s="433" t="s">
        <v>574</v>
      </c>
      <c r="C59" s="744">
        <v>0</v>
      </c>
      <c r="D59" s="744">
        <v>0</v>
      </c>
      <c r="E59" s="745">
        <v>0</v>
      </c>
      <c r="F59" s="744">
        <v>0</v>
      </c>
      <c r="G59" s="744">
        <v>0</v>
      </c>
      <c r="H59" s="746">
        <v>0</v>
      </c>
    </row>
    <row r="60" spans="1:8" ht="15.75">
      <c r="A60" s="579">
        <v>27.1</v>
      </c>
      <c r="B60" s="432" t="s">
        <v>575</v>
      </c>
      <c r="C60" s="744">
        <v>0</v>
      </c>
      <c r="D60" s="744">
        <v>0</v>
      </c>
      <c r="E60" s="745">
        <v>0</v>
      </c>
      <c r="F60" s="744">
        <v>0</v>
      </c>
      <c r="G60" s="744">
        <v>0</v>
      </c>
      <c r="H60" s="746">
        <v>0</v>
      </c>
    </row>
    <row r="61" spans="1:8" ht="15.75">
      <c r="A61" s="579">
        <v>27.2</v>
      </c>
      <c r="B61" s="432" t="s">
        <v>576</v>
      </c>
      <c r="C61" s="744">
        <v>0</v>
      </c>
      <c r="D61" s="744"/>
      <c r="E61" s="745">
        <v>0</v>
      </c>
      <c r="F61" s="744">
        <v>0</v>
      </c>
      <c r="G61" s="744"/>
      <c r="H61" s="746">
        <v>0</v>
      </c>
    </row>
    <row r="62" spans="1:8" ht="15.75">
      <c r="A62" s="579">
        <v>28</v>
      </c>
      <c r="B62" s="734" t="s">
        <v>577</v>
      </c>
      <c r="C62" s="744"/>
      <c r="D62" s="744"/>
      <c r="E62" s="745">
        <v>0</v>
      </c>
      <c r="F62" s="749"/>
      <c r="G62" s="749"/>
      <c r="H62" s="746">
        <v>0</v>
      </c>
    </row>
    <row r="63" spans="1:8" ht="15.75">
      <c r="A63" s="579">
        <v>29</v>
      </c>
      <c r="B63" s="433" t="s">
        <v>578</v>
      </c>
      <c r="C63" s="744">
        <v>34828389.659999996</v>
      </c>
      <c r="D63" s="744">
        <v>0</v>
      </c>
      <c r="E63" s="745">
        <v>34828389.659999996</v>
      </c>
      <c r="F63" s="749">
        <v>24160644.68</v>
      </c>
      <c r="G63" s="744">
        <v>0</v>
      </c>
      <c r="H63" s="746">
        <v>24160644.68</v>
      </c>
    </row>
    <row r="64" spans="1:8" ht="15.75">
      <c r="A64" s="579">
        <v>29.1</v>
      </c>
      <c r="B64" s="430" t="s">
        <v>579</v>
      </c>
      <c r="C64" s="744">
        <v>31349660.659999996</v>
      </c>
      <c r="D64" s="744">
        <v>0</v>
      </c>
      <c r="E64" s="745">
        <v>31349660.659999996</v>
      </c>
      <c r="F64" s="749">
        <v>20702607.68</v>
      </c>
      <c r="G64" s="744">
        <v>0</v>
      </c>
      <c r="H64" s="746">
        <v>20702607.68</v>
      </c>
    </row>
    <row r="65" spans="1:8" ht="30">
      <c r="A65" s="579">
        <v>29.2</v>
      </c>
      <c r="B65" s="435" t="s">
        <v>580</v>
      </c>
      <c r="C65" s="744"/>
      <c r="D65" s="744"/>
      <c r="E65" s="745">
        <v>0</v>
      </c>
      <c r="F65" s="749"/>
      <c r="G65" s="744"/>
      <c r="H65" s="746">
        <v>0</v>
      </c>
    </row>
    <row r="66" spans="1:8" ht="30">
      <c r="A66" s="579">
        <v>29.3</v>
      </c>
      <c r="B66" s="435" t="s">
        <v>581</v>
      </c>
      <c r="C66" s="744">
        <v>3478729</v>
      </c>
      <c r="D66" s="744"/>
      <c r="E66" s="745">
        <v>3478729</v>
      </c>
      <c r="F66" s="749">
        <v>3458037</v>
      </c>
      <c r="G66" s="744"/>
      <c r="H66" s="746">
        <v>3458037</v>
      </c>
    </row>
    <row r="67" spans="1:8" ht="15.75">
      <c r="A67" s="579">
        <v>30</v>
      </c>
      <c r="B67" s="427" t="s">
        <v>582</v>
      </c>
      <c r="C67" s="744">
        <v>550369309.60000002</v>
      </c>
      <c r="D67" s="744"/>
      <c r="E67" s="745">
        <v>550369309.60000002</v>
      </c>
      <c r="F67" s="749">
        <v>441156226.07999998</v>
      </c>
      <c r="G67" s="744"/>
      <c r="H67" s="746">
        <v>441156226.07999998</v>
      </c>
    </row>
    <row r="68" spans="1:8" ht="15.75">
      <c r="A68" s="579">
        <v>31</v>
      </c>
      <c r="B68" s="580" t="s">
        <v>583</v>
      </c>
      <c r="C68" s="744">
        <v>671104079.60000002</v>
      </c>
      <c r="D68" s="744">
        <v>0</v>
      </c>
      <c r="E68" s="745">
        <v>671104079.60000002</v>
      </c>
      <c r="F68" s="744">
        <v>551223251.10000002</v>
      </c>
      <c r="G68" s="744">
        <v>0</v>
      </c>
      <c r="H68" s="746">
        <v>551223251.10000002</v>
      </c>
    </row>
    <row r="69" spans="1:8" ht="16.5" thickBot="1">
      <c r="A69" s="735">
        <v>32</v>
      </c>
      <c r="B69" s="736" t="s">
        <v>584</v>
      </c>
      <c r="C69" s="750">
        <v>4254726670.4795933</v>
      </c>
      <c r="D69" s="750">
        <v>1260860181.1322944</v>
      </c>
      <c r="E69" s="751">
        <v>5515586851.6118879</v>
      </c>
      <c r="F69" s="750">
        <v>3472224345.0218396</v>
      </c>
      <c r="G69" s="750">
        <v>1052504287.122601</v>
      </c>
      <c r="H69" s="752">
        <v>4524728632.1444407</v>
      </c>
    </row>
  </sheetData>
  <mergeCells count="7">
    <mergeCell ref="C54:H54"/>
    <mergeCell ref="A4:A6"/>
    <mergeCell ref="B4:B5"/>
    <mergeCell ref="C4:E4"/>
    <mergeCell ref="F4:H4"/>
    <mergeCell ref="C6:H6"/>
    <mergeCell ref="C37:H37"/>
  </mergeCells>
  <pageMargins left="0.7" right="0.7" top="0.75" bottom="0.75" header="0.3" footer="0.3"/>
  <pageSetup paperSize="9" scale="46"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L29" sqref="L29"/>
    </sheetView>
  </sheetViews>
  <sheetFormatPr defaultColWidth="9.28515625" defaultRowHeight="12.75"/>
  <cols>
    <col min="1" max="1" width="11.7109375" style="333" bestFit="1" customWidth="1"/>
    <col min="2" max="2" width="65.28515625" style="333" customWidth="1"/>
    <col min="3" max="3" width="25.5703125" style="333" customWidth="1"/>
    <col min="4" max="4" width="16.5703125" style="333" customWidth="1"/>
    <col min="5" max="5" width="15.28515625" style="333" customWidth="1"/>
    <col min="6" max="6" width="15.28515625" style="380" customWidth="1"/>
    <col min="7" max="7" width="14.85546875" style="380" customWidth="1"/>
    <col min="8" max="8" width="15.28515625" style="333" customWidth="1"/>
    <col min="9" max="11" width="16.140625" style="380" customWidth="1"/>
    <col min="12" max="12" width="17.5703125" style="380" customWidth="1"/>
    <col min="13" max="16384" width="9.28515625" style="333"/>
  </cols>
  <sheetData>
    <row r="1" spans="1:12" ht="13.5">
      <c r="A1" s="278" t="s">
        <v>30</v>
      </c>
      <c r="B1" s="318" t="str">
        <f>'Info '!C2</f>
        <v>JSC "Liberty Bank"</v>
      </c>
      <c r="F1" s="333"/>
      <c r="G1" s="333"/>
      <c r="I1" s="333"/>
      <c r="J1" s="333"/>
      <c r="K1" s="333"/>
      <c r="L1" s="333"/>
    </row>
    <row r="2" spans="1:12">
      <c r="A2" s="279" t="s">
        <v>31</v>
      </c>
      <c r="B2" s="557">
        <f>'1. key ratios '!B2</f>
        <v>45838</v>
      </c>
      <c r="F2" s="333"/>
      <c r="G2" s="333"/>
      <c r="I2" s="333"/>
      <c r="J2" s="333"/>
      <c r="K2" s="333"/>
      <c r="L2" s="333"/>
    </row>
    <row r="3" spans="1:12">
      <c r="A3" s="280" t="s">
        <v>466</v>
      </c>
      <c r="F3" s="333"/>
      <c r="G3" s="333"/>
      <c r="I3" s="333"/>
      <c r="J3" s="333"/>
      <c r="K3" s="333"/>
      <c r="L3" s="333"/>
    </row>
    <row r="4" spans="1:12">
      <c r="F4" s="333"/>
      <c r="G4" s="333"/>
      <c r="I4" s="333"/>
      <c r="J4" s="333"/>
      <c r="K4" s="333"/>
      <c r="L4" s="333"/>
    </row>
    <row r="5" spans="1:12" ht="37.5" customHeight="1">
      <c r="A5" s="892" t="s">
        <v>483</v>
      </c>
      <c r="B5" s="893"/>
      <c r="C5" s="942" t="s">
        <v>467</v>
      </c>
      <c r="D5" s="943"/>
      <c r="E5" s="943"/>
      <c r="F5" s="943"/>
      <c r="G5" s="943"/>
      <c r="H5" s="944" t="s">
        <v>627</v>
      </c>
      <c r="I5" s="945"/>
      <c r="J5" s="945"/>
      <c r="K5" s="945"/>
      <c r="L5" s="946"/>
    </row>
    <row r="6" spans="1:12" ht="39.4" customHeight="1">
      <c r="A6" s="896"/>
      <c r="B6" s="897"/>
      <c r="C6" s="282"/>
      <c r="D6" s="331" t="s">
        <v>648</v>
      </c>
      <c r="E6" s="331" t="s">
        <v>647</v>
      </c>
      <c r="F6" s="331" t="s">
        <v>646</v>
      </c>
      <c r="G6" s="331" t="s">
        <v>645</v>
      </c>
      <c r="H6" s="383"/>
      <c r="I6" s="331" t="s">
        <v>648</v>
      </c>
      <c r="J6" s="331" t="s">
        <v>647</v>
      </c>
      <c r="K6" s="331" t="s">
        <v>646</v>
      </c>
      <c r="L6" s="331" t="s">
        <v>645</v>
      </c>
    </row>
    <row r="7" spans="1:12" ht="23.25" customHeight="1">
      <c r="A7" s="322">
        <v>1</v>
      </c>
      <c r="B7" s="339" t="s">
        <v>486</v>
      </c>
      <c r="C7" s="676">
        <v>986704380.30048203</v>
      </c>
      <c r="D7" s="677">
        <v>959082622.20676398</v>
      </c>
      <c r="E7" s="677">
        <v>5023316.6172319986</v>
      </c>
      <c r="F7" s="546">
        <v>22502852.646485992</v>
      </c>
      <c r="G7" s="678">
        <v>95588.830000000031</v>
      </c>
      <c r="H7" s="677">
        <v>35705866.697471872</v>
      </c>
      <c r="I7" s="678">
        <v>15597845.775592243</v>
      </c>
      <c r="J7" s="678">
        <v>1808403.6538048696</v>
      </c>
      <c r="K7" s="678">
        <v>18264412.750565913</v>
      </c>
      <c r="L7" s="678">
        <v>35204.517508849989</v>
      </c>
    </row>
    <row r="8" spans="1:12">
      <c r="A8" s="322">
        <v>2</v>
      </c>
      <c r="B8" s="339" t="s">
        <v>399</v>
      </c>
      <c r="C8" s="676">
        <v>143132100.76172203</v>
      </c>
      <c r="D8" s="659">
        <v>140256923.97211403</v>
      </c>
      <c r="E8" s="659">
        <v>1877380.3199999998</v>
      </c>
      <c r="F8" s="679">
        <v>997796.46960800013</v>
      </c>
      <c r="G8" s="679">
        <v>0</v>
      </c>
      <c r="H8" s="659">
        <v>1551212.7079939726</v>
      </c>
      <c r="I8" s="679">
        <v>625645.08232723759</v>
      </c>
      <c r="J8" s="679">
        <v>209840.62973379</v>
      </c>
      <c r="K8" s="679">
        <v>715726.99593294505</v>
      </c>
      <c r="L8" s="679">
        <v>0</v>
      </c>
    </row>
    <row r="9" spans="1:12">
      <c r="A9" s="322">
        <v>3</v>
      </c>
      <c r="B9" s="339" t="s">
        <v>400</v>
      </c>
      <c r="C9" s="676">
        <v>29975887.799688004</v>
      </c>
      <c r="D9" s="659">
        <v>29975538.929688003</v>
      </c>
      <c r="E9" s="659">
        <v>0</v>
      </c>
      <c r="F9" s="680">
        <v>348.87</v>
      </c>
      <c r="G9" s="680">
        <v>0</v>
      </c>
      <c r="H9" s="659">
        <v>515356.69586762902</v>
      </c>
      <c r="I9" s="680">
        <v>515074.92891890905</v>
      </c>
      <c r="J9" s="680">
        <v>0</v>
      </c>
      <c r="K9" s="680">
        <v>281.76694872000002</v>
      </c>
      <c r="L9" s="680">
        <v>0</v>
      </c>
    </row>
    <row r="10" spans="1:12">
      <c r="A10" s="322">
        <v>4</v>
      </c>
      <c r="B10" s="339" t="s">
        <v>487</v>
      </c>
      <c r="C10" s="676">
        <v>96615424.241125971</v>
      </c>
      <c r="D10" s="659">
        <v>84071999.749733984</v>
      </c>
      <c r="E10" s="659">
        <v>6637827.3864679998</v>
      </c>
      <c r="F10" s="680">
        <v>5905597.1049239999</v>
      </c>
      <c r="G10" s="680">
        <v>0</v>
      </c>
      <c r="H10" s="659">
        <v>1678801.7012369395</v>
      </c>
      <c r="I10" s="680">
        <v>1128685.8745742708</v>
      </c>
      <c r="J10" s="680">
        <v>209762.37266159366</v>
      </c>
      <c r="K10" s="680">
        <v>340353.45400107501</v>
      </c>
      <c r="L10" s="680">
        <v>0</v>
      </c>
    </row>
    <row r="11" spans="1:12">
      <c r="A11" s="322">
        <v>5</v>
      </c>
      <c r="B11" s="339" t="s">
        <v>401</v>
      </c>
      <c r="C11" s="676">
        <v>195234628.47546798</v>
      </c>
      <c r="D11" s="659">
        <v>188143076.00486001</v>
      </c>
      <c r="E11" s="659">
        <v>5303488.884779999</v>
      </c>
      <c r="F11" s="680">
        <v>1458616.4411279999</v>
      </c>
      <c r="G11" s="680">
        <v>329447.1447</v>
      </c>
      <c r="H11" s="659">
        <v>3548449.4563361071</v>
      </c>
      <c r="I11" s="680">
        <v>2409829.6102000242</v>
      </c>
      <c r="J11" s="680">
        <v>637636.37902285438</v>
      </c>
      <c r="K11" s="680">
        <v>357508.90754539351</v>
      </c>
      <c r="L11" s="680">
        <v>143474.55956783501</v>
      </c>
    </row>
    <row r="12" spans="1:12">
      <c r="A12" s="322">
        <v>6</v>
      </c>
      <c r="B12" s="339" t="s">
        <v>402</v>
      </c>
      <c r="C12" s="676">
        <v>23385439.982646</v>
      </c>
      <c r="D12" s="659">
        <v>22908691.682645999</v>
      </c>
      <c r="E12" s="659">
        <v>346357.67</v>
      </c>
      <c r="F12" s="680">
        <v>130390.63</v>
      </c>
      <c r="G12" s="680">
        <v>0</v>
      </c>
      <c r="H12" s="659">
        <v>347228.48631489795</v>
      </c>
      <c r="I12" s="680">
        <v>242535.93666528794</v>
      </c>
      <c r="J12" s="680">
        <v>18742.536110730001</v>
      </c>
      <c r="K12" s="680">
        <v>85950.013538879997</v>
      </c>
      <c r="L12" s="680">
        <v>0</v>
      </c>
    </row>
    <row r="13" spans="1:12">
      <c r="A13" s="322">
        <v>7</v>
      </c>
      <c r="B13" s="339" t="s">
        <v>403</v>
      </c>
      <c r="C13" s="676">
        <v>49220001.330608003</v>
      </c>
      <c r="D13" s="659">
        <v>45538088.570894003</v>
      </c>
      <c r="E13" s="659">
        <v>3621488.609714</v>
      </c>
      <c r="F13" s="680">
        <v>60424.149999999994</v>
      </c>
      <c r="G13" s="680">
        <v>0</v>
      </c>
      <c r="H13" s="659">
        <v>839568.78162189643</v>
      </c>
      <c r="I13" s="680">
        <v>463550.19388366345</v>
      </c>
      <c r="J13" s="680">
        <v>332217.66927663301</v>
      </c>
      <c r="K13" s="680">
        <v>43800.918461599998</v>
      </c>
      <c r="L13" s="680">
        <v>0</v>
      </c>
    </row>
    <row r="14" spans="1:12">
      <c r="A14" s="322">
        <v>8</v>
      </c>
      <c r="B14" s="339" t="s">
        <v>404</v>
      </c>
      <c r="C14" s="676">
        <v>27846788.767244004</v>
      </c>
      <c r="D14" s="659">
        <v>27651940.057244003</v>
      </c>
      <c r="E14" s="659">
        <v>68342.78</v>
      </c>
      <c r="F14" s="680">
        <v>35921.800000000003</v>
      </c>
      <c r="G14" s="680">
        <v>90584.13</v>
      </c>
      <c r="H14" s="659">
        <v>224625.87239025065</v>
      </c>
      <c r="I14" s="680">
        <v>175050.36400721065</v>
      </c>
      <c r="J14" s="680">
        <v>24255.34480644</v>
      </c>
      <c r="K14" s="680">
        <v>20152.851110359999</v>
      </c>
      <c r="L14" s="680">
        <v>5167.3124662399996</v>
      </c>
    </row>
    <row r="15" spans="1:12">
      <c r="A15" s="322">
        <v>9</v>
      </c>
      <c r="B15" s="339" t="s">
        <v>405</v>
      </c>
      <c r="C15" s="676">
        <v>10267564.484991999</v>
      </c>
      <c r="D15" s="659">
        <v>10071297.815167999</v>
      </c>
      <c r="E15" s="659">
        <v>126518.06982400001</v>
      </c>
      <c r="F15" s="680">
        <v>18301.43</v>
      </c>
      <c r="G15" s="680">
        <v>51447.170000000006</v>
      </c>
      <c r="H15" s="659">
        <v>55186.652775416078</v>
      </c>
      <c r="I15" s="680">
        <v>33827.551045329972</v>
      </c>
      <c r="J15" s="680">
        <v>4663.9579649461111</v>
      </c>
      <c r="K15" s="680">
        <v>10539.46411126</v>
      </c>
      <c r="L15" s="680">
        <v>6155.6796538799999</v>
      </c>
    </row>
    <row r="16" spans="1:12">
      <c r="A16" s="322">
        <v>10</v>
      </c>
      <c r="B16" s="339" t="s">
        <v>406</v>
      </c>
      <c r="C16" s="676">
        <v>26684565.482921995</v>
      </c>
      <c r="D16" s="659">
        <v>26684361.232921995</v>
      </c>
      <c r="E16" s="659">
        <v>0</v>
      </c>
      <c r="F16" s="680">
        <v>0</v>
      </c>
      <c r="G16" s="680">
        <v>204.25</v>
      </c>
      <c r="H16" s="659">
        <v>197748.89325120792</v>
      </c>
      <c r="I16" s="680">
        <v>197634.14127555792</v>
      </c>
      <c r="J16" s="680">
        <v>0</v>
      </c>
      <c r="K16" s="680">
        <v>0</v>
      </c>
      <c r="L16" s="680">
        <v>114.75197565000001</v>
      </c>
    </row>
    <row r="17" spans="1:12">
      <c r="A17" s="322">
        <v>11</v>
      </c>
      <c r="B17" s="339" t="s">
        <v>407</v>
      </c>
      <c r="C17" s="676">
        <v>4500438.394812</v>
      </c>
      <c r="D17" s="659">
        <v>4411748.9948119996</v>
      </c>
      <c r="E17" s="659">
        <v>41729.29</v>
      </c>
      <c r="F17" s="680">
        <v>46960.11</v>
      </c>
      <c r="G17" s="680">
        <v>0</v>
      </c>
      <c r="H17" s="659">
        <v>85771.733386932829</v>
      </c>
      <c r="I17" s="680">
        <v>37673.909678962824</v>
      </c>
      <c r="J17" s="680">
        <v>14820.665539129999</v>
      </c>
      <c r="K17" s="680">
        <v>33277.158168840004</v>
      </c>
      <c r="L17" s="680">
        <v>0</v>
      </c>
    </row>
    <row r="18" spans="1:12">
      <c r="A18" s="322">
        <v>12</v>
      </c>
      <c r="B18" s="339" t="s">
        <v>408</v>
      </c>
      <c r="C18" s="676">
        <v>283117982.11113</v>
      </c>
      <c r="D18" s="659">
        <v>247974059.67934602</v>
      </c>
      <c r="E18" s="659">
        <v>24578717.111527994</v>
      </c>
      <c r="F18" s="680">
        <v>10564286.440255998</v>
      </c>
      <c r="G18" s="680">
        <v>918.88</v>
      </c>
      <c r="H18" s="659">
        <v>9109701.7208166905</v>
      </c>
      <c r="I18" s="680">
        <v>1782706.4484066148</v>
      </c>
      <c r="J18" s="680">
        <v>1831415.3084610654</v>
      </c>
      <c r="K18" s="680">
        <v>5495349.2421937101</v>
      </c>
      <c r="L18" s="680">
        <v>230.72175530000001</v>
      </c>
    </row>
    <row r="19" spans="1:12">
      <c r="A19" s="322">
        <v>13</v>
      </c>
      <c r="B19" s="339" t="s">
        <v>409</v>
      </c>
      <c r="C19" s="676">
        <v>70592076.472501993</v>
      </c>
      <c r="D19" s="659">
        <v>65243815.089181997</v>
      </c>
      <c r="E19" s="659">
        <v>2142000.7507719998</v>
      </c>
      <c r="F19" s="680">
        <v>3157245.2825479996</v>
      </c>
      <c r="G19" s="680">
        <v>49015.35</v>
      </c>
      <c r="H19" s="659">
        <v>2377223.0558831836</v>
      </c>
      <c r="I19" s="680">
        <v>494405.27889084164</v>
      </c>
      <c r="J19" s="680">
        <v>249670.04171566979</v>
      </c>
      <c r="K19" s="680">
        <v>1605675.8889742722</v>
      </c>
      <c r="L19" s="680">
        <v>27471.846302400001</v>
      </c>
    </row>
    <row r="20" spans="1:12">
      <c r="A20" s="322">
        <v>14</v>
      </c>
      <c r="B20" s="339" t="s">
        <v>410</v>
      </c>
      <c r="C20" s="676">
        <v>76440661.339276001</v>
      </c>
      <c r="D20" s="659">
        <v>68806478.317425996</v>
      </c>
      <c r="E20" s="659">
        <v>3016786.8731960002</v>
      </c>
      <c r="F20" s="680">
        <v>4602718.8586539999</v>
      </c>
      <c r="G20" s="680">
        <v>14677.29</v>
      </c>
      <c r="H20" s="659">
        <v>2066821.8076988438</v>
      </c>
      <c r="I20" s="680">
        <v>430961.42740155308</v>
      </c>
      <c r="J20" s="680">
        <v>266201.88797414326</v>
      </c>
      <c r="K20" s="680">
        <v>1358057.1191073474</v>
      </c>
      <c r="L20" s="680">
        <v>11601.3732158</v>
      </c>
    </row>
    <row r="21" spans="1:12">
      <c r="A21" s="322">
        <v>15</v>
      </c>
      <c r="B21" s="339" t="s">
        <v>411</v>
      </c>
      <c r="C21" s="676">
        <v>31598009.385898001</v>
      </c>
      <c r="D21" s="659">
        <v>30679952.171842001</v>
      </c>
      <c r="E21" s="659">
        <v>643899.45405599999</v>
      </c>
      <c r="F21" s="680">
        <v>274157.75999999995</v>
      </c>
      <c r="G21" s="680">
        <v>0</v>
      </c>
      <c r="H21" s="659">
        <v>679905.86473918683</v>
      </c>
      <c r="I21" s="680">
        <v>295962.58793973859</v>
      </c>
      <c r="J21" s="680">
        <v>191510.40451779819</v>
      </c>
      <c r="K21" s="680">
        <v>192432.87228165002</v>
      </c>
      <c r="L21" s="680">
        <v>0</v>
      </c>
    </row>
    <row r="22" spans="1:12">
      <c r="A22" s="322">
        <v>16</v>
      </c>
      <c r="B22" s="339" t="s">
        <v>412</v>
      </c>
      <c r="C22" s="676">
        <v>74093632.806719989</v>
      </c>
      <c r="D22" s="659">
        <v>21164706.803063996</v>
      </c>
      <c r="E22" s="659">
        <v>52895998.283656001</v>
      </c>
      <c r="F22" s="680">
        <v>32927.72</v>
      </c>
      <c r="G22" s="680">
        <v>0</v>
      </c>
      <c r="H22" s="659">
        <v>1053146.6833300709</v>
      </c>
      <c r="I22" s="680">
        <v>332509.39754814078</v>
      </c>
      <c r="J22" s="680">
        <v>700327.03603681014</v>
      </c>
      <c r="K22" s="680">
        <v>20310.24974512</v>
      </c>
      <c r="L22" s="680">
        <v>0</v>
      </c>
    </row>
    <row r="23" spans="1:12">
      <c r="A23" s="322">
        <v>17</v>
      </c>
      <c r="B23" s="339" t="s">
        <v>490</v>
      </c>
      <c r="C23" s="676">
        <v>17611869.039988</v>
      </c>
      <c r="D23" s="659">
        <v>17539909.429988001</v>
      </c>
      <c r="E23" s="659">
        <v>0</v>
      </c>
      <c r="F23" s="680">
        <v>71959.61</v>
      </c>
      <c r="G23" s="680">
        <v>0</v>
      </c>
      <c r="H23" s="659">
        <v>411669.08289037005</v>
      </c>
      <c r="I23" s="680">
        <v>368726.22195032006</v>
      </c>
      <c r="J23" s="680">
        <v>0</v>
      </c>
      <c r="K23" s="680">
        <v>42942.860940049999</v>
      </c>
      <c r="L23" s="680">
        <v>0</v>
      </c>
    </row>
    <row r="24" spans="1:12">
      <c r="A24" s="322">
        <v>18</v>
      </c>
      <c r="B24" s="339" t="s">
        <v>413</v>
      </c>
      <c r="C24" s="676">
        <v>82702159.232208014</v>
      </c>
      <c r="D24" s="659">
        <v>82636659.542208016</v>
      </c>
      <c r="E24" s="659">
        <v>0</v>
      </c>
      <c r="F24" s="680">
        <v>65499.689999999995</v>
      </c>
      <c r="G24" s="680">
        <v>0</v>
      </c>
      <c r="H24" s="659">
        <v>303191.18332594377</v>
      </c>
      <c r="I24" s="680">
        <v>265101.06179804378</v>
      </c>
      <c r="J24" s="680">
        <v>0</v>
      </c>
      <c r="K24" s="680">
        <v>38090.121527900003</v>
      </c>
      <c r="L24" s="680">
        <v>0</v>
      </c>
    </row>
    <row r="25" spans="1:12">
      <c r="A25" s="322">
        <v>19</v>
      </c>
      <c r="B25" s="339" t="s">
        <v>414</v>
      </c>
      <c r="C25" s="676">
        <v>1950517.515752</v>
      </c>
      <c r="D25" s="659">
        <v>1776106.690316</v>
      </c>
      <c r="E25" s="659">
        <v>0</v>
      </c>
      <c r="F25" s="680">
        <v>174410.82543599998</v>
      </c>
      <c r="G25" s="680">
        <v>0</v>
      </c>
      <c r="H25" s="659">
        <v>51064.238088484635</v>
      </c>
      <c r="I25" s="680">
        <v>3324.8399582878601</v>
      </c>
      <c r="J25" s="680">
        <v>0</v>
      </c>
      <c r="K25" s="680">
        <v>47739.398130196772</v>
      </c>
      <c r="L25" s="680">
        <v>0</v>
      </c>
    </row>
    <row r="26" spans="1:12">
      <c r="A26" s="322">
        <v>20</v>
      </c>
      <c r="B26" s="339" t="s">
        <v>489</v>
      </c>
      <c r="C26" s="676">
        <v>124828777.85710001</v>
      </c>
      <c r="D26" s="659">
        <v>114035890.81477001</v>
      </c>
      <c r="E26" s="659">
        <v>10567956.022330001</v>
      </c>
      <c r="F26" s="680">
        <v>224931.02000000002</v>
      </c>
      <c r="G26" s="680">
        <v>0</v>
      </c>
      <c r="H26" s="659">
        <v>1175974.7257854103</v>
      </c>
      <c r="I26" s="680">
        <v>772122.7325717645</v>
      </c>
      <c r="J26" s="680">
        <v>278981.71459170576</v>
      </c>
      <c r="K26" s="680">
        <v>124870.27862194002</v>
      </c>
      <c r="L26" s="680">
        <v>0</v>
      </c>
    </row>
    <row r="27" spans="1:12">
      <c r="A27" s="322">
        <v>21</v>
      </c>
      <c r="B27" s="339" t="s">
        <v>415</v>
      </c>
      <c r="C27" s="676">
        <v>29158092.984786</v>
      </c>
      <c r="D27" s="659">
        <v>29154395.814785998</v>
      </c>
      <c r="E27" s="659">
        <v>0</v>
      </c>
      <c r="F27" s="680">
        <v>3697.17</v>
      </c>
      <c r="G27" s="680">
        <v>0</v>
      </c>
      <c r="H27" s="659">
        <v>61325.935362795091</v>
      </c>
      <c r="I27" s="680">
        <v>58692.44185626509</v>
      </c>
      <c r="J27" s="680">
        <v>0</v>
      </c>
      <c r="K27" s="680">
        <v>2633.4935065300001</v>
      </c>
      <c r="L27" s="680">
        <v>0</v>
      </c>
    </row>
    <row r="28" spans="1:12">
      <c r="A28" s="322">
        <v>22</v>
      </c>
      <c r="B28" s="339" t="s">
        <v>416</v>
      </c>
      <c r="C28" s="676">
        <v>17643207.437447999</v>
      </c>
      <c r="D28" s="659">
        <v>17419064.027447999</v>
      </c>
      <c r="E28" s="659">
        <v>69365.52</v>
      </c>
      <c r="F28" s="680">
        <v>154777.89000000001</v>
      </c>
      <c r="G28" s="680">
        <v>0</v>
      </c>
      <c r="H28" s="659">
        <v>161565.63259781746</v>
      </c>
      <c r="I28" s="680">
        <v>37655.392027107453</v>
      </c>
      <c r="J28" s="680">
        <v>24710.413137</v>
      </c>
      <c r="K28" s="680">
        <v>99199.827433710001</v>
      </c>
      <c r="L28" s="680">
        <v>0</v>
      </c>
    </row>
    <row r="29" spans="1:12">
      <c r="A29" s="322">
        <v>23</v>
      </c>
      <c r="B29" s="339" t="s">
        <v>417</v>
      </c>
      <c r="C29" s="676">
        <v>348405209.10217804</v>
      </c>
      <c r="D29" s="659">
        <v>328398530.13294411</v>
      </c>
      <c r="E29" s="659">
        <v>7260634.0948300008</v>
      </c>
      <c r="F29" s="680">
        <v>12668077.730064001</v>
      </c>
      <c r="G29" s="680">
        <v>77967.144340000013</v>
      </c>
      <c r="H29" s="659">
        <v>12296434.993563168</v>
      </c>
      <c r="I29" s="680">
        <v>2130214.0406642733</v>
      </c>
      <c r="J29" s="680">
        <v>2141683.6192923882</v>
      </c>
      <c r="K29" s="680">
        <v>8024030.9163208837</v>
      </c>
      <c r="L29" s="680">
        <v>506.41728562153997</v>
      </c>
    </row>
    <row r="30" spans="1:12">
      <c r="A30" s="322">
        <v>24</v>
      </c>
      <c r="B30" s="339" t="s">
        <v>488</v>
      </c>
      <c r="C30" s="676">
        <v>672200176.47658956</v>
      </c>
      <c r="D30" s="659">
        <v>610750320.24947953</v>
      </c>
      <c r="E30" s="659">
        <v>20171375.541271999</v>
      </c>
      <c r="F30" s="680">
        <v>40602008.055837996</v>
      </c>
      <c r="G30" s="680">
        <v>676472.63</v>
      </c>
      <c r="H30" s="659">
        <v>30680901.910577144</v>
      </c>
      <c r="I30" s="680">
        <v>4411533.1111283796</v>
      </c>
      <c r="J30" s="680">
        <v>4787199.9661021652</v>
      </c>
      <c r="K30" s="680">
        <v>21157593.662749577</v>
      </c>
      <c r="L30" s="680">
        <v>324575.17059702001</v>
      </c>
    </row>
    <row r="31" spans="1:12">
      <c r="A31" s="322">
        <v>25</v>
      </c>
      <c r="B31" s="339" t="s">
        <v>418</v>
      </c>
      <c r="C31" s="676">
        <v>271359555.16783798</v>
      </c>
      <c r="D31" s="659">
        <v>245156652.24900204</v>
      </c>
      <c r="E31" s="659">
        <v>15452528.681371998</v>
      </c>
      <c r="F31" s="680">
        <v>10731424.647464002</v>
      </c>
      <c r="G31" s="680">
        <v>18949.59</v>
      </c>
      <c r="H31" s="659">
        <v>11835193.07112721</v>
      </c>
      <c r="I31" s="680">
        <v>1015444.737458012</v>
      </c>
      <c r="J31" s="680">
        <v>4602859.1348278886</v>
      </c>
      <c r="K31" s="680">
        <v>6211560.326700069</v>
      </c>
      <c r="L31" s="680">
        <v>5328.8721412400009</v>
      </c>
    </row>
    <row r="32" spans="1:12">
      <c r="A32" s="322">
        <v>26</v>
      </c>
      <c r="B32" s="339" t="s">
        <v>485</v>
      </c>
      <c r="C32" s="676">
        <v>337243306.85797995</v>
      </c>
      <c r="D32" s="659">
        <v>309253384.53683197</v>
      </c>
      <c r="E32" s="659">
        <v>8932855.410108</v>
      </c>
      <c r="F32" s="680">
        <v>18451705.741040006</v>
      </c>
      <c r="G32" s="680">
        <v>605361.17000000004</v>
      </c>
      <c r="H32" s="659">
        <v>17313493.576311495</v>
      </c>
      <c r="I32" s="680">
        <v>1315957.4754051492</v>
      </c>
      <c r="J32" s="680">
        <v>1586074.9380720451</v>
      </c>
      <c r="K32" s="680">
        <v>14173309.535348982</v>
      </c>
      <c r="L32" s="680">
        <v>238151.62748532</v>
      </c>
    </row>
    <row r="33" spans="1:12">
      <c r="A33" s="322">
        <v>27</v>
      </c>
      <c r="B33" s="382" t="s">
        <v>64</v>
      </c>
      <c r="C33" s="814">
        <f>SUM(C7:C32)</f>
        <v>4032512453.809104</v>
      </c>
      <c r="D33" s="814">
        <f t="shared" ref="D33:L33" si="0">SUM(D7:D32)</f>
        <v>3728786214.7654796</v>
      </c>
      <c r="E33" s="814">
        <f t="shared" si="0"/>
        <v>168778567.37113801</v>
      </c>
      <c r="F33" s="814">
        <f t="shared" si="0"/>
        <v>132937038.093446</v>
      </c>
      <c r="G33" s="814">
        <f t="shared" si="0"/>
        <v>2010633.5790400002</v>
      </c>
      <c r="H33" s="814">
        <f>SUM(H7:H32)</f>
        <v>134327431.16074494</v>
      </c>
      <c r="I33" s="814">
        <f>SUM(I7:I32)</f>
        <v>35142670.56317319</v>
      </c>
      <c r="J33" s="814">
        <f>SUM(J7:J32)</f>
        <v>19920977.673649665</v>
      </c>
      <c r="K33" s="814">
        <f t="shared" si="0"/>
        <v>78465800.07396692</v>
      </c>
      <c r="L33" s="814">
        <f t="shared" si="0"/>
        <v>797982.84995515656</v>
      </c>
    </row>
    <row r="34" spans="1:12">
      <c r="A34" s="353"/>
      <c r="B34" s="353"/>
      <c r="C34" s="353"/>
      <c r="D34" s="353"/>
      <c r="E34" s="353"/>
      <c r="H34" s="353"/>
    </row>
    <row r="35" spans="1:12">
      <c r="A35" s="353"/>
      <c r="B35" s="381"/>
      <c r="C35" s="381"/>
      <c r="D35" s="353"/>
      <c r="E35" s="353"/>
      <c r="H35" s="35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scale="36"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31" sqref="A31"/>
    </sheetView>
  </sheetViews>
  <sheetFormatPr defaultColWidth="8.7109375" defaultRowHeight="12"/>
  <cols>
    <col min="1" max="1" width="11.7109375" style="384" bestFit="1" customWidth="1"/>
    <col min="2" max="2" width="63.85546875" style="384" customWidth="1"/>
    <col min="3" max="3" width="23.28515625" style="384" customWidth="1"/>
    <col min="4" max="4" width="24.85546875" style="384" customWidth="1"/>
    <col min="5" max="5" width="21.5703125" style="384" customWidth="1"/>
    <col min="6" max="6" width="22.7109375" style="384" customWidth="1"/>
    <col min="7" max="8" width="21.42578125" style="384" customWidth="1"/>
    <col min="9" max="9" width="19" style="384" customWidth="1"/>
    <col min="10" max="11" width="21.7109375" style="384" customWidth="1"/>
    <col min="12" max="16384" width="8.7109375" style="384"/>
  </cols>
  <sheetData>
    <row r="1" spans="1:11" s="333" customFormat="1" ht="13.5">
      <c r="A1" s="278" t="s">
        <v>30</v>
      </c>
      <c r="B1" s="318" t="str">
        <f>'Info '!C2</f>
        <v>JSC "Liberty Bank"</v>
      </c>
    </row>
    <row r="2" spans="1:11" s="333" customFormat="1" ht="12.75">
      <c r="A2" s="279" t="s">
        <v>31</v>
      </c>
      <c r="B2" s="557">
        <f>'1. key ratios '!B2</f>
        <v>45838</v>
      </c>
    </row>
    <row r="3" spans="1:11" s="333" customFormat="1" ht="12.75">
      <c r="A3" s="280" t="s">
        <v>468</v>
      </c>
    </row>
    <row r="4" spans="1:11">
      <c r="C4" s="387" t="s">
        <v>662</v>
      </c>
      <c r="D4" s="387" t="s">
        <v>661</v>
      </c>
      <c r="E4" s="387" t="s">
        <v>660</v>
      </c>
      <c r="F4" s="387" t="s">
        <v>659</v>
      </c>
      <c r="G4" s="387" t="s">
        <v>658</v>
      </c>
      <c r="H4" s="387" t="s">
        <v>657</v>
      </c>
      <c r="I4" s="387" t="s">
        <v>656</v>
      </c>
      <c r="J4" s="387" t="s">
        <v>655</v>
      </c>
      <c r="K4" s="387" t="s">
        <v>654</v>
      </c>
    </row>
    <row r="5" spans="1:11" ht="74.45" customHeight="1">
      <c r="A5" s="947" t="s">
        <v>653</v>
      </c>
      <c r="B5" s="948"/>
      <c r="C5" s="386" t="s">
        <v>469</v>
      </c>
      <c r="D5" s="386" t="s">
        <v>470</v>
      </c>
      <c r="E5" s="386" t="s">
        <v>471</v>
      </c>
      <c r="F5" s="386" t="s">
        <v>472</v>
      </c>
      <c r="G5" s="386" t="s">
        <v>473</v>
      </c>
      <c r="H5" s="386" t="s">
        <v>474</v>
      </c>
      <c r="I5" s="386" t="s">
        <v>475</v>
      </c>
      <c r="J5" s="386" t="s">
        <v>476</v>
      </c>
      <c r="K5" s="386" t="s">
        <v>477</v>
      </c>
    </row>
    <row r="6" spans="1:11" ht="12.75">
      <c r="A6" s="321">
        <v>1</v>
      </c>
      <c r="B6" s="321" t="s">
        <v>437</v>
      </c>
      <c r="C6" s="718">
        <v>39942687.332323015</v>
      </c>
      <c r="D6" s="718">
        <v>0</v>
      </c>
      <c r="E6" s="718">
        <v>0</v>
      </c>
      <c r="F6" s="718">
        <v>146223516.60620078</v>
      </c>
      <c r="G6" s="718">
        <v>2069517398.7205031</v>
      </c>
      <c r="H6" s="718">
        <v>0</v>
      </c>
      <c r="I6" s="718">
        <v>732908657.83995616</v>
      </c>
      <c r="J6" s="718">
        <v>66930390.162156828</v>
      </c>
      <c r="K6" s="718">
        <v>976989803.14796352</v>
      </c>
    </row>
    <row r="7" spans="1:11" ht="12.75">
      <c r="A7" s="321">
        <v>2</v>
      </c>
      <c r="B7" s="322" t="s">
        <v>478</v>
      </c>
      <c r="C7" s="718"/>
      <c r="D7" s="718">
        <v>0</v>
      </c>
      <c r="E7" s="718"/>
      <c r="F7" s="718"/>
      <c r="G7" s="718"/>
      <c r="H7" s="718"/>
      <c r="I7" s="718"/>
      <c r="J7" s="718"/>
      <c r="K7" s="718">
        <v>50387917.109999999</v>
      </c>
    </row>
    <row r="8" spans="1:11" ht="12.75">
      <c r="A8" s="321">
        <v>3</v>
      </c>
      <c r="B8" s="322" t="s">
        <v>445</v>
      </c>
      <c r="C8" s="718">
        <v>14277743.785440002</v>
      </c>
      <c r="D8" s="718"/>
      <c r="E8" s="718"/>
      <c r="F8" s="718"/>
      <c r="G8" s="718"/>
      <c r="H8" s="718"/>
      <c r="I8" s="718"/>
      <c r="J8" s="718"/>
      <c r="K8" s="718">
        <v>412253276.98995</v>
      </c>
    </row>
    <row r="9" spans="1:11" ht="12.75">
      <c r="A9" s="321">
        <v>4</v>
      </c>
      <c r="B9" s="354" t="s">
        <v>479</v>
      </c>
      <c r="C9" s="719">
        <v>306855.26400582254</v>
      </c>
      <c r="D9" s="719"/>
      <c r="E9" s="719"/>
      <c r="F9" s="719">
        <v>828734.98723199998</v>
      </c>
      <c r="G9" s="719">
        <v>77221386.231981069</v>
      </c>
      <c r="H9" s="719">
        <v>0</v>
      </c>
      <c r="I9" s="719">
        <v>45945398.276774235</v>
      </c>
      <c r="J9" s="719"/>
      <c r="K9" s="719">
        <v>10645296.162492812</v>
      </c>
    </row>
    <row r="10" spans="1:11" ht="12.75">
      <c r="A10" s="321">
        <v>5</v>
      </c>
      <c r="B10" s="343" t="s">
        <v>480</v>
      </c>
      <c r="C10" s="719"/>
      <c r="D10" s="719"/>
      <c r="E10" s="719"/>
      <c r="F10" s="719"/>
      <c r="G10" s="719"/>
      <c r="H10" s="719"/>
      <c r="I10" s="719"/>
      <c r="J10" s="719"/>
      <c r="K10" s="719"/>
    </row>
    <row r="11" spans="1:11" ht="12.75">
      <c r="A11" s="321">
        <v>6</v>
      </c>
      <c r="B11" s="343" t="s">
        <v>481</v>
      </c>
      <c r="C11" s="719"/>
      <c r="D11" s="719"/>
      <c r="E11" s="719"/>
      <c r="F11" s="719"/>
      <c r="G11" s="719"/>
      <c r="H11" s="719"/>
      <c r="I11" s="719"/>
      <c r="J11" s="719"/>
      <c r="K11" s="719"/>
    </row>
    <row r="13" spans="1:11" ht="15">
      <c r="B13" s="38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scale="3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K25" sqref="K25"/>
    </sheetView>
  </sheetViews>
  <sheetFormatPr defaultColWidth="8.7109375" defaultRowHeight="15"/>
  <cols>
    <col min="1" max="1" width="10" style="388" bestFit="1" customWidth="1"/>
    <col min="2" max="2" width="71.7109375" style="388" customWidth="1"/>
    <col min="3" max="3" width="26.140625" style="388" customWidth="1"/>
    <col min="4" max="4" width="16.7109375" style="388" customWidth="1"/>
    <col min="5" max="6" width="15.5703125" style="388" customWidth="1"/>
    <col min="7" max="7" width="14.140625" style="388" customWidth="1"/>
    <col min="8" max="8" width="18.140625" style="388" customWidth="1"/>
    <col min="9" max="12" width="17.28515625" style="388" customWidth="1"/>
    <col min="13" max="13" width="14.42578125" style="388" bestFit="1" customWidth="1"/>
    <col min="14" max="17" width="16.28515625" style="388" customWidth="1"/>
    <col min="18" max="18" width="13.28515625" style="388" customWidth="1"/>
    <col min="19" max="19" width="24" style="388" customWidth="1"/>
    <col min="20" max="20" width="23.85546875" style="388" customWidth="1"/>
    <col min="21" max="21" width="27.140625" style="388" customWidth="1"/>
    <col min="22" max="22" width="31.85546875" style="388" customWidth="1"/>
    <col min="23" max="16384" width="8.7109375" style="388"/>
  </cols>
  <sheetData>
    <row r="1" spans="1:22">
      <c r="A1" s="278" t="s">
        <v>30</v>
      </c>
      <c r="B1" s="318" t="str">
        <f>'Info '!C2</f>
        <v>JSC "Liberty Bank"</v>
      </c>
    </row>
    <row r="2" spans="1:22">
      <c r="A2" s="279" t="s">
        <v>31</v>
      </c>
      <c r="B2" s="557">
        <f>'1. key ratios '!B2</f>
        <v>45838</v>
      </c>
    </row>
    <row r="3" spans="1:22">
      <c r="A3" s="280" t="s">
        <v>496</v>
      </c>
      <c r="B3" s="333"/>
    </row>
    <row r="4" spans="1:22">
      <c r="A4" s="280"/>
      <c r="B4" s="333"/>
    </row>
    <row r="5" spans="1:22" ht="24" customHeight="1">
      <c r="A5" s="949" t="s">
        <v>497</v>
      </c>
      <c r="B5" s="950"/>
      <c r="C5" s="954" t="s">
        <v>663</v>
      </c>
      <c r="D5" s="954"/>
      <c r="E5" s="954"/>
      <c r="F5" s="954"/>
      <c r="G5" s="954"/>
      <c r="H5" s="954" t="s">
        <v>515</v>
      </c>
      <c r="I5" s="954"/>
      <c r="J5" s="954"/>
      <c r="K5" s="954"/>
      <c r="L5" s="954"/>
      <c r="M5" s="954" t="s">
        <v>627</v>
      </c>
      <c r="N5" s="954"/>
      <c r="O5" s="954"/>
      <c r="P5" s="954"/>
      <c r="Q5" s="954"/>
      <c r="R5" s="953" t="s">
        <v>498</v>
      </c>
      <c r="S5" s="953" t="s">
        <v>512</v>
      </c>
      <c r="T5" s="953" t="s">
        <v>513</v>
      </c>
      <c r="U5" s="953" t="s">
        <v>672</v>
      </c>
      <c r="V5" s="953" t="s">
        <v>673</v>
      </c>
    </row>
    <row r="6" spans="1:22" ht="36" customHeight="1">
      <c r="A6" s="951"/>
      <c r="B6" s="952"/>
      <c r="C6" s="398"/>
      <c r="D6" s="331" t="s">
        <v>648</v>
      </c>
      <c r="E6" s="331" t="s">
        <v>647</v>
      </c>
      <c r="F6" s="331" t="s">
        <v>646</v>
      </c>
      <c r="G6" s="331" t="s">
        <v>645</v>
      </c>
      <c r="H6" s="398"/>
      <c r="I6" s="331" t="s">
        <v>648</v>
      </c>
      <c r="J6" s="331" t="s">
        <v>647</v>
      </c>
      <c r="K6" s="331" t="s">
        <v>646</v>
      </c>
      <c r="L6" s="331" t="s">
        <v>645</v>
      </c>
      <c r="M6" s="398"/>
      <c r="N6" s="331" t="s">
        <v>648</v>
      </c>
      <c r="O6" s="331" t="s">
        <v>647</v>
      </c>
      <c r="P6" s="331" t="s">
        <v>646</v>
      </c>
      <c r="Q6" s="331" t="s">
        <v>645</v>
      </c>
      <c r="R6" s="953"/>
      <c r="S6" s="953"/>
      <c r="T6" s="953"/>
      <c r="U6" s="953"/>
      <c r="V6" s="953"/>
    </row>
    <row r="7" spans="1:22">
      <c r="A7" s="396">
        <v>1</v>
      </c>
      <c r="B7" s="397" t="s">
        <v>506</v>
      </c>
      <c r="C7" s="719">
        <v>11712.24</v>
      </c>
      <c r="D7" s="719">
        <v>11712.24</v>
      </c>
      <c r="E7" s="719">
        <v>0</v>
      </c>
      <c r="F7" s="719">
        <v>0</v>
      </c>
      <c r="G7" s="719">
        <v>0</v>
      </c>
      <c r="H7" s="719">
        <v>11838.03</v>
      </c>
      <c r="I7" s="719">
        <v>11838.03</v>
      </c>
      <c r="J7" s="719">
        <v>0</v>
      </c>
      <c r="K7" s="719">
        <v>0</v>
      </c>
      <c r="L7" s="719">
        <v>0</v>
      </c>
      <c r="M7" s="719">
        <v>132.87004872</v>
      </c>
      <c r="N7" s="719">
        <v>132.87004872</v>
      </c>
      <c r="O7" s="719">
        <v>0</v>
      </c>
      <c r="P7" s="719">
        <v>0</v>
      </c>
      <c r="Q7" s="719">
        <v>0</v>
      </c>
      <c r="R7" s="719">
        <v>4</v>
      </c>
      <c r="S7" s="721">
        <v>0</v>
      </c>
      <c r="T7" s="721">
        <v>0</v>
      </c>
      <c r="U7" s="721">
        <v>0.14000000000000001</v>
      </c>
      <c r="V7" s="719">
        <v>19.06451612903226</v>
      </c>
    </row>
    <row r="8" spans="1:22">
      <c r="A8" s="396">
        <v>2</v>
      </c>
      <c r="B8" s="395" t="s">
        <v>505</v>
      </c>
      <c r="C8" s="719">
        <v>1525069988.9395809</v>
      </c>
      <c r="D8" s="719">
        <v>1438662175.3425784</v>
      </c>
      <c r="E8" s="719">
        <v>32630836.979064014</v>
      </c>
      <c r="F8" s="719">
        <v>52365809.487940013</v>
      </c>
      <c r="G8" s="719">
        <v>1411167.1299999997</v>
      </c>
      <c r="H8" s="719">
        <v>1539339514.5799184</v>
      </c>
      <c r="I8" s="719">
        <v>1445703151.7832589</v>
      </c>
      <c r="J8" s="719">
        <v>33267326.475299988</v>
      </c>
      <c r="K8" s="719">
        <v>60002041.16136004</v>
      </c>
      <c r="L8" s="719">
        <v>366995.15999999992</v>
      </c>
      <c r="M8" s="719">
        <v>77198529.995219186</v>
      </c>
      <c r="N8" s="719">
        <v>20726975.168493606</v>
      </c>
      <c r="O8" s="719">
        <v>11132942.583494663</v>
      </c>
      <c r="P8" s="719">
        <v>45206420.003601283</v>
      </c>
      <c r="Q8" s="719">
        <v>132192.23962963998</v>
      </c>
      <c r="R8" s="719">
        <v>384496</v>
      </c>
      <c r="S8" s="721">
        <v>0.22168740180156252</v>
      </c>
      <c r="T8" s="721">
        <v>0.2643454309206783</v>
      </c>
      <c r="U8" s="721">
        <v>0.21246077965756027</v>
      </c>
      <c r="V8" s="719">
        <v>39.756192912581511</v>
      </c>
    </row>
    <row r="9" spans="1:22">
      <c r="A9" s="396">
        <v>3</v>
      </c>
      <c r="B9" s="395" t="s">
        <v>504</v>
      </c>
      <c r="C9" s="719">
        <v>0</v>
      </c>
      <c r="D9" s="719">
        <v>0</v>
      </c>
      <c r="E9" s="719">
        <v>0</v>
      </c>
      <c r="F9" s="719">
        <v>0</v>
      </c>
      <c r="G9" s="719">
        <v>0</v>
      </c>
      <c r="H9" s="719">
        <v>0</v>
      </c>
      <c r="I9" s="719">
        <v>0</v>
      </c>
      <c r="J9" s="719">
        <v>0</v>
      </c>
      <c r="K9" s="719">
        <v>0</v>
      </c>
      <c r="L9" s="719">
        <v>0</v>
      </c>
      <c r="M9" s="719">
        <v>0</v>
      </c>
      <c r="N9" s="719">
        <v>0</v>
      </c>
      <c r="O9" s="719">
        <v>0</v>
      </c>
      <c r="P9" s="719">
        <v>0</v>
      </c>
      <c r="Q9" s="719">
        <v>0</v>
      </c>
      <c r="R9" s="719">
        <v>0</v>
      </c>
      <c r="S9" s="721">
        <v>0</v>
      </c>
      <c r="T9" s="721">
        <v>0</v>
      </c>
      <c r="U9" s="721">
        <v>0</v>
      </c>
      <c r="V9" s="719">
        <v>0</v>
      </c>
    </row>
    <row r="10" spans="1:22">
      <c r="A10" s="396">
        <v>4</v>
      </c>
      <c r="B10" s="395" t="s">
        <v>503</v>
      </c>
      <c r="C10" s="719">
        <v>11871758.34</v>
      </c>
      <c r="D10" s="719">
        <v>11107604.270000001</v>
      </c>
      <c r="E10" s="719">
        <v>159023.19</v>
      </c>
      <c r="F10" s="719">
        <v>605130.88</v>
      </c>
      <c r="G10" s="719">
        <v>0</v>
      </c>
      <c r="H10" s="719">
        <v>12081035.539999999</v>
      </c>
      <c r="I10" s="719">
        <v>11213652.529999997</v>
      </c>
      <c r="J10" s="719">
        <v>162607.84</v>
      </c>
      <c r="K10" s="719">
        <v>704775.16999999993</v>
      </c>
      <c r="L10" s="719">
        <v>0</v>
      </c>
      <c r="M10" s="719">
        <v>816184.06657140993</v>
      </c>
      <c r="N10" s="719">
        <v>114238.28735302</v>
      </c>
      <c r="O10" s="719">
        <v>87505.714953949995</v>
      </c>
      <c r="P10" s="719">
        <v>614440.06426443998</v>
      </c>
      <c r="Q10" s="719">
        <v>0</v>
      </c>
      <c r="R10" s="719">
        <v>17056</v>
      </c>
      <c r="S10" s="721">
        <v>0.18728417769010877</v>
      </c>
      <c r="T10" s="721">
        <v>0.20771116391059896</v>
      </c>
      <c r="U10" s="721">
        <v>0.20994555789743607</v>
      </c>
      <c r="V10" s="719">
        <v>15.552833905728551</v>
      </c>
    </row>
    <row r="11" spans="1:22">
      <c r="A11" s="396">
        <v>5</v>
      </c>
      <c r="B11" s="395" t="s">
        <v>502</v>
      </c>
      <c r="C11" s="719">
        <v>4568379.4510399969</v>
      </c>
      <c r="D11" s="719">
        <v>3946619.7956860005</v>
      </c>
      <c r="E11" s="719">
        <v>139791.54999999999</v>
      </c>
      <c r="F11" s="719">
        <v>481968.10535399994</v>
      </c>
      <c r="G11" s="719">
        <v>0</v>
      </c>
      <c r="H11" s="719">
        <v>4649937.241039996</v>
      </c>
      <c r="I11" s="719">
        <v>4002318.3956860006</v>
      </c>
      <c r="J11" s="719">
        <v>144156.91</v>
      </c>
      <c r="K11" s="719">
        <v>503461.93535400002</v>
      </c>
      <c r="L11" s="719">
        <v>0</v>
      </c>
      <c r="M11" s="719">
        <v>485188.17090945027</v>
      </c>
      <c r="N11" s="719">
        <v>44688.093925820009</v>
      </c>
      <c r="O11" s="719">
        <v>48372.716091959992</v>
      </c>
      <c r="P11" s="719">
        <v>392127.36089167011</v>
      </c>
      <c r="Q11" s="719">
        <v>0</v>
      </c>
      <c r="R11" s="719">
        <v>11234</v>
      </c>
      <c r="S11" s="721">
        <v>1.4979422011335525E-2</v>
      </c>
      <c r="T11" s="721">
        <v>1.6596472575332592E-2</v>
      </c>
      <c r="U11" s="721">
        <v>0.16496845713646516</v>
      </c>
      <c r="V11" s="719">
        <v>15.28690181383061</v>
      </c>
    </row>
    <row r="12" spans="1:22">
      <c r="A12" s="396">
        <v>6</v>
      </c>
      <c r="B12" s="395" t="s">
        <v>501</v>
      </c>
      <c r="C12" s="719">
        <v>53625184.260000043</v>
      </c>
      <c r="D12" s="719">
        <v>49635400.710000008</v>
      </c>
      <c r="E12" s="719">
        <v>934575.94000000006</v>
      </c>
      <c r="F12" s="719">
        <v>1990855.4300000002</v>
      </c>
      <c r="G12" s="719">
        <v>1064352.1800000002</v>
      </c>
      <c r="H12" s="719">
        <v>53407979.610000007</v>
      </c>
      <c r="I12" s="719">
        <v>49530934.489999987</v>
      </c>
      <c r="J12" s="719">
        <v>963470.74999999988</v>
      </c>
      <c r="K12" s="719">
        <v>2490093.2599999993</v>
      </c>
      <c r="L12" s="719">
        <v>423481.11</v>
      </c>
      <c r="M12" s="719">
        <v>3267016.8648472312</v>
      </c>
      <c r="N12" s="719">
        <v>726321.19421836024</v>
      </c>
      <c r="O12" s="719">
        <v>262249.99385474995</v>
      </c>
      <c r="P12" s="719">
        <v>2096933.4595905896</v>
      </c>
      <c r="Q12" s="719">
        <v>181512.21718353001</v>
      </c>
      <c r="R12" s="719">
        <v>43498</v>
      </c>
      <c r="S12" s="721">
        <v>0.29584061231908981</v>
      </c>
      <c r="T12" s="721">
        <v>0.31590888949492513</v>
      </c>
      <c r="U12" s="721">
        <v>0.25868519690080399</v>
      </c>
      <c r="V12" s="719">
        <v>269.81793048092749</v>
      </c>
    </row>
    <row r="13" spans="1:22">
      <c r="A13" s="396">
        <v>7</v>
      </c>
      <c r="B13" s="395" t="s">
        <v>500</v>
      </c>
      <c r="C13" s="719">
        <v>609207348.0198462</v>
      </c>
      <c r="D13" s="719">
        <v>597622325.39631784</v>
      </c>
      <c r="E13" s="719">
        <v>6655718.433356001</v>
      </c>
      <c r="F13" s="719">
        <v>4929304.1901719999</v>
      </c>
      <c r="G13" s="719">
        <v>0</v>
      </c>
      <c r="H13" s="719">
        <v>611710098.82762825</v>
      </c>
      <c r="I13" s="719">
        <v>599962943.90129626</v>
      </c>
      <c r="J13" s="719">
        <v>6729880.3273600005</v>
      </c>
      <c r="K13" s="719">
        <v>5017274.5989719983</v>
      </c>
      <c r="L13" s="719">
        <v>0</v>
      </c>
      <c r="M13" s="719">
        <v>2898323.2587701911</v>
      </c>
      <c r="N13" s="719">
        <v>608002.8394871098</v>
      </c>
      <c r="O13" s="719">
        <v>631067.6081768747</v>
      </c>
      <c r="P13" s="719">
        <v>1659252.8111062073</v>
      </c>
      <c r="Q13" s="719">
        <v>0</v>
      </c>
      <c r="R13" s="719">
        <v>6932</v>
      </c>
      <c r="S13" s="721">
        <v>0.11994392397655206</v>
      </c>
      <c r="T13" s="721">
        <v>0.13439268873431892</v>
      </c>
      <c r="U13" s="721">
        <v>0.11424802080648318</v>
      </c>
      <c r="V13" s="719">
        <v>131.4207410774101</v>
      </c>
    </row>
    <row r="14" spans="1:22">
      <c r="A14" s="390">
        <v>7.1</v>
      </c>
      <c r="B14" s="389" t="s">
        <v>509</v>
      </c>
      <c r="C14" s="719">
        <v>523903447.41590017</v>
      </c>
      <c r="D14" s="719">
        <v>513805717.08380592</v>
      </c>
      <c r="E14" s="719">
        <v>5947418.9493080014</v>
      </c>
      <c r="F14" s="719">
        <v>4150311.3827860001</v>
      </c>
      <c r="G14" s="719">
        <v>0</v>
      </c>
      <c r="H14" s="719">
        <v>525896592.82788229</v>
      </c>
      <c r="I14" s="719">
        <v>515663270.77866429</v>
      </c>
      <c r="J14" s="719">
        <v>6014802.6426520003</v>
      </c>
      <c r="K14" s="719">
        <v>4218519.4065659987</v>
      </c>
      <c r="L14" s="719">
        <v>0</v>
      </c>
      <c r="M14" s="719">
        <v>2492587.3972065253</v>
      </c>
      <c r="N14" s="719">
        <v>527141.06064759544</v>
      </c>
      <c r="O14" s="719">
        <v>564014.05860412086</v>
      </c>
      <c r="P14" s="719">
        <v>1401432.2779548096</v>
      </c>
      <c r="Q14" s="719">
        <v>0</v>
      </c>
      <c r="R14" s="719">
        <v>5060</v>
      </c>
      <c r="S14" s="721">
        <v>0.11776841005968733</v>
      </c>
      <c r="T14" s="721">
        <v>0.13132809787390695</v>
      </c>
      <c r="U14" s="721">
        <v>0.11303321932359672</v>
      </c>
      <c r="V14" s="719">
        <v>136.902068644472</v>
      </c>
    </row>
    <row r="15" spans="1:22">
      <c r="A15" s="390">
        <v>7.2</v>
      </c>
      <c r="B15" s="389" t="s">
        <v>511</v>
      </c>
      <c r="C15" s="719">
        <v>18031722.348666005</v>
      </c>
      <c r="D15" s="719">
        <v>17977612.758666005</v>
      </c>
      <c r="E15" s="719">
        <v>54109.59</v>
      </c>
      <c r="F15" s="719">
        <v>0</v>
      </c>
      <c r="G15" s="719">
        <v>0</v>
      </c>
      <c r="H15" s="719">
        <v>18109330.248403996</v>
      </c>
      <c r="I15" s="719">
        <v>18055150.248403996</v>
      </c>
      <c r="J15" s="719">
        <v>54180</v>
      </c>
      <c r="K15" s="719">
        <v>0</v>
      </c>
      <c r="L15" s="719">
        <v>0</v>
      </c>
      <c r="M15" s="719">
        <v>21464.099709173686</v>
      </c>
      <c r="N15" s="719">
        <v>16383.586929173685</v>
      </c>
      <c r="O15" s="719">
        <v>5080.51278</v>
      </c>
      <c r="P15" s="719">
        <v>0</v>
      </c>
      <c r="Q15" s="719">
        <v>0</v>
      </c>
      <c r="R15" s="719">
        <v>244</v>
      </c>
      <c r="S15" s="721">
        <v>0.12967574292840431</v>
      </c>
      <c r="T15" s="721">
        <v>0.14575041279170936</v>
      </c>
      <c r="U15" s="721">
        <v>0.1223977442458197</v>
      </c>
      <c r="V15" s="719">
        <v>121.64521045165922</v>
      </c>
    </row>
    <row r="16" spans="1:22">
      <c r="A16" s="390">
        <v>7.3</v>
      </c>
      <c r="B16" s="389" t="s">
        <v>508</v>
      </c>
      <c r="C16" s="719">
        <v>67272178.255279988</v>
      </c>
      <c r="D16" s="719">
        <v>65838995.553845979</v>
      </c>
      <c r="E16" s="719">
        <v>654189.89404799999</v>
      </c>
      <c r="F16" s="719">
        <v>778992.80738599994</v>
      </c>
      <c r="G16" s="719">
        <v>0</v>
      </c>
      <c r="H16" s="719">
        <v>67704175.751341984</v>
      </c>
      <c r="I16" s="719">
        <v>66244522.874228008</v>
      </c>
      <c r="J16" s="719">
        <v>660897.68470799993</v>
      </c>
      <c r="K16" s="719">
        <v>798755.19240599987</v>
      </c>
      <c r="L16" s="719">
        <v>0</v>
      </c>
      <c r="M16" s="719">
        <v>380306.76185449224</v>
      </c>
      <c r="N16" s="719">
        <v>60513.191910340698</v>
      </c>
      <c r="O16" s="719">
        <v>61973.036792753905</v>
      </c>
      <c r="P16" s="719">
        <v>257820.53315139763</v>
      </c>
      <c r="Q16" s="719">
        <v>0</v>
      </c>
      <c r="R16" s="719">
        <v>1628</v>
      </c>
      <c r="S16" s="721">
        <v>0.13209865172126031</v>
      </c>
      <c r="T16" s="721">
        <v>0.15240332121791247</v>
      </c>
      <c r="U16" s="721">
        <v>0.12152421056618035</v>
      </c>
      <c r="V16" s="719">
        <v>91.353408271316241</v>
      </c>
    </row>
    <row r="17" spans="1:22">
      <c r="A17" s="396">
        <v>8</v>
      </c>
      <c r="B17" s="395" t="s">
        <v>507</v>
      </c>
      <c r="C17" s="719">
        <v>115219373.97390001</v>
      </c>
      <c r="D17" s="719">
        <v>114150974.65996799</v>
      </c>
      <c r="E17" s="719">
        <v>404468.81393199996</v>
      </c>
      <c r="F17" s="719">
        <v>663930.49999999988</v>
      </c>
      <c r="G17" s="719">
        <v>0</v>
      </c>
      <c r="H17" s="719">
        <v>116468047.88626</v>
      </c>
      <c r="I17" s="719">
        <v>115296664.33902799</v>
      </c>
      <c r="J17" s="719">
        <v>426276.03723199997</v>
      </c>
      <c r="K17" s="719">
        <v>745107.51</v>
      </c>
      <c r="L17" s="719">
        <v>0</v>
      </c>
      <c r="M17" s="719">
        <v>87930.937221100001</v>
      </c>
      <c r="N17" s="719">
        <v>24585.887221100002</v>
      </c>
      <c r="O17" s="719">
        <v>0</v>
      </c>
      <c r="P17" s="719">
        <v>63345.05</v>
      </c>
      <c r="Q17" s="719">
        <v>0</v>
      </c>
      <c r="R17" s="719">
        <v>57858</v>
      </c>
      <c r="S17" s="721">
        <v>0.20396272551627853</v>
      </c>
      <c r="T17" s="721">
        <v>0.26242800112259912</v>
      </c>
      <c r="U17" s="721">
        <v>0.20980960180426766</v>
      </c>
      <c r="V17" s="719">
        <v>0.7039179654934149</v>
      </c>
    </row>
    <row r="18" spans="1:22">
      <c r="A18" s="394">
        <v>9</v>
      </c>
      <c r="B18" s="393" t="s">
        <v>499</v>
      </c>
      <c r="C18" s="720">
        <v>0</v>
      </c>
      <c r="D18" s="720">
        <v>0</v>
      </c>
      <c r="E18" s="720">
        <v>0</v>
      </c>
      <c r="F18" s="720">
        <v>0</v>
      </c>
      <c r="G18" s="720">
        <v>0</v>
      </c>
      <c r="H18" s="720">
        <v>0</v>
      </c>
      <c r="I18" s="720">
        <v>0</v>
      </c>
      <c r="J18" s="720">
        <v>0</v>
      </c>
      <c r="K18" s="720">
        <v>0</v>
      </c>
      <c r="L18" s="720">
        <v>0</v>
      </c>
      <c r="M18" s="720">
        <v>0</v>
      </c>
      <c r="N18" s="720">
        <v>0</v>
      </c>
      <c r="O18" s="720">
        <v>0</v>
      </c>
      <c r="P18" s="720">
        <v>0</v>
      </c>
      <c r="Q18" s="720">
        <v>0</v>
      </c>
      <c r="R18" s="720">
        <v>0</v>
      </c>
      <c r="S18" s="722">
        <v>0</v>
      </c>
      <c r="T18" s="722">
        <v>0</v>
      </c>
      <c r="U18" s="722">
        <v>0</v>
      </c>
      <c r="V18" s="720">
        <v>0</v>
      </c>
    </row>
    <row r="19" spans="1:22">
      <c r="A19" s="392">
        <v>10</v>
      </c>
      <c r="B19" s="391" t="s">
        <v>510</v>
      </c>
      <c r="C19" s="719">
        <v>2319573745.2243676</v>
      </c>
      <c r="D19" s="719">
        <v>2215136812.4145494</v>
      </c>
      <c r="E19" s="719">
        <v>40924414.906351984</v>
      </c>
      <c r="F19" s="719">
        <v>61036998.593466006</v>
      </c>
      <c r="G19" s="719">
        <v>2475519.3099999991</v>
      </c>
      <c r="H19" s="719">
        <v>2337668451.7148461</v>
      </c>
      <c r="I19" s="719">
        <v>2225721503.4692669</v>
      </c>
      <c r="J19" s="719">
        <v>41693718.339892</v>
      </c>
      <c r="K19" s="719">
        <v>69462753.63568607</v>
      </c>
      <c r="L19" s="719">
        <v>790476.27000000014</v>
      </c>
      <c r="M19" s="719">
        <v>84749341.163587183</v>
      </c>
      <c r="N19" s="719">
        <v>22240979.34074777</v>
      </c>
      <c r="O19" s="719">
        <v>12162138.616572203</v>
      </c>
      <c r="P19" s="719">
        <v>50032518.749454215</v>
      </c>
      <c r="Q19" s="719">
        <v>313704.45681317005</v>
      </c>
      <c r="R19" s="719">
        <v>521078</v>
      </c>
      <c r="S19" s="721">
        <v>0.20112732832799429</v>
      </c>
      <c r="T19" s="721">
        <v>0.23871255071440056</v>
      </c>
      <c r="U19" s="721">
        <v>0.1874965894159677</v>
      </c>
      <c r="V19" s="719">
        <v>67.037445358281431</v>
      </c>
    </row>
    <row r="20" spans="1:22" ht="25.5">
      <c r="A20" s="390">
        <v>10.1</v>
      </c>
      <c r="B20" s="389" t="s">
        <v>514</v>
      </c>
      <c r="C20" s="719">
        <v>447092191.74000001</v>
      </c>
      <c r="D20" s="719">
        <v>437088298.33000004</v>
      </c>
      <c r="E20" s="719">
        <v>679265.13</v>
      </c>
      <c r="F20" s="719">
        <v>9324628.2800000012</v>
      </c>
      <c r="G20" s="719">
        <v>0</v>
      </c>
      <c r="H20" s="719">
        <v>454109995.26000011</v>
      </c>
      <c r="I20" s="719">
        <v>443151312.46000004</v>
      </c>
      <c r="J20" s="719">
        <v>710664.36999999988</v>
      </c>
      <c r="K20" s="719">
        <v>10248018.430000002</v>
      </c>
      <c r="L20" s="719">
        <v>0</v>
      </c>
      <c r="M20" s="719">
        <v>21774748.667429984</v>
      </c>
      <c r="N20" s="719">
        <v>11903809.192579919</v>
      </c>
      <c r="O20" s="719">
        <v>481588.57564081997</v>
      </c>
      <c r="P20" s="719">
        <v>9389350.8992092386</v>
      </c>
      <c r="Q20" s="719">
        <v>0</v>
      </c>
      <c r="R20" s="719">
        <v>281321</v>
      </c>
      <c r="S20" s="721">
        <v>0.23440854744331993</v>
      </c>
      <c r="T20" s="721">
        <v>0.2610877784550113</v>
      </c>
      <c r="U20" s="721">
        <v>0.24044725905452191</v>
      </c>
      <c r="V20" s="719">
        <v>32.295288851004379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zoomScale="80" zoomScaleNormal="80" workbookViewId="0">
      <selection activeCell="L14" sqref="L14"/>
    </sheetView>
  </sheetViews>
  <sheetFormatPr defaultRowHeight="15"/>
  <cols>
    <col min="2" max="2" width="66.7109375" customWidth="1"/>
    <col min="3" max="8" width="17.7109375" style="655" customWidth="1"/>
  </cols>
  <sheetData>
    <row r="1" spans="1:8" s="5" customFormat="1" ht="14.25">
      <c r="A1" s="2" t="s">
        <v>30</v>
      </c>
      <c r="B1" s="3" t="str">
        <f>'Info '!C2</f>
        <v>JSC "Liberty Bank"</v>
      </c>
      <c r="C1" s="649"/>
      <c r="D1" s="650"/>
      <c r="E1" s="650"/>
      <c r="F1" s="650"/>
      <c r="G1" s="650"/>
      <c r="H1" s="651"/>
    </row>
    <row r="2" spans="1:8" s="5" customFormat="1" ht="14.25">
      <c r="A2" s="2" t="s">
        <v>31</v>
      </c>
      <c r="B2" s="555">
        <f>'1. key ratios '!B2</f>
        <v>45838</v>
      </c>
      <c r="C2" s="652"/>
      <c r="D2" s="653"/>
      <c r="E2" s="653"/>
      <c r="F2" s="653"/>
      <c r="G2" s="653"/>
      <c r="H2" s="654"/>
    </row>
    <row r="3" spans="1:8" ht="15.75" thickBot="1"/>
    <row r="4" spans="1:8">
      <c r="A4" s="835" t="s">
        <v>6</v>
      </c>
      <c r="B4" s="837" t="s">
        <v>585</v>
      </c>
      <c r="C4" s="839" t="s">
        <v>522</v>
      </c>
      <c r="D4" s="839"/>
      <c r="E4" s="839"/>
      <c r="F4" s="839" t="s">
        <v>523</v>
      </c>
      <c r="G4" s="839"/>
      <c r="H4" s="840"/>
    </row>
    <row r="5" spans="1:8" ht="15.4" customHeight="1">
      <c r="A5" s="836"/>
      <c r="B5" s="838"/>
      <c r="C5" s="737" t="s">
        <v>32</v>
      </c>
      <c r="D5" s="737" t="s">
        <v>33</v>
      </c>
      <c r="E5" s="737" t="s">
        <v>34</v>
      </c>
      <c r="F5" s="737" t="s">
        <v>32</v>
      </c>
      <c r="G5" s="737" t="s">
        <v>33</v>
      </c>
      <c r="H5" s="687" t="s">
        <v>34</v>
      </c>
    </row>
    <row r="6" spans="1:8">
      <c r="A6" s="688">
        <v>1</v>
      </c>
      <c r="B6" s="294" t="s">
        <v>586</v>
      </c>
      <c r="C6" s="738">
        <v>300943572.25999999</v>
      </c>
      <c r="D6" s="738">
        <v>43080129.510000013</v>
      </c>
      <c r="E6" s="716">
        <f>C6+D6</f>
        <v>344023701.76999998</v>
      </c>
      <c r="F6" s="738">
        <v>259700783.84800002</v>
      </c>
      <c r="G6" s="738">
        <v>34042059.594999999</v>
      </c>
      <c r="H6" s="689">
        <v>293742843.44300002</v>
      </c>
    </row>
    <row r="7" spans="1:8">
      <c r="A7" s="688">
        <v>1.1000000000000001</v>
      </c>
      <c r="B7" s="295" t="s">
        <v>529</v>
      </c>
      <c r="C7" s="738"/>
      <c r="D7" s="738"/>
      <c r="E7" s="716">
        <f t="shared" ref="E7:E45" si="0">C7+D7</f>
        <v>0</v>
      </c>
      <c r="F7" s="738"/>
      <c r="G7" s="738"/>
      <c r="H7" s="689">
        <v>0</v>
      </c>
    </row>
    <row r="8" spans="1:8">
      <c r="A8" s="688">
        <v>1.2</v>
      </c>
      <c r="B8" s="295" t="s">
        <v>531</v>
      </c>
      <c r="C8" s="738"/>
      <c r="D8" s="738"/>
      <c r="E8" s="716">
        <f t="shared" si="0"/>
        <v>0</v>
      </c>
      <c r="F8" s="738"/>
      <c r="G8" s="738"/>
      <c r="H8" s="689">
        <v>0</v>
      </c>
    </row>
    <row r="9" spans="1:8" ht="21.4" customHeight="1">
      <c r="A9" s="688">
        <v>1.3</v>
      </c>
      <c r="B9" s="295" t="s">
        <v>587</v>
      </c>
      <c r="C9" s="738"/>
      <c r="D9" s="738"/>
      <c r="E9" s="716">
        <f t="shared" si="0"/>
        <v>0</v>
      </c>
      <c r="F9" s="738"/>
      <c r="G9" s="738"/>
      <c r="H9" s="689">
        <v>0</v>
      </c>
    </row>
    <row r="10" spans="1:8">
      <c r="A10" s="688">
        <v>1.4</v>
      </c>
      <c r="B10" s="295" t="s">
        <v>533</v>
      </c>
      <c r="C10" s="738">
        <v>6851109</v>
      </c>
      <c r="D10" s="738">
        <v>0</v>
      </c>
      <c r="E10" s="716">
        <f>C10</f>
        <v>6851109</v>
      </c>
      <c r="F10" s="738">
        <v>3440823</v>
      </c>
      <c r="G10" s="738"/>
      <c r="H10" s="689">
        <v>3440823</v>
      </c>
    </row>
    <row r="11" spans="1:8">
      <c r="A11" s="688">
        <v>1.5</v>
      </c>
      <c r="B11" s="295" t="s">
        <v>537</v>
      </c>
      <c r="C11" s="738">
        <v>294092463.25999999</v>
      </c>
      <c r="D11" s="738">
        <v>43080129.510000013</v>
      </c>
      <c r="E11" s="716">
        <f t="shared" si="0"/>
        <v>337172592.76999998</v>
      </c>
      <c r="F11" s="738">
        <v>256259960.84800002</v>
      </c>
      <c r="G11" s="738">
        <v>34042059.594999999</v>
      </c>
      <c r="H11" s="689">
        <v>290302020.44300002</v>
      </c>
    </row>
    <row r="12" spans="1:8">
      <c r="A12" s="688">
        <v>1.6</v>
      </c>
      <c r="B12" s="690" t="s">
        <v>419</v>
      </c>
      <c r="C12" s="738"/>
      <c r="D12" s="738"/>
      <c r="E12" s="716">
        <f t="shared" si="0"/>
        <v>0</v>
      </c>
      <c r="F12" s="738"/>
      <c r="G12" s="738"/>
      <c r="H12" s="689">
        <v>0</v>
      </c>
    </row>
    <row r="13" spans="1:8">
      <c r="A13" s="688">
        <v>2</v>
      </c>
      <c r="B13" s="296" t="s">
        <v>588</v>
      </c>
      <c r="C13" s="738">
        <v>-141687015.88481629</v>
      </c>
      <c r="D13" s="738">
        <v>-19868960.560131475</v>
      </c>
      <c r="E13" s="716">
        <f t="shared" si="0"/>
        <v>-161555976.44494778</v>
      </c>
      <c r="F13" s="738">
        <v>-124292549.32154474</v>
      </c>
      <c r="G13" s="738">
        <v>-12805869.49613018</v>
      </c>
      <c r="H13" s="689">
        <v>-137098418.81767491</v>
      </c>
    </row>
    <row r="14" spans="1:8">
      <c r="A14" s="688">
        <v>2.1</v>
      </c>
      <c r="B14" s="295" t="s">
        <v>589</v>
      </c>
      <c r="C14" s="738"/>
      <c r="D14" s="738"/>
      <c r="E14" s="716">
        <f t="shared" si="0"/>
        <v>0</v>
      </c>
      <c r="F14" s="738"/>
      <c r="G14" s="738"/>
      <c r="H14" s="689">
        <v>0</v>
      </c>
    </row>
    <row r="15" spans="1:8" ht="24.4" customHeight="1">
      <c r="A15" s="688">
        <v>2.2000000000000002</v>
      </c>
      <c r="B15" s="295" t="s">
        <v>590</v>
      </c>
      <c r="C15" s="738"/>
      <c r="D15" s="738"/>
      <c r="E15" s="716">
        <f t="shared" si="0"/>
        <v>0</v>
      </c>
      <c r="F15" s="738"/>
      <c r="G15" s="738"/>
      <c r="H15" s="689">
        <v>0</v>
      </c>
    </row>
    <row r="16" spans="1:8" ht="20.65" customHeight="1">
      <c r="A16" s="688">
        <v>2.2999999999999998</v>
      </c>
      <c r="B16" s="295" t="s">
        <v>591</v>
      </c>
      <c r="C16" s="738">
        <v>-141687015.88481629</v>
      </c>
      <c r="D16" s="738">
        <v>-19868960.560131475</v>
      </c>
      <c r="E16" s="716">
        <f t="shared" si="0"/>
        <v>-161555976.44494778</v>
      </c>
      <c r="F16" s="738">
        <v>-124292549.32154474</v>
      </c>
      <c r="G16" s="738">
        <v>-12805869.49613018</v>
      </c>
      <c r="H16" s="689">
        <v>-137098418.81767491</v>
      </c>
    </row>
    <row r="17" spans="1:8">
      <c r="A17" s="688">
        <v>2.4</v>
      </c>
      <c r="B17" s="295" t="s">
        <v>592</v>
      </c>
      <c r="C17" s="738"/>
      <c r="D17" s="738"/>
      <c r="E17" s="716">
        <f t="shared" si="0"/>
        <v>0</v>
      </c>
      <c r="F17" s="738"/>
      <c r="G17" s="738"/>
      <c r="H17" s="689">
        <v>0</v>
      </c>
    </row>
    <row r="18" spans="1:8">
      <c r="A18" s="688">
        <v>3</v>
      </c>
      <c r="B18" s="296" t="s">
        <v>593</v>
      </c>
      <c r="C18" s="738"/>
      <c r="D18" s="738"/>
      <c r="E18" s="716">
        <f t="shared" si="0"/>
        <v>0</v>
      </c>
      <c r="F18" s="738"/>
      <c r="G18" s="738"/>
      <c r="H18" s="689">
        <v>0</v>
      </c>
    </row>
    <row r="19" spans="1:8">
      <c r="A19" s="688">
        <v>4</v>
      </c>
      <c r="B19" s="296" t="s">
        <v>594</v>
      </c>
      <c r="C19" s="738">
        <v>23079064.879999995</v>
      </c>
      <c r="D19" s="738">
        <v>5198967.9600000009</v>
      </c>
      <c r="E19" s="716">
        <f t="shared" si="0"/>
        <v>28278032.839999996</v>
      </c>
      <c r="F19" s="738">
        <v>23312048.969999995</v>
      </c>
      <c r="G19" s="738">
        <v>3802945.09</v>
      </c>
      <c r="H19" s="689">
        <v>27114994.059999995</v>
      </c>
    </row>
    <row r="20" spans="1:8">
      <c r="A20" s="688">
        <v>5</v>
      </c>
      <c r="B20" s="296" t="s">
        <v>595</v>
      </c>
      <c r="C20" s="738">
        <v>-4805752.2899999991</v>
      </c>
      <c r="D20" s="738">
        <v>-11933502.25</v>
      </c>
      <c r="E20" s="716">
        <f t="shared" si="0"/>
        <v>-16739254.539999999</v>
      </c>
      <c r="F20" s="738">
        <v>-3618997.41</v>
      </c>
      <c r="G20" s="738">
        <v>-10067892.320000002</v>
      </c>
      <c r="H20" s="689">
        <v>-13686889.730000002</v>
      </c>
    </row>
    <row r="21" spans="1:8" ht="24" customHeight="1">
      <c r="A21" s="688">
        <v>6</v>
      </c>
      <c r="B21" s="296" t="s">
        <v>596</v>
      </c>
      <c r="C21" s="738">
        <v>54655.579999999994</v>
      </c>
      <c r="D21" s="738">
        <v>0</v>
      </c>
      <c r="E21" s="716">
        <f t="shared" si="0"/>
        <v>54655.579999999994</v>
      </c>
      <c r="F21" s="738">
        <v>-77618.900000000023</v>
      </c>
      <c r="G21" s="738">
        <v>0</v>
      </c>
      <c r="H21" s="689">
        <v>-77618.900000000023</v>
      </c>
    </row>
    <row r="22" spans="1:8" ht="18.399999999999999" customHeight="1">
      <c r="A22" s="688">
        <v>7</v>
      </c>
      <c r="B22" s="296" t="s">
        <v>597</v>
      </c>
      <c r="C22" s="738">
        <v>-407843.14</v>
      </c>
      <c r="D22" s="738">
        <v>0</v>
      </c>
      <c r="E22" s="716">
        <f t="shared" si="0"/>
        <v>-407843.14</v>
      </c>
      <c r="F22" s="738">
        <v>17002417.390000001</v>
      </c>
      <c r="G22" s="738">
        <v>0</v>
      </c>
      <c r="H22" s="689">
        <v>17002417.390000001</v>
      </c>
    </row>
    <row r="23" spans="1:8" ht="25.5" customHeight="1">
      <c r="A23" s="688">
        <v>8</v>
      </c>
      <c r="B23" s="297" t="s">
        <v>598</v>
      </c>
      <c r="C23" s="738"/>
      <c r="D23" s="738"/>
      <c r="E23" s="716">
        <f t="shared" si="0"/>
        <v>0</v>
      </c>
      <c r="F23" s="738"/>
      <c r="G23" s="738"/>
      <c r="H23" s="689">
        <v>0</v>
      </c>
    </row>
    <row r="24" spans="1:8" ht="34.5" customHeight="1">
      <c r="A24" s="688">
        <v>9</v>
      </c>
      <c r="B24" s="297" t="s">
        <v>599</v>
      </c>
      <c r="C24" s="738"/>
      <c r="D24" s="738"/>
      <c r="E24" s="716">
        <f t="shared" si="0"/>
        <v>0</v>
      </c>
      <c r="F24" s="738"/>
      <c r="G24" s="738"/>
      <c r="H24" s="689">
        <v>0</v>
      </c>
    </row>
    <row r="25" spans="1:8">
      <c r="A25" s="688">
        <v>10</v>
      </c>
      <c r="B25" s="296" t="s">
        <v>600</v>
      </c>
      <c r="C25" s="738">
        <v>10708214.239999998</v>
      </c>
      <c r="D25" s="738">
        <v>0</v>
      </c>
      <c r="E25" s="716">
        <f t="shared" si="0"/>
        <v>10708214.239999998</v>
      </c>
      <c r="F25" s="738">
        <v>-6438109.0999999978</v>
      </c>
      <c r="G25" s="738">
        <v>0</v>
      </c>
      <c r="H25" s="689">
        <v>-6438109.0999999978</v>
      </c>
    </row>
    <row r="26" spans="1:8">
      <c r="A26" s="688">
        <v>11</v>
      </c>
      <c r="B26" s="298" t="s">
        <v>601</v>
      </c>
      <c r="C26" s="738">
        <v>232332.75</v>
      </c>
      <c r="D26" s="738">
        <v>0</v>
      </c>
      <c r="E26" s="716">
        <f t="shared" si="0"/>
        <v>232332.75</v>
      </c>
      <c r="F26" s="738">
        <v>323661.84000000003</v>
      </c>
      <c r="G26" s="738">
        <v>0</v>
      </c>
      <c r="H26" s="689">
        <v>323661.84000000003</v>
      </c>
    </row>
    <row r="27" spans="1:8">
      <c r="A27" s="688">
        <v>12</v>
      </c>
      <c r="B27" s="296" t="s">
        <v>602</v>
      </c>
      <c r="C27" s="738">
        <v>7722229.7699999996</v>
      </c>
      <c r="D27" s="738">
        <v>2314.4</v>
      </c>
      <c r="E27" s="716">
        <f t="shared" si="0"/>
        <v>7724544.1699999999</v>
      </c>
      <c r="F27" s="738">
        <v>8150057.6099999994</v>
      </c>
      <c r="G27" s="738">
        <v>0</v>
      </c>
      <c r="H27" s="689">
        <v>8150057.6099999994</v>
      </c>
    </row>
    <row r="28" spans="1:8">
      <c r="A28" s="688">
        <v>13</v>
      </c>
      <c r="B28" s="691" t="s">
        <v>603</v>
      </c>
      <c r="C28" s="738">
        <v>-12033500</v>
      </c>
      <c r="D28" s="738">
        <v>-426280</v>
      </c>
      <c r="E28" s="716">
        <f t="shared" si="0"/>
        <v>-12459780</v>
      </c>
      <c r="F28" s="738">
        <v>4363016</v>
      </c>
      <c r="G28" s="738">
        <v>31573</v>
      </c>
      <c r="H28" s="689">
        <v>4394589</v>
      </c>
    </row>
    <row r="29" spans="1:8">
      <c r="A29" s="688">
        <v>14</v>
      </c>
      <c r="B29" s="299" t="s">
        <v>604</v>
      </c>
      <c r="C29" s="738">
        <v>-94291474.050000012</v>
      </c>
      <c r="D29" s="738">
        <v>-2645926.38</v>
      </c>
      <c r="E29" s="716">
        <f t="shared" si="0"/>
        <v>-96937400.430000007</v>
      </c>
      <c r="F29" s="738">
        <v>-97328762.25999999</v>
      </c>
      <c r="G29" s="738">
        <v>-2125844.71</v>
      </c>
      <c r="H29" s="689">
        <v>-99454606.969999984</v>
      </c>
    </row>
    <row r="30" spans="1:8">
      <c r="A30" s="688">
        <v>14.1</v>
      </c>
      <c r="B30" s="289" t="s">
        <v>605</v>
      </c>
      <c r="C30" s="738">
        <v>-77369334.730000004</v>
      </c>
      <c r="D30" s="738"/>
      <c r="E30" s="716">
        <f t="shared" si="0"/>
        <v>-77369334.730000004</v>
      </c>
      <c r="F30" s="738">
        <v>-65882695.549999997</v>
      </c>
      <c r="G30" s="738"/>
      <c r="H30" s="689">
        <v>-65882695.549999997</v>
      </c>
    </row>
    <row r="31" spans="1:8">
      <c r="A31" s="688">
        <v>14.2</v>
      </c>
      <c r="B31" s="289" t="s">
        <v>606</v>
      </c>
      <c r="C31" s="738">
        <v>-16922139.32</v>
      </c>
      <c r="D31" s="738">
        <v>-2645926.38</v>
      </c>
      <c r="E31" s="716">
        <f t="shared" si="0"/>
        <v>-19568065.699999999</v>
      </c>
      <c r="F31" s="738">
        <v>-31446066.710000001</v>
      </c>
      <c r="G31" s="738">
        <v>-2125844.71</v>
      </c>
      <c r="H31" s="689">
        <v>-33571911.420000002</v>
      </c>
    </row>
    <row r="32" spans="1:8">
      <c r="A32" s="688">
        <v>15</v>
      </c>
      <c r="B32" s="296" t="s">
        <v>607</v>
      </c>
      <c r="C32" s="738">
        <v>-19111354.660000004</v>
      </c>
      <c r="D32" s="738"/>
      <c r="E32" s="716">
        <f t="shared" si="0"/>
        <v>-19111354.660000004</v>
      </c>
      <c r="F32" s="738">
        <v>-18311401.57</v>
      </c>
      <c r="G32" s="738"/>
      <c r="H32" s="689">
        <v>-18311401.57</v>
      </c>
    </row>
    <row r="33" spans="1:8" ht="22.5" customHeight="1">
      <c r="A33" s="688">
        <v>16</v>
      </c>
      <c r="B33" s="287" t="s">
        <v>608</v>
      </c>
      <c r="C33" s="738"/>
      <c r="D33" s="738"/>
      <c r="E33" s="716">
        <f t="shared" si="0"/>
        <v>0</v>
      </c>
      <c r="F33" s="738"/>
      <c r="G33" s="738"/>
      <c r="H33" s="689">
        <v>0</v>
      </c>
    </row>
    <row r="34" spans="1:8">
      <c r="A34" s="688">
        <v>17</v>
      </c>
      <c r="B34" s="296" t="s">
        <v>609</v>
      </c>
      <c r="C34" s="738">
        <v>-287572.93</v>
      </c>
      <c r="D34" s="738">
        <v>-939930.51</v>
      </c>
      <c r="E34" s="716">
        <f t="shared" si="0"/>
        <v>-1227503.44</v>
      </c>
      <c r="F34" s="738">
        <v>199216.37000000002</v>
      </c>
      <c r="G34" s="738">
        <v>-13660.249999999993</v>
      </c>
      <c r="H34" s="689">
        <v>185556.12000000002</v>
      </c>
    </row>
    <row r="35" spans="1:8">
      <c r="A35" s="688">
        <v>17.100000000000001</v>
      </c>
      <c r="B35" s="289" t="s">
        <v>610</v>
      </c>
      <c r="C35" s="738">
        <v>-287572.93</v>
      </c>
      <c r="D35" s="738">
        <v>-939930.51</v>
      </c>
      <c r="E35" s="716">
        <f t="shared" si="0"/>
        <v>-1227503.44</v>
      </c>
      <c r="F35" s="738">
        <v>199216.37000000002</v>
      </c>
      <c r="G35" s="738">
        <v>-13660.249999999993</v>
      </c>
      <c r="H35" s="689">
        <v>185556.12000000002</v>
      </c>
    </row>
    <row r="36" spans="1:8">
      <c r="A36" s="688">
        <v>17.2</v>
      </c>
      <c r="B36" s="289" t="s">
        <v>611</v>
      </c>
      <c r="C36" s="738">
        <v>0</v>
      </c>
      <c r="D36" s="738">
        <v>0</v>
      </c>
      <c r="E36" s="716">
        <f t="shared" si="0"/>
        <v>0</v>
      </c>
      <c r="F36" s="738"/>
      <c r="G36" s="738"/>
      <c r="H36" s="689">
        <v>0</v>
      </c>
    </row>
    <row r="37" spans="1:8" ht="41.65" customHeight="1">
      <c r="A37" s="688">
        <v>18</v>
      </c>
      <c r="B37" s="300" t="s">
        <v>612</v>
      </c>
      <c r="C37" s="738">
        <v>-12105029.939999999</v>
      </c>
      <c r="D37" s="738">
        <v>-381.01000000000931</v>
      </c>
      <c r="E37" s="716">
        <f t="shared" si="0"/>
        <v>-12105410.949999999</v>
      </c>
      <c r="F37" s="738">
        <v>-9302151.2100000009</v>
      </c>
      <c r="G37" s="739">
        <v>-18867.470000000005</v>
      </c>
      <c r="H37" s="689">
        <v>-9321018.6800000016</v>
      </c>
    </row>
    <row r="38" spans="1:8">
      <c r="A38" s="688">
        <v>18.100000000000001</v>
      </c>
      <c r="B38" s="301" t="s">
        <v>613</v>
      </c>
      <c r="C38" s="738">
        <v>181290</v>
      </c>
      <c r="D38" s="738">
        <v>0</v>
      </c>
      <c r="E38" s="716">
        <f t="shared" si="0"/>
        <v>181290</v>
      </c>
      <c r="F38" s="738">
        <v>-94297</v>
      </c>
      <c r="G38" s="738">
        <v>0</v>
      </c>
      <c r="H38" s="689">
        <v>-94297</v>
      </c>
    </row>
    <row r="39" spans="1:8">
      <c r="A39" s="688">
        <v>18.2</v>
      </c>
      <c r="B39" s="301" t="s">
        <v>614</v>
      </c>
      <c r="C39" s="738">
        <v>-12286319.939999999</v>
      </c>
      <c r="D39" s="738">
        <v>-381.01000000000931</v>
      </c>
      <c r="E39" s="716">
        <f t="shared" si="0"/>
        <v>-12286700.949999999</v>
      </c>
      <c r="F39" s="738">
        <v>-9207854.2100000009</v>
      </c>
      <c r="G39" s="738">
        <v>-18867.470000000005</v>
      </c>
      <c r="H39" s="689">
        <v>-9226721.6800000016</v>
      </c>
    </row>
    <row r="40" spans="1:8" ht="24.4" customHeight="1">
      <c r="A40" s="688">
        <v>19</v>
      </c>
      <c r="B40" s="300" t="s">
        <v>615</v>
      </c>
      <c r="C40" s="738"/>
      <c r="D40" s="738"/>
      <c r="E40" s="716">
        <f t="shared" si="0"/>
        <v>0</v>
      </c>
      <c r="F40" s="738"/>
      <c r="G40" s="738"/>
      <c r="H40" s="689">
        <v>0</v>
      </c>
    </row>
    <row r="41" spans="1:8" ht="17.649999999999999" customHeight="1">
      <c r="A41" s="688">
        <v>20</v>
      </c>
      <c r="B41" s="300" t="s">
        <v>616</v>
      </c>
      <c r="C41" s="738">
        <v>-60106.13</v>
      </c>
      <c r="D41" s="738">
        <v>0</v>
      </c>
      <c r="E41" s="716">
        <f t="shared" si="0"/>
        <v>-60106.13</v>
      </c>
      <c r="F41" s="738">
        <v>-236040.56</v>
      </c>
      <c r="G41" s="738">
        <v>0</v>
      </c>
      <c r="H41" s="689">
        <v>-236040.56</v>
      </c>
    </row>
    <row r="42" spans="1:8" ht="26.65" customHeight="1">
      <c r="A42" s="688">
        <v>21</v>
      </c>
      <c r="B42" s="300" t="s">
        <v>617</v>
      </c>
      <c r="C42" s="738"/>
      <c r="D42" s="738"/>
      <c r="E42" s="716">
        <f t="shared" si="0"/>
        <v>0</v>
      </c>
      <c r="F42" s="738"/>
      <c r="G42" s="738"/>
      <c r="H42" s="689">
        <v>0</v>
      </c>
    </row>
    <row r="43" spans="1:8">
      <c r="A43" s="688">
        <v>22</v>
      </c>
      <c r="B43" s="302" t="s">
        <v>618</v>
      </c>
      <c r="C43" s="738">
        <v>57950420.455183737</v>
      </c>
      <c r="D43" s="738">
        <v>12466431.159868538</v>
      </c>
      <c r="E43" s="716">
        <f>C43+D43</f>
        <v>70416851.615052283</v>
      </c>
      <c r="F43" s="738">
        <v>53445571.696455322</v>
      </c>
      <c r="G43" s="738">
        <v>12844443.438869817</v>
      </c>
      <c r="H43" s="689">
        <v>66290015.135325141</v>
      </c>
    </row>
    <row r="44" spans="1:8">
      <c r="A44" s="688">
        <v>23</v>
      </c>
      <c r="B44" s="302" t="s">
        <v>619</v>
      </c>
      <c r="C44" s="738">
        <v>-8674855.6199999992</v>
      </c>
      <c r="D44" s="738"/>
      <c r="E44" s="716">
        <f t="shared" si="0"/>
        <v>-8674855.6199999992</v>
      </c>
      <c r="F44" s="738">
        <v>9794577.8300000001</v>
      </c>
      <c r="G44" s="738"/>
      <c r="H44" s="689">
        <v>9794577.8300000001</v>
      </c>
    </row>
    <row r="45" spans="1:8" ht="15.75" thickBot="1">
      <c r="A45" s="740">
        <v>24</v>
      </c>
      <c r="B45" s="692" t="s">
        <v>620</v>
      </c>
      <c r="C45" s="741">
        <v>49275564.83518374</v>
      </c>
      <c r="D45" s="741">
        <v>12466431.159868538</v>
      </c>
      <c r="E45" s="742">
        <f t="shared" si="0"/>
        <v>61741995.995052278</v>
      </c>
      <c r="F45" s="741">
        <v>43650993.866455324</v>
      </c>
      <c r="G45" s="741">
        <v>12844443.438869817</v>
      </c>
      <c r="H45" s="743">
        <v>56495437.305325143</v>
      </c>
    </row>
  </sheetData>
  <mergeCells count="4">
    <mergeCell ref="A4:A5"/>
    <mergeCell ref="B4:B5"/>
    <mergeCell ref="C4:E4"/>
    <mergeCell ref="F4:H4"/>
  </mergeCells>
  <pageMargins left="0.7" right="0.7" top="0.75" bottom="0.75" header="0.3" footer="0.3"/>
  <pageSetup scale="4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zoomScale="80" zoomScaleNormal="80" workbookViewId="0">
      <selection activeCell="G11" sqref="G11"/>
    </sheetView>
  </sheetViews>
  <sheetFormatPr defaultColWidth="8.7109375" defaultRowHeight="15"/>
  <cols>
    <col min="1" max="1" width="8.7109375" style="436"/>
    <col min="2" max="2" width="82.5703125" style="422" customWidth="1"/>
    <col min="3" max="8" width="15.42578125" style="422" customWidth="1"/>
    <col min="9" max="16384" width="8.7109375" style="422"/>
  </cols>
  <sheetData>
    <row r="1" spans="1:8">
      <c r="A1" s="182" t="s">
        <v>30</v>
      </c>
      <c r="B1" s="421" t="str">
        <f>'Info '!C2</f>
        <v>JSC "Liberty Bank"</v>
      </c>
      <c r="C1" s="421"/>
    </row>
    <row r="2" spans="1:8">
      <c r="A2" s="182" t="s">
        <v>31</v>
      </c>
      <c r="B2" s="556">
        <f>'1. key ratios '!B2</f>
        <v>45838</v>
      </c>
      <c r="C2" s="423"/>
      <c r="D2" s="424"/>
      <c r="E2" s="424"/>
      <c r="F2" s="424"/>
      <c r="G2" s="424"/>
      <c r="H2" s="424"/>
    </row>
    <row r="3" spans="1:8" ht="15.75" thickBot="1">
      <c r="A3" s="422"/>
    </row>
    <row r="4" spans="1:8">
      <c r="A4" s="841" t="s">
        <v>6</v>
      </c>
      <c r="B4" s="843" t="s">
        <v>94</v>
      </c>
      <c r="C4" s="845" t="s">
        <v>522</v>
      </c>
      <c r="D4" s="845"/>
      <c r="E4" s="845"/>
      <c r="F4" s="845" t="s">
        <v>523</v>
      </c>
      <c r="G4" s="845"/>
      <c r="H4" s="846"/>
    </row>
    <row r="5" spans="1:8">
      <c r="A5" s="842"/>
      <c r="B5" s="844"/>
      <c r="C5" s="701" t="s">
        <v>32</v>
      </c>
      <c r="D5" s="701" t="s">
        <v>33</v>
      </c>
      <c r="E5" s="701" t="s">
        <v>34</v>
      </c>
      <c r="F5" s="701" t="s">
        <v>32</v>
      </c>
      <c r="G5" s="701" t="s">
        <v>33</v>
      </c>
      <c r="H5" s="582" t="s">
        <v>34</v>
      </c>
    </row>
    <row r="6" spans="1:8">
      <c r="A6" s="815">
        <v>1</v>
      </c>
      <c r="B6" s="695" t="s">
        <v>621</v>
      </c>
      <c r="C6" s="702">
        <v>0</v>
      </c>
      <c r="D6" s="702">
        <v>0</v>
      </c>
      <c r="E6" s="703">
        <f t="shared" ref="E6:E43" si="0">C6+D6</f>
        <v>0</v>
      </c>
      <c r="F6" s="702">
        <v>0</v>
      </c>
      <c r="G6" s="702">
        <v>0</v>
      </c>
      <c r="H6" s="581">
        <f t="shared" ref="H6:H43" si="1">F6+G6</f>
        <v>0</v>
      </c>
    </row>
    <row r="7" spans="1:8">
      <c r="A7" s="815">
        <v>2</v>
      </c>
      <c r="B7" s="695" t="s">
        <v>183</v>
      </c>
      <c r="C7" s="702">
        <v>0</v>
      </c>
      <c r="D7" s="702">
        <v>0</v>
      </c>
      <c r="E7" s="703">
        <f t="shared" si="0"/>
        <v>0</v>
      </c>
      <c r="F7" s="702">
        <v>0</v>
      </c>
      <c r="G7" s="702">
        <v>0</v>
      </c>
      <c r="H7" s="581">
        <f t="shared" si="1"/>
        <v>0</v>
      </c>
    </row>
    <row r="8" spans="1:8">
      <c r="A8" s="815">
        <v>3</v>
      </c>
      <c r="B8" s="695" t="s">
        <v>193</v>
      </c>
      <c r="C8" s="702">
        <f>C9+C10</f>
        <v>472037538</v>
      </c>
      <c r="D8" s="702">
        <f>D9+D10</f>
        <v>17226255966</v>
      </c>
      <c r="E8" s="703">
        <f t="shared" si="0"/>
        <v>17698293504</v>
      </c>
      <c r="F8" s="702">
        <f>F9+F10</f>
        <v>477974183</v>
      </c>
      <c r="G8" s="702">
        <f>G9+G10</f>
        <v>17752439551</v>
      </c>
      <c r="H8" s="581">
        <f t="shared" si="1"/>
        <v>18230413734</v>
      </c>
    </row>
    <row r="9" spans="1:8">
      <c r="A9" s="815">
        <v>3.1</v>
      </c>
      <c r="B9" s="696" t="s">
        <v>184</v>
      </c>
      <c r="C9" s="702">
        <v>467351274</v>
      </c>
      <c r="D9" s="702">
        <v>17225559046</v>
      </c>
      <c r="E9" s="703">
        <f t="shared" si="0"/>
        <v>17692910320</v>
      </c>
      <c r="F9" s="702">
        <v>474411778</v>
      </c>
      <c r="G9" s="702">
        <v>17751818264</v>
      </c>
      <c r="H9" s="581">
        <f t="shared" si="1"/>
        <v>18226230042</v>
      </c>
    </row>
    <row r="10" spans="1:8">
      <c r="A10" s="815">
        <v>3.2</v>
      </c>
      <c r="B10" s="696" t="s">
        <v>180</v>
      </c>
      <c r="C10" s="702">
        <v>4686264</v>
      </c>
      <c r="D10" s="702">
        <v>696920</v>
      </c>
      <c r="E10" s="703">
        <f t="shared" si="0"/>
        <v>5383184</v>
      </c>
      <c r="F10" s="702">
        <v>3562405</v>
      </c>
      <c r="G10" s="702">
        <v>621287</v>
      </c>
      <c r="H10" s="581">
        <f t="shared" si="1"/>
        <v>4183692</v>
      </c>
    </row>
    <row r="11" spans="1:8">
      <c r="A11" s="815">
        <v>4</v>
      </c>
      <c r="B11" s="695" t="s">
        <v>182</v>
      </c>
      <c r="C11" s="702">
        <f>C12+C13</f>
        <v>1451347999.9999998</v>
      </c>
      <c r="D11" s="702">
        <f>D12+D13</f>
        <v>0</v>
      </c>
      <c r="E11" s="703">
        <f t="shared" si="0"/>
        <v>1451347999.9999998</v>
      </c>
      <c r="F11" s="702">
        <f>F12+F13</f>
        <v>641378000</v>
      </c>
      <c r="G11" s="702">
        <f>G12+G13</f>
        <v>0</v>
      </c>
      <c r="H11" s="581">
        <f t="shared" si="1"/>
        <v>641378000</v>
      </c>
    </row>
    <row r="12" spans="1:8">
      <c r="A12" s="815">
        <v>4.0999999999999996</v>
      </c>
      <c r="B12" s="696" t="s">
        <v>166</v>
      </c>
      <c r="C12" s="702">
        <v>1451347999.9999998</v>
      </c>
      <c r="D12" s="702">
        <v>0</v>
      </c>
      <c r="E12" s="703">
        <f t="shared" si="0"/>
        <v>1451347999.9999998</v>
      </c>
      <c r="F12" s="702">
        <v>641378000</v>
      </c>
      <c r="G12" s="702">
        <v>0</v>
      </c>
      <c r="H12" s="581">
        <f t="shared" si="1"/>
        <v>641378000</v>
      </c>
    </row>
    <row r="13" spans="1:8">
      <c r="A13" s="815">
        <v>4.2</v>
      </c>
      <c r="B13" s="696" t="s">
        <v>167</v>
      </c>
      <c r="C13" s="702">
        <v>0</v>
      </c>
      <c r="D13" s="702">
        <v>0</v>
      </c>
      <c r="E13" s="703">
        <f t="shared" si="0"/>
        <v>0</v>
      </c>
      <c r="F13" s="702">
        <v>0</v>
      </c>
      <c r="G13" s="702">
        <v>0</v>
      </c>
      <c r="H13" s="581">
        <f t="shared" si="1"/>
        <v>0</v>
      </c>
    </row>
    <row r="14" spans="1:8">
      <c r="A14" s="815">
        <v>5</v>
      </c>
      <c r="B14" s="695" t="s">
        <v>192</v>
      </c>
      <c r="C14" s="702">
        <f>C15+C16+C17+C23+C24+C25+C26</f>
        <v>166927845</v>
      </c>
      <c r="D14" s="702">
        <f>D15+D16+D17+D23+D24+D25+D26</f>
        <v>5372759272</v>
      </c>
      <c r="E14" s="703">
        <f t="shared" si="0"/>
        <v>5539687117</v>
      </c>
      <c r="F14" s="702">
        <f>F15+F16+F17+F23+F24+F25+F26</f>
        <v>185778722</v>
      </c>
      <c r="G14" s="702">
        <f>G15+G16+G17+G23+G24+G25+G26</f>
        <v>5513921615</v>
      </c>
      <c r="H14" s="581">
        <f t="shared" si="1"/>
        <v>5699700337</v>
      </c>
    </row>
    <row r="15" spans="1:8">
      <c r="A15" s="815">
        <v>5.0999999999999996</v>
      </c>
      <c r="B15" s="697" t="s">
        <v>170</v>
      </c>
      <c r="C15" s="702">
        <v>34935326</v>
      </c>
      <c r="D15" s="702">
        <v>8303697</v>
      </c>
      <c r="E15" s="703">
        <f t="shared" si="0"/>
        <v>43239023</v>
      </c>
      <c r="F15" s="702">
        <v>34943949</v>
      </c>
      <c r="G15" s="702">
        <v>8406451</v>
      </c>
      <c r="H15" s="581">
        <f>F15+G15</f>
        <v>43350400</v>
      </c>
    </row>
    <row r="16" spans="1:8">
      <c r="A16" s="815">
        <v>5.2</v>
      </c>
      <c r="B16" s="697" t="s">
        <v>169</v>
      </c>
      <c r="C16" s="702">
        <v>41912722</v>
      </c>
      <c r="D16" s="702">
        <v>122019079</v>
      </c>
      <c r="E16" s="703">
        <f t="shared" si="0"/>
        <v>163931801</v>
      </c>
      <c r="F16" s="702">
        <v>60754976</v>
      </c>
      <c r="G16" s="702">
        <v>112157511</v>
      </c>
      <c r="H16" s="581">
        <f>F16+G16</f>
        <v>172912487</v>
      </c>
    </row>
    <row r="17" spans="1:8">
      <c r="A17" s="815">
        <v>5.3</v>
      </c>
      <c r="B17" s="697" t="s">
        <v>168</v>
      </c>
      <c r="C17" s="702">
        <f>C18+C19+C20+C21+C22</f>
        <v>1531900</v>
      </c>
      <c r="D17" s="702">
        <f>D18+D19+D20+D21+D22</f>
        <v>3338704070</v>
      </c>
      <c r="E17" s="703">
        <f t="shared" si="0"/>
        <v>3340235970</v>
      </c>
      <c r="F17" s="702">
        <f>SUM(F18:F22)</f>
        <v>1531900</v>
      </c>
      <c r="G17" s="702">
        <f>SUM(G18:G22)</f>
        <v>3436579303</v>
      </c>
      <c r="H17" s="581">
        <f>F17+G17</f>
        <v>3438111203</v>
      </c>
    </row>
    <row r="18" spans="1:8">
      <c r="A18" s="815" t="s">
        <v>15</v>
      </c>
      <c r="B18" s="698" t="s">
        <v>36</v>
      </c>
      <c r="C18" s="702"/>
      <c r="D18" s="702">
        <v>306250835</v>
      </c>
      <c r="E18" s="703">
        <f t="shared" si="0"/>
        <v>306250835</v>
      </c>
      <c r="F18" s="702">
        <v>0</v>
      </c>
      <c r="G18" s="702">
        <v>174352798</v>
      </c>
      <c r="H18" s="581">
        <f t="shared" si="1"/>
        <v>174352798</v>
      </c>
    </row>
    <row r="19" spans="1:8">
      <c r="A19" s="815" t="s">
        <v>16</v>
      </c>
      <c r="B19" s="698" t="s">
        <v>37</v>
      </c>
      <c r="C19" s="702">
        <v>344000</v>
      </c>
      <c r="D19" s="702">
        <v>879243503</v>
      </c>
      <c r="E19" s="703">
        <f t="shared" si="0"/>
        <v>879587503</v>
      </c>
      <c r="F19" s="702">
        <v>344000</v>
      </c>
      <c r="G19" s="702">
        <v>1036781656</v>
      </c>
      <c r="H19" s="581">
        <f t="shared" si="1"/>
        <v>1037125656</v>
      </c>
    </row>
    <row r="20" spans="1:8">
      <c r="A20" s="815" t="s">
        <v>17</v>
      </c>
      <c r="B20" s="698" t="s">
        <v>38</v>
      </c>
      <c r="C20" s="702">
        <v>0</v>
      </c>
      <c r="D20" s="702">
        <v>269437854</v>
      </c>
      <c r="E20" s="703">
        <f t="shared" si="0"/>
        <v>269437854</v>
      </c>
      <c r="F20" s="702">
        <v>0</v>
      </c>
      <c r="G20" s="702">
        <v>269437854</v>
      </c>
      <c r="H20" s="581">
        <f t="shared" si="1"/>
        <v>269437854</v>
      </c>
    </row>
    <row r="21" spans="1:8">
      <c r="A21" s="815" t="s">
        <v>18</v>
      </c>
      <c r="B21" s="698" t="s">
        <v>39</v>
      </c>
      <c r="C21" s="702">
        <v>1136900</v>
      </c>
      <c r="D21" s="702">
        <v>1769141489</v>
      </c>
      <c r="E21" s="703">
        <f t="shared" si="0"/>
        <v>1770278389</v>
      </c>
      <c r="F21" s="702">
        <v>1136900</v>
      </c>
      <c r="G21" s="702">
        <v>1841376606</v>
      </c>
      <c r="H21" s="581">
        <f t="shared" si="1"/>
        <v>1842513506</v>
      </c>
    </row>
    <row r="22" spans="1:8">
      <c r="A22" s="815" t="s">
        <v>19</v>
      </c>
      <c r="B22" s="698" t="s">
        <v>40</v>
      </c>
      <c r="C22" s="702">
        <v>51000</v>
      </c>
      <c r="D22" s="702">
        <v>114630389</v>
      </c>
      <c r="E22" s="703">
        <f t="shared" si="0"/>
        <v>114681389</v>
      </c>
      <c r="F22" s="702">
        <v>51000</v>
      </c>
      <c r="G22" s="702">
        <v>114630389</v>
      </c>
      <c r="H22" s="581">
        <f t="shared" si="1"/>
        <v>114681389</v>
      </c>
    </row>
    <row r="23" spans="1:8">
      <c r="A23" s="815">
        <v>5.4</v>
      </c>
      <c r="B23" s="697" t="s">
        <v>171</v>
      </c>
      <c r="C23" s="702">
        <v>2760542</v>
      </c>
      <c r="D23" s="702">
        <v>436556435</v>
      </c>
      <c r="E23" s="703">
        <f t="shared" si="0"/>
        <v>439316977</v>
      </c>
      <c r="F23" s="702">
        <v>2760542</v>
      </c>
      <c r="G23" s="702">
        <v>450421222</v>
      </c>
      <c r="H23" s="581">
        <f t="shared" si="1"/>
        <v>453181764</v>
      </c>
    </row>
    <row r="24" spans="1:8">
      <c r="A24" s="815">
        <v>5.5</v>
      </c>
      <c r="B24" s="697" t="s">
        <v>172</v>
      </c>
      <c r="C24" s="702">
        <v>13625000</v>
      </c>
      <c r="D24" s="702">
        <v>601785940</v>
      </c>
      <c r="E24" s="703">
        <f t="shared" si="0"/>
        <v>615410940</v>
      </c>
      <c r="F24" s="702">
        <v>13625000</v>
      </c>
      <c r="G24" s="702">
        <v>620740655</v>
      </c>
      <c r="H24" s="581">
        <f t="shared" si="1"/>
        <v>634365655</v>
      </c>
    </row>
    <row r="25" spans="1:8">
      <c r="A25" s="815">
        <v>5.6</v>
      </c>
      <c r="B25" s="697" t="s">
        <v>173</v>
      </c>
      <c r="C25" s="702">
        <v>19000010</v>
      </c>
      <c r="D25" s="702">
        <v>506317005</v>
      </c>
      <c r="E25" s="703">
        <f t="shared" si="0"/>
        <v>525317015</v>
      </c>
      <c r="F25" s="702">
        <v>19000010</v>
      </c>
      <c r="G25" s="702">
        <v>517616006</v>
      </c>
      <c r="H25" s="581">
        <f t="shared" si="1"/>
        <v>536616016</v>
      </c>
    </row>
    <row r="26" spans="1:8">
      <c r="A26" s="815">
        <v>5.7</v>
      </c>
      <c r="B26" s="697" t="s">
        <v>40</v>
      </c>
      <c r="C26" s="702">
        <v>53162345</v>
      </c>
      <c r="D26" s="702">
        <v>359073046</v>
      </c>
      <c r="E26" s="703">
        <f t="shared" si="0"/>
        <v>412235391</v>
      </c>
      <c r="F26" s="702">
        <v>53162345</v>
      </c>
      <c r="G26" s="702">
        <v>368000467</v>
      </c>
      <c r="H26" s="581">
        <f t="shared" si="1"/>
        <v>421162812</v>
      </c>
    </row>
    <row r="27" spans="1:8">
      <c r="A27" s="815">
        <v>6</v>
      </c>
      <c r="B27" s="699" t="s">
        <v>622</v>
      </c>
      <c r="C27" s="702">
        <v>176295464</v>
      </c>
      <c r="D27" s="702">
        <v>124171295</v>
      </c>
      <c r="E27" s="703">
        <f t="shared" si="0"/>
        <v>300466759</v>
      </c>
      <c r="F27" s="702">
        <v>153762342</v>
      </c>
      <c r="G27" s="702">
        <v>127843334</v>
      </c>
      <c r="H27" s="581">
        <f t="shared" si="1"/>
        <v>281605676</v>
      </c>
    </row>
    <row r="28" spans="1:8">
      <c r="A28" s="815">
        <v>7</v>
      </c>
      <c r="B28" s="699" t="s">
        <v>623</v>
      </c>
      <c r="C28" s="702">
        <v>67921849</v>
      </c>
      <c r="D28" s="702">
        <v>58141974</v>
      </c>
      <c r="E28" s="703">
        <f t="shared" si="0"/>
        <v>126063823</v>
      </c>
      <c r="F28" s="702">
        <v>37575395</v>
      </c>
      <c r="G28" s="702">
        <v>11400762</v>
      </c>
      <c r="H28" s="581">
        <f t="shared" si="1"/>
        <v>48976157</v>
      </c>
    </row>
    <row r="29" spans="1:8">
      <c r="A29" s="815">
        <v>8</v>
      </c>
      <c r="B29" s="699" t="s">
        <v>181</v>
      </c>
      <c r="C29" s="702">
        <v>0</v>
      </c>
      <c r="D29" s="702">
        <v>0</v>
      </c>
      <c r="E29" s="703">
        <f t="shared" si="0"/>
        <v>0</v>
      </c>
      <c r="F29" s="702">
        <v>0</v>
      </c>
      <c r="G29" s="702">
        <v>0</v>
      </c>
      <c r="H29" s="581">
        <f t="shared" si="1"/>
        <v>0</v>
      </c>
    </row>
    <row r="30" spans="1:8">
      <c r="A30" s="815">
        <v>9</v>
      </c>
      <c r="B30" s="695" t="s">
        <v>198</v>
      </c>
      <c r="C30" s="702">
        <f>C31+C32+C33+C34+C35+C36+C37</f>
        <v>713925</v>
      </c>
      <c r="D30" s="702">
        <f>D31+D32+D33+D34+D35+D36+D37</f>
        <v>199450968</v>
      </c>
      <c r="E30" s="703">
        <f t="shared" si="0"/>
        <v>200164893</v>
      </c>
      <c r="F30" s="702">
        <f>F31+F32+F33+F34+F35+F36+F37</f>
        <v>34379000</v>
      </c>
      <c r="G30" s="702">
        <f>G31+G32+G33+G34+G35+G36+G37</f>
        <v>43940437</v>
      </c>
      <c r="H30" s="581">
        <f t="shared" si="1"/>
        <v>78319437</v>
      </c>
    </row>
    <row r="31" spans="1:8">
      <c r="A31" s="815">
        <v>9.1</v>
      </c>
      <c r="B31" s="700" t="s">
        <v>188</v>
      </c>
      <c r="C31" s="702">
        <v>713925</v>
      </c>
      <c r="D31" s="702">
        <v>99002423</v>
      </c>
      <c r="E31" s="703">
        <f t="shared" si="0"/>
        <v>99716348</v>
      </c>
      <c r="F31" s="702">
        <v>18922000</v>
      </c>
      <c r="G31" s="702">
        <v>19720620</v>
      </c>
      <c r="H31" s="581">
        <f t="shared" si="1"/>
        <v>38642620</v>
      </c>
    </row>
    <row r="32" spans="1:8">
      <c r="A32" s="815">
        <v>9.1999999999999993</v>
      </c>
      <c r="B32" s="700" t="s">
        <v>189</v>
      </c>
      <c r="C32" s="702">
        <v>0</v>
      </c>
      <c r="D32" s="702">
        <v>100448545</v>
      </c>
      <c r="E32" s="703">
        <f t="shared" si="0"/>
        <v>100448545</v>
      </c>
      <c r="F32" s="702">
        <v>15457000</v>
      </c>
      <c r="G32" s="702">
        <v>24219817</v>
      </c>
      <c r="H32" s="581">
        <f t="shared" si="1"/>
        <v>39676817</v>
      </c>
    </row>
    <row r="33" spans="1:8">
      <c r="A33" s="815">
        <v>9.3000000000000007</v>
      </c>
      <c r="B33" s="700" t="s">
        <v>185</v>
      </c>
      <c r="C33" s="702">
        <v>0</v>
      </c>
      <c r="D33" s="702">
        <v>0</v>
      </c>
      <c r="E33" s="703">
        <f t="shared" si="0"/>
        <v>0</v>
      </c>
      <c r="F33" s="702">
        <v>0</v>
      </c>
      <c r="G33" s="702">
        <v>0</v>
      </c>
      <c r="H33" s="581">
        <f t="shared" si="1"/>
        <v>0</v>
      </c>
    </row>
    <row r="34" spans="1:8">
      <c r="A34" s="815">
        <v>9.4</v>
      </c>
      <c r="B34" s="700" t="s">
        <v>186</v>
      </c>
      <c r="C34" s="702">
        <v>0</v>
      </c>
      <c r="D34" s="702">
        <v>0</v>
      </c>
      <c r="E34" s="703">
        <f t="shared" si="0"/>
        <v>0</v>
      </c>
      <c r="F34" s="702">
        <v>0</v>
      </c>
      <c r="G34" s="702">
        <v>0</v>
      </c>
      <c r="H34" s="581">
        <f t="shared" si="1"/>
        <v>0</v>
      </c>
    </row>
    <row r="35" spans="1:8">
      <c r="A35" s="815">
        <v>9.5</v>
      </c>
      <c r="B35" s="700" t="s">
        <v>187</v>
      </c>
      <c r="C35" s="702">
        <v>0</v>
      </c>
      <c r="D35" s="702">
        <v>0</v>
      </c>
      <c r="E35" s="703">
        <f t="shared" si="0"/>
        <v>0</v>
      </c>
      <c r="F35" s="702">
        <v>0</v>
      </c>
      <c r="G35" s="702">
        <v>0</v>
      </c>
      <c r="H35" s="581">
        <f t="shared" si="1"/>
        <v>0</v>
      </c>
    </row>
    <row r="36" spans="1:8">
      <c r="A36" s="815">
        <v>9.6</v>
      </c>
      <c r="B36" s="700" t="s">
        <v>190</v>
      </c>
      <c r="C36" s="702">
        <v>0</v>
      </c>
      <c r="D36" s="702">
        <v>0</v>
      </c>
      <c r="E36" s="703">
        <f t="shared" si="0"/>
        <v>0</v>
      </c>
      <c r="F36" s="702">
        <v>0</v>
      </c>
      <c r="G36" s="702">
        <v>0</v>
      </c>
      <c r="H36" s="581">
        <f t="shared" si="1"/>
        <v>0</v>
      </c>
    </row>
    <row r="37" spans="1:8">
      <c r="A37" s="815">
        <v>9.6999999999999993</v>
      </c>
      <c r="B37" s="700" t="s">
        <v>191</v>
      </c>
      <c r="C37" s="702">
        <v>0</v>
      </c>
      <c r="D37" s="702">
        <v>0</v>
      </c>
      <c r="E37" s="703">
        <f t="shared" si="0"/>
        <v>0</v>
      </c>
      <c r="F37" s="702">
        <v>0</v>
      </c>
      <c r="G37" s="702">
        <v>0</v>
      </c>
      <c r="H37" s="581">
        <f t="shared" si="1"/>
        <v>0</v>
      </c>
    </row>
    <row r="38" spans="1:8">
      <c r="A38" s="815">
        <v>10</v>
      </c>
      <c r="B38" s="695" t="s">
        <v>194</v>
      </c>
      <c r="C38" s="702">
        <f>C41+C42</f>
        <v>164473037.19999987</v>
      </c>
      <c r="D38" s="702">
        <f>D41+D42</f>
        <v>2331369.4596040002</v>
      </c>
      <c r="E38" s="703">
        <f t="shared" si="0"/>
        <v>166804406.65960386</v>
      </c>
      <c r="F38" s="702">
        <f>F41+F42</f>
        <v>127238834.24999988</v>
      </c>
      <c r="G38" s="702">
        <f>G41+G42</f>
        <v>2284648.1236577109</v>
      </c>
      <c r="H38" s="581">
        <f t="shared" si="1"/>
        <v>129523482.37365758</v>
      </c>
    </row>
    <row r="39" spans="1:8">
      <c r="A39" s="815">
        <v>10.1</v>
      </c>
      <c r="B39" s="700" t="s">
        <v>195</v>
      </c>
      <c r="C39" s="702">
        <v>9562736.5</v>
      </c>
      <c r="D39" s="702">
        <v>16136.74</v>
      </c>
      <c r="E39" s="703">
        <f t="shared" si="0"/>
        <v>9578873.2400000002</v>
      </c>
      <c r="F39" s="702">
        <v>6306907.2399999974</v>
      </c>
      <c r="G39" s="702">
        <v>335001.46156499995</v>
      </c>
      <c r="H39" s="581">
        <f t="shared" si="1"/>
        <v>6641908.7015649974</v>
      </c>
    </row>
    <row r="40" spans="1:8" ht="25.5">
      <c r="A40" s="815">
        <v>10.199999999999999</v>
      </c>
      <c r="B40" s="700" t="s">
        <v>196</v>
      </c>
      <c r="C40" s="702">
        <v>1721263.67</v>
      </c>
      <c r="D40" s="702">
        <v>50052.268489999995</v>
      </c>
      <c r="E40" s="703">
        <f t="shared" si="0"/>
        <v>1771315.9384899999</v>
      </c>
      <c r="F40" s="702">
        <v>1108258.1199999999</v>
      </c>
      <c r="G40" s="702">
        <v>6552.8500199999999</v>
      </c>
      <c r="H40" s="581">
        <f t="shared" si="1"/>
        <v>1114810.9700199999</v>
      </c>
    </row>
    <row r="41" spans="1:8">
      <c r="A41" s="815">
        <v>10.3</v>
      </c>
      <c r="B41" s="700" t="s">
        <v>199</v>
      </c>
      <c r="C41" s="702">
        <v>148131938.80999988</v>
      </c>
      <c r="D41" s="702">
        <v>2101994.3683040002</v>
      </c>
      <c r="E41" s="703">
        <f t="shared" si="0"/>
        <v>150233933.1783039</v>
      </c>
      <c r="F41" s="702">
        <v>118085405.53999987</v>
      </c>
      <c r="G41" s="702">
        <v>2266371.4183377107</v>
      </c>
      <c r="H41" s="581">
        <f t="shared" si="1"/>
        <v>120351776.95833759</v>
      </c>
    </row>
    <row r="42" spans="1:8" ht="25.5">
      <c r="A42" s="815">
        <v>10.4</v>
      </c>
      <c r="B42" s="700" t="s">
        <v>200</v>
      </c>
      <c r="C42" s="702">
        <v>16341098.390000001</v>
      </c>
      <c r="D42" s="702">
        <v>229375.09129999997</v>
      </c>
      <c r="E42" s="703">
        <f t="shared" si="0"/>
        <v>16570473.4813</v>
      </c>
      <c r="F42" s="702">
        <v>9153428.7100000009</v>
      </c>
      <c r="G42" s="702">
        <v>18276.705320000001</v>
      </c>
      <c r="H42" s="581">
        <f t="shared" si="1"/>
        <v>9171705.4153200015</v>
      </c>
    </row>
    <row r="43" spans="1:8" ht="15.75" thickBot="1">
      <c r="A43" s="816">
        <v>11</v>
      </c>
      <c r="B43" s="817" t="s">
        <v>197</v>
      </c>
      <c r="C43" s="753">
        <v>1462424.87</v>
      </c>
      <c r="D43" s="753">
        <v>818950</v>
      </c>
      <c r="E43" s="754">
        <f t="shared" si="0"/>
        <v>2281374.87</v>
      </c>
      <c r="F43" s="753">
        <v>1133803</v>
      </c>
      <c r="G43" s="753">
        <v>655022</v>
      </c>
      <c r="H43" s="755">
        <f t="shared" si="1"/>
        <v>1788825</v>
      </c>
    </row>
    <row r="44" spans="1:8">
      <c r="C44" s="303"/>
      <c r="D44" s="303"/>
      <c r="E44" s="303"/>
      <c r="F44" s="303"/>
      <c r="G44" s="303"/>
      <c r="H44" s="303"/>
    </row>
    <row r="45" spans="1:8">
      <c r="C45" s="303"/>
      <c r="D45" s="303"/>
      <c r="E45" s="303"/>
      <c r="F45" s="303"/>
      <c r="G45" s="303"/>
      <c r="H45" s="303"/>
    </row>
    <row r="46" spans="1:8">
      <c r="C46" s="303"/>
      <c r="D46" s="303"/>
      <c r="E46" s="303"/>
      <c r="F46" s="303"/>
      <c r="G46" s="303"/>
      <c r="H46" s="303"/>
    </row>
    <row r="47" spans="1:8">
      <c r="C47" s="303"/>
      <c r="D47" s="303"/>
      <c r="E47" s="303"/>
      <c r="F47" s="303"/>
      <c r="G47" s="303"/>
      <c r="H47" s="303"/>
    </row>
  </sheetData>
  <mergeCells count="4">
    <mergeCell ref="A4:A5"/>
    <mergeCell ref="B4:B5"/>
    <mergeCell ref="C4:E4"/>
    <mergeCell ref="F4:H4"/>
  </mergeCells>
  <pageMargins left="0.7" right="0.7" top="0.75" bottom="0.75" header="0.3" footer="0.3"/>
  <pageSetup paperSize="9" scale="4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D31" sqref="D31"/>
    </sheetView>
  </sheetViews>
  <sheetFormatPr defaultColWidth="9.28515625" defaultRowHeight="12.75"/>
  <cols>
    <col min="1" max="1" width="9.5703125" style="4" bestFit="1" customWidth="1"/>
    <col min="2" max="2" width="73.7109375" style="4" customWidth="1"/>
    <col min="3" max="4" width="14" style="4" bestFit="1" customWidth="1"/>
    <col min="5" max="7" width="14" style="17" bestFit="1" customWidth="1"/>
    <col min="8" max="11" width="9.7109375" style="17" customWidth="1"/>
    <col min="12" max="16384" width="9.28515625" style="17"/>
  </cols>
  <sheetData>
    <row r="1" spans="1:8">
      <c r="A1" s="2" t="s">
        <v>30</v>
      </c>
      <c r="B1" s="3" t="str">
        <f>'Info '!C2</f>
        <v>JSC "Liberty Bank"</v>
      </c>
      <c r="C1" s="3"/>
    </row>
    <row r="2" spans="1:8">
      <c r="A2" s="2" t="s">
        <v>31</v>
      </c>
      <c r="B2" s="555">
        <f>'1. key ratios '!B2</f>
        <v>45838</v>
      </c>
      <c r="C2" s="6"/>
      <c r="D2" s="7"/>
      <c r="E2" s="19"/>
      <c r="F2" s="19"/>
      <c r="G2" s="19"/>
      <c r="H2" s="19"/>
    </row>
    <row r="3" spans="1:8">
      <c r="A3" s="2"/>
      <c r="B3" s="3"/>
      <c r="C3" s="6"/>
      <c r="D3" s="7"/>
      <c r="E3" s="19"/>
      <c r="F3" s="19"/>
      <c r="G3" s="19"/>
      <c r="H3" s="19"/>
    </row>
    <row r="4" spans="1:8" ht="15" customHeight="1" thickBot="1">
      <c r="A4" s="7" t="s">
        <v>96</v>
      </c>
      <c r="B4" s="85" t="s">
        <v>174</v>
      </c>
      <c r="C4" s="20" t="s">
        <v>35</v>
      </c>
    </row>
    <row r="5" spans="1:8" ht="15" customHeight="1">
      <c r="A5" s="126" t="s">
        <v>6</v>
      </c>
      <c r="B5" s="127"/>
      <c r="C5" s="231" t="str">
        <f>INT((MONTH($B$2))/3)&amp;"Q"&amp;"-"&amp;YEAR($B$2)</f>
        <v>2Q-2025</v>
      </c>
      <c r="D5" s="231" t="str">
        <f>IF(INT(MONTH($B$2))=3, "4"&amp;"Q"&amp;"-"&amp;YEAR($B$2)-1, IF(INT(MONTH($B$2))=6, "1"&amp;"Q"&amp;"-"&amp;YEAR($B$2), IF(INT(MONTH($B$2))=9, "2"&amp;"Q"&amp;"-"&amp;YEAR($B$2),IF(INT(MONTH($B$2))=12, "3"&amp;"Q"&amp;"-"&amp;YEAR($B$2), 0))))</f>
        <v>1Q-2025</v>
      </c>
      <c r="E5" s="231" t="str">
        <f>IF(INT(MONTH($B$2))=3, "3"&amp;"Q"&amp;"-"&amp;YEAR($B$2)-1, IF(INT(MONTH($B$2))=6, "4"&amp;"Q"&amp;"-"&amp;YEAR($B$2)-1, IF(INT(MONTH($B$2))=9, "1"&amp;"Q"&amp;"-"&amp;YEAR($B$2),IF(INT(MONTH($B$2))=12, "2"&amp;"Q"&amp;"-"&amp;YEAR($B$2), 0))))</f>
        <v>4Q-2024</v>
      </c>
      <c r="F5" s="583" t="str">
        <f>IF(INT(MONTH($B$2))=3, "2"&amp;"Q"&amp;"-"&amp;YEAR($B$2)-1, IF(INT(MONTH($B$2))=6, "3"&amp;"Q"&amp;"-"&amp;YEAR($B$2)-1, IF(INT(MONTH($B$2))=9, "4"&amp;"Q"&amp;"-"&amp;YEAR($B$2)-1,IF(INT(MONTH($B$2))=12, "1"&amp;"Q"&amp;"-"&amp;YEAR($B$2), 0))))</f>
        <v>3Q-2024</v>
      </c>
      <c r="G5" s="232" t="str">
        <f>IF(INT(MONTH($B$2))=3, "1"&amp;"Q"&amp;"-"&amp;YEAR($B$2)-1, IF(INT(MONTH($B$2))=6, "2"&amp;"Q"&amp;"-"&amp;YEAR($B$2)-1, IF(INT(MONTH($B$2))=9, "3"&amp;"Q"&amp;"-"&amp;YEAR($B$2)-1,IF(INT(MONTH($B$2))=12, "4"&amp;"Q"&amp;"-"&amp;YEAR($B$2)-1, 0))))</f>
        <v>2Q-2024</v>
      </c>
    </row>
    <row r="6" spans="1:8" ht="15" customHeight="1">
      <c r="A6" s="704">
        <v>1</v>
      </c>
      <c r="B6" s="705" t="s">
        <v>178</v>
      </c>
      <c r="C6" s="706">
        <v>3212564005.0254979</v>
      </c>
      <c r="D6" s="706">
        <f>D7+D9+D10</f>
        <v>3138438337.927259</v>
      </c>
      <c r="E6" s="707">
        <f>E7+E9+E10</f>
        <v>2919232268.7415619</v>
      </c>
      <c r="F6" s="706">
        <f t="shared" ref="F6:G6" si="0">F7+F9+F10</f>
        <v>2748282288.0625391</v>
      </c>
      <c r="G6" s="708">
        <f t="shared" si="0"/>
        <v>2577745458.2466707</v>
      </c>
    </row>
    <row r="7" spans="1:8" ht="15" customHeight="1">
      <c r="A7" s="704">
        <v>1.1000000000000001</v>
      </c>
      <c r="B7" s="705" t="s">
        <v>745</v>
      </c>
      <c r="C7" s="709">
        <v>3146087332.0486908</v>
      </c>
      <c r="D7" s="709">
        <v>3076435905.6973662</v>
      </c>
      <c r="E7" s="710">
        <v>2862298531.2414284</v>
      </c>
      <c r="F7" s="709">
        <v>2702700911.2528443</v>
      </c>
      <c r="G7" s="711">
        <v>2530678185.7266049</v>
      </c>
    </row>
    <row r="8" spans="1:8" ht="25.5">
      <c r="A8" s="704" t="s">
        <v>14</v>
      </c>
      <c r="B8" s="705" t="s">
        <v>95</v>
      </c>
      <c r="C8" s="709">
        <v>0</v>
      </c>
      <c r="D8" s="709">
        <v>0</v>
      </c>
      <c r="E8" s="710">
        <v>0</v>
      </c>
      <c r="F8" s="709">
        <v>0</v>
      </c>
      <c r="G8" s="711">
        <v>0</v>
      </c>
    </row>
    <row r="9" spans="1:8" ht="15" customHeight="1">
      <c r="A9" s="704">
        <v>1.2</v>
      </c>
      <c r="B9" s="712" t="s">
        <v>94</v>
      </c>
      <c r="C9" s="709">
        <v>66474269.733249992</v>
      </c>
      <c r="D9" s="709">
        <v>61231703.485745512</v>
      </c>
      <c r="E9" s="710">
        <v>56488368.500133306</v>
      </c>
      <c r="F9" s="709">
        <v>41573407.581385866</v>
      </c>
      <c r="G9" s="711">
        <v>45106551.520065695</v>
      </c>
    </row>
    <row r="10" spans="1:8" ht="15" customHeight="1">
      <c r="A10" s="704">
        <v>1.3</v>
      </c>
      <c r="B10" s="705" t="s">
        <v>28</v>
      </c>
      <c r="C10" s="713">
        <v>2403.2435569933423</v>
      </c>
      <c r="D10" s="713">
        <v>770728.74414739152</v>
      </c>
      <c r="E10" s="710">
        <v>445369</v>
      </c>
      <c r="F10" s="713">
        <v>4007969.2283088798</v>
      </c>
      <c r="G10" s="711">
        <v>1960721</v>
      </c>
    </row>
    <row r="11" spans="1:8" ht="15" customHeight="1">
      <c r="A11" s="704">
        <v>2</v>
      </c>
      <c r="B11" s="705" t="s">
        <v>175</v>
      </c>
      <c r="C11" s="709">
        <v>6169268.0593831958</v>
      </c>
      <c r="D11" s="709">
        <v>7664112.1024211626</v>
      </c>
      <c r="E11" s="710">
        <v>5640931.4535068916</v>
      </c>
      <c r="F11" s="709">
        <v>11006630.337764503</v>
      </c>
      <c r="G11" s="711">
        <v>8979837.7946851216</v>
      </c>
    </row>
    <row r="12" spans="1:8" ht="15" customHeight="1">
      <c r="A12" s="704">
        <v>3</v>
      </c>
      <c r="B12" s="705" t="s">
        <v>176</v>
      </c>
      <c r="C12" s="713">
        <v>648013004.4674896</v>
      </c>
      <c r="D12" s="713">
        <v>648013004.4674896</v>
      </c>
      <c r="E12" s="710">
        <v>648013004.4674896</v>
      </c>
      <c r="F12" s="713">
        <v>551599286.37110138</v>
      </c>
      <c r="G12" s="711">
        <v>551599286.37110138</v>
      </c>
    </row>
    <row r="13" spans="1:8" ht="15" customHeight="1" thickBot="1">
      <c r="A13" s="23">
        <v>4</v>
      </c>
      <c r="B13" s="24" t="s">
        <v>177</v>
      </c>
      <c r="C13" s="196">
        <v>3866746277.552371</v>
      </c>
      <c r="D13" s="196">
        <f>D6+D11+D12</f>
        <v>3794115454.49717</v>
      </c>
      <c r="E13" s="229">
        <f>E6+E11+E12</f>
        <v>3572886204.6625586</v>
      </c>
      <c r="F13" s="196">
        <f t="shared" ref="F13:G13" si="1">F6+F11+F12</f>
        <v>3310888204.7714052</v>
      </c>
      <c r="G13" s="230">
        <f t="shared" si="1"/>
        <v>3138324582.412457</v>
      </c>
    </row>
    <row r="14" spans="1:8">
      <c r="B14" s="27"/>
    </row>
    <row r="15" spans="1:8">
      <c r="B15" s="28"/>
    </row>
    <row r="16" spans="1:8">
      <c r="B16" s="28"/>
    </row>
    <row r="17" s="17" customFormat="1" ht="11.25"/>
    <row r="18" s="17" customFormat="1" ht="11.25"/>
    <row r="19" s="17" customFormat="1" ht="11.25"/>
    <row r="20" s="17" customFormat="1" ht="11.25"/>
    <row r="21" s="17" customFormat="1" ht="11.25"/>
    <row r="22" s="17" customFormat="1" ht="11.25"/>
    <row r="23" s="17" customFormat="1" ht="11.25"/>
    <row r="24" s="17" customFormat="1" ht="11.25"/>
    <row r="25" s="17" customFormat="1" ht="11.25"/>
    <row r="26" s="17" customFormat="1" ht="11.25"/>
    <row r="27" s="17" customFormat="1" ht="11.25"/>
    <row r="28" s="17" customFormat="1" ht="11.25"/>
    <row r="29" s="17" customFormat="1" ht="11.25"/>
  </sheetData>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K26" sqref="K26"/>
    </sheetView>
  </sheetViews>
  <sheetFormatPr defaultColWidth="9.28515625" defaultRowHeight="14.25"/>
  <cols>
    <col min="1" max="1" width="9.5703125" style="4" bestFit="1" customWidth="1"/>
    <col min="2" max="2" width="62.7109375" style="4" customWidth="1"/>
    <col min="3" max="3" width="27.5703125" style="4" customWidth="1"/>
    <col min="4" max="16384" width="9.28515625" style="5"/>
  </cols>
  <sheetData>
    <row r="1" spans="1:3">
      <c r="A1" s="2" t="s">
        <v>30</v>
      </c>
      <c r="B1" s="3" t="str">
        <f>'Info '!C2</f>
        <v>JSC "Liberty Bank"</v>
      </c>
    </row>
    <row r="2" spans="1:3">
      <c r="A2" s="2" t="s">
        <v>31</v>
      </c>
      <c r="B2" s="555">
        <f>'1. key ratios '!B2</f>
        <v>45838</v>
      </c>
    </row>
    <row r="4" spans="1:3" ht="28.15" customHeight="1" thickBot="1">
      <c r="A4" s="29" t="s">
        <v>41</v>
      </c>
      <c r="B4" s="30" t="s">
        <v>151</v>
      </c>
      <c r="C4" s="31"/>
    </row>
    <row r="5" spans="1:3">
      <c r="A5" s="32"/>
      <c r="B5" s="223" t="s">
        <v>42</v>
      </c>
      <c r="C5" s="224" t="s">
        <v>335</v>
      </c>
    </row>
    <row r="6" spans="1:3">
      <c r="A6" s="634">
        <v>1</v>
      </c>
      <c r="B6" s="635" t="s">
        <v>753</v>
      </c>
      <c r="C6" s="636" t="s">
        <v>756</v>
      </c>
    </row>
    <row r="7" spans="1:3">
      <c r="A7" s="634">
        <v>2</v>
      </c>
      <c r="B7" s="635" t="s">
        <v>757</v>
      </c>
      <c r="C7" s="636" t="s">
        <v>758</v>
      </c>
    </row>
    <row r="8" spans="1:3">
      <c r="A8" s="634">
        <v>3</v>
      </c>
      <c r="B8" s="635" t="s">
        <v>759</v>
      </c>
      <c r="C8" s="636" t="s">
        <v>760</v>
      </c>
    </row>
    <row r="9" spans="1:3">
      <c r="A9" s="634">
        <v>4</v>
      </c>
      <c r="B9" s="635" t="s">
        <v>761</v>
      </c>
      <c r="C9" s="636" t="s">
        <v>760</v>
      </c>
    </row>
    <row r="10" spans="1:3">
      <c r="A10" s="634">
        <v>5</v>
      </c>
      <c r="B10" s="635" t="s">
        <v>762</v>
      </c>
      <c r="C10" s="636" t="s">
        <v>760</v>
      </c>
    </row>
    <row r="11" spans="1:3">
      <c r="A11" s="33"/>
      <c r="B11" s="225"/>
      <c r="C11" s="226"/>
    </row>
    <row r="12" spans="1:3" ht="25.5">
      <c r="A12" s="33"/>
      <c r="B12" s="227" t="s">
        <v>43</v>
      </c>
      <c r="C12" s="228" t="s">
        <v>336</v>
      </c>
    </row>
    <row r="13" spans="1:3">
      <c r="A13" s="634">
        <v>1</v>
      </c>
      <c r="B13" s="635" t="s">
        <v>754</v>
      </c>
      <c r="C13" s="637" t="s">
        <v>763</v>
      </c>
    </row>
    <row r="14" spans="1:3">
      <c r="A14" s="634">
        <v>2</v>
      </c>
      <c r="B14" s="638" t="s">
        <v>764</v>
      </c>
      <c r="C14" s="637" t="s">
        <v>765</v>
      </c>
    </row>
    <row r="15" spans="1:3">
      <c r="A15" s="634">
        <v>3</v>
      </c>
      <c r="B15" s="638" t="s">
        <v>766</v>
      </c>
      <c r="C15" s="637" t="s">
        <v>767</v>
      </c>
    </row>
    <row r="16" spans="1:3">
      <c r="A16" s="634"/>
      <c r="B16" s="639"/>
      <c r="C16" s="640"/>
    </row>
    <row r="17" spans="1:3" ht="15.75" customHeight="1">
      <c r="A17" s="33"/>
      <c r="B17" s="34"/>
      <c r="C17" s="36"/>
    </row>
    <row r="18" spans="1:3" ht="30" customHeight="1">
      <c r="A18" s="33"/>
      <c r="B18" s="847" t="s">
        <v>44</v>
      </c>
      <c r="C18" s="848"/>
    </row>
    <row r="19" spans="1:3">
      <c r="A19" s="634">
        <v>1</v>
      </c>
      <c r="B19" s="635" t="s">
        <v>768</v>
      </c>
      <c r="C19" s="756">
        <v>0.97003350364419638</v>
      </c>
    </row>
    <row r="20" spans="1:3">
      <c r="A20" s="634">
        <v>2</v>
      </c>
      <c r="B20" s="635" t="s">
        <v>769</v>
      </c>
      <c r="C20" s="757">
        <v>2.9966507818937758E-2</v>
      </c>
    </row>
    <row r="21" spans="1:3">
      <c r="A21" s="634"/>
      <c r="B21" s="641"/>
      <c r="C21" s="642"/>
    </row>
    <row r="22" spans="1:3" ht="15.75" customHeight="1">
      <c r="A22" s="33"/>
      <c r="B22" s="34"/>
      <c r="C22" s="35"/>
    </row>
    <row r="23" spans="1:3" ht="29.25" customHeight="1">
      <c r="A23" s="33"/>
      <c r="B23" s="847" t="s">
        <v>45</v>
      </c>
      <c r="C23" s="848"/>
    </row>
    <row r="24" spans="1:3">
      <c r="A24" s="634">
        <v>1</v>
      </c>
      <c r="B24" s="635" t="s">
        <v>757</v>
      </c>
      <c r="C24" s="756">
        <v>0.31359654236327578</v>
      </c>
    </row>
    <row r="25" spans="1:3">
      <c r="A25" s="643">
        <v>2</v>
      </c>
      <c r="B25" s="644" t="s">
        <v>770</v>
      </c>
      <c r="C25" s="756">
        <v>0.31359654236327578</v>
      </c>
    </row>
    <row r="26" spans="1:3">
      <c r="A26" s="643">
        <v>3</v>
      </c>
      <c r="B26" s="635" t="s">
        <v>771</v>
      </c>
      <c r="C26" s="757">
        <v>0.31359654236327578</v>
      </c>
    </row>
    <row r="27" spans="1:3">
      <c r="A27" s="634"/>
      <c r="B27" s="641"/>
      <c r="C27" s="642"/>
    </row>
    <row r="28" spans="1:3" ht="15" thickBot="1">
      <c r="A28" s="37"/>
      <c r="B28" s="38"/>
      <c r="C28" s="39"/>
    </row>
  </sheetData>
  <mergeCells count="2">
    <mergeCell ref="B23:C23"/>
    <mergeCell ref="B18:C18"/>
  </mergeCells>
  <dataValidations count="1">
    <dataValidation type="list" allowBlank="1" showInputMessage="1" showErrorMessage="1" sqref="C6:C10">
      <formula1>"Independent chair, Non-independent chair, Independent member, Non-independent member"</formula1>
    </dataValidation>
  </dataValidations>
  <pageMargins left="0.7" right="0.7" top="0.75" bottom="0.75" header="0.3" footer="0.3"/>
  <pageSetup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zoomScale="80" zoomScaleNormal="80" workbookViewId="0">
      <pane xSplit="1" ySplit="5" topLeftCell="B17" activePane="bottomRight" state="frozen"/>
      <selection activeCell="C18" sqref="C18"/>
      <selection pane="topRight" activeCell="C18" sqref="C18"/>
      <selection pane="bottomLeft" activeCell="C18" sqref="C18"/>
      <selection pane="bottomRight" activeCell="E45" sqref="E45"/>
    </sheetView>
  </sheetViews>
  <sheetFormatPr defaultColWidth="9.28515625" defaultRowHeight="14.25"/>
  <cols>
    <col min="1" max="1" width="9.5703125" style="4" bestFit="1" customWidth="1"/>
    <col min="2" max="2" width="54.28515625" style="4" customWidth="1"/>
    <col min="3" max="3" width="28" style="4" customWidth="1"/>
    <col min="4" max="4" width="22.42578125" style="4" customWidth="1"/>
    <col min="5" max="5" width="22.28515625" style="4" customWidth="1"/>
    <col min="6" max="6" width="12" style="5" bestFit="1" customWidth="1"/>
    <col min="7" max="7" width="12.5703125" style="5" bestFit="1" customWidth="1"/>
    <col min="8" max="16384" width="9.28515625" style="5"/>
  </cols>
  <sheetData>
    <row r="1" spans="1:7">
      <c r="A1" s="159" t="s">
        <v>30</v>
      </c>
      <c r="B1" s="3" t="str">
        <f>'Info '!C2</f>
        <v>JSC "Liberty Bank"</v>
      </c>
      <c r="C1" s="50"/>
      <c r="D1" s="50"/>
      <c r="E1" s="50"/>
      <c r="F1" s="15"/>
    </row>
    <row r="2" spans="1:7" s="40" customFormat="1" ht="15.75" customHeight="1">
      <c r="A2" s="159" t="s">
        <v>31</v>
      </c>
      <c r="B2" s="555">
        <f>'1. key ratios '!B2</f>
        <v>45838</v>
      </c>
    </row>
    <row r="3" spans="1:7" s="40" customFormat="1" ht="15.75" customHeight="1">
      <c r="A3" s="159"/>
    </row>
    <row r="4" spans="1:7" s="40" customFormat="1" ht="15.75" customHeight="1" thickBot="1">
      <c r="A4" s="160" t="s">
        <v>99</v>
      </c>
      <c r="B4" s="853" t="s">
        <v>212</v>
      </c>
      <c r="C4" s="854"/>
      <c r="D4" s="854"/>
      <c r="E4" s="854"/>
    </row>
    <row r="5" spans="1:7" s="44" customFormat="1" ht="17.649999999999999" customHeight="1">
      <c r="A5" s="112"/>
      <c r="B5" s="113"/>
      <c r="C5" s="42" t="s">
        <v>0</v>
      </c>
      <c r="D5" s="42" t="s">
        <v>1</v>
      </c>
      <c r="E5" s="43" t="s">
        <v>2</v>
      </c>
    </row>
    <row r="6" spans="1:7" s="15" customFormat="1" ht="14.65" customHeight="1">
      <c r="A6" s="584"/>
      <c r="B6" s="849" t="s">
        <v>219</v>
      </c>
      <c r="C6" s="849" t="s">
        <v>624</v>
      </c>
      <c r="D6" s="851" t="s">
        <v>98</v>
      </c>
      <c r="E6" s="852"/>
      <c r="G6" s="5"/>
    </row>
    <row r="7" spans="1:7" s="15" customFormat="1" ht="99.6" customHeight="1">
      <c r="A7" s="584"/>
      <c r="B7" s="850"/>
      <c r="C7" s="849"/>
      <c r="D7" s="585" t="s">
        <v>97</v>
      </c>
      <c r="E7" s="586" t="s">
        <v>220</v>
      </c>
      <c r="G7" s="5"/>
    </row>
    <row r="8" spans="1:7" ht="21">
      <c r="A8" s="587">
        <v>1</v>
      </c>
      <c r="B8" s="588" t="s">
        <v>525</v>
      </c>
      <c r="C8" s="486">
        <v>499217643.69000006</v>
      </c>
      <c r="D8" s="486">
        <v>0</v>
      </c>
      <c r="E8" s="589">
        <v>499217643.69000006</v>
      </c>
      <c r="F8" s="15"/>
    </row>
    <row r="9" spans="1:7" ht="15">
      <c r="A9" s="587">
        <v>1.1000000000000001</v>
      </c>
      <c r="B9" s="590" t="s">
        <v>526</v>
      </c>
      <c r="C9" s="486">
        <v>317252524.20000005</v>
      </c>
      <c r="D9" s="486"/>
      <c r="E9" s="589">
        <v>317252524.20000005</v>
      </c>
      <c r="F9" s="15"/>
    </row>
    <row r="10" spans="1:7" ht="15">
      <c r="A10" s="587">
        <v>1.2</v>
      </c>
      <c r="B10" s="590" t="s">
        <v>527</v>
      </c>
      <c r="C10" s="486">
        <v>123501023.61999999</v>
      </c>
      <c r="D10" s="486"/>
      <c r="E10" s="589">
        <v>123501023.61999999</v>
      </c>
      <c r="F10" s="15"/>
    </row>
    <row r="11" spans="1:7" ht="15">
      <c r="A11" s="587">
        <v>1.3</v>
      </c>
      <c r="B11" s="590" t="s">
        <v>528</v>
      </c>
      <c r="C11" s="486">
        <v>58464095.870000005</v>
      </c>
      <c r="D11" s="486"/>
      <c r="E11" s="589">
        <v>58464095.870000005</v>
      </c>
      <c r="F11" s="15"/>
    </row>
    <row r="12" spans="1:7" ht="15">
      <c r="A12" s="587">
        <v>2</v>
      </c>
      <c r="B12" s="285" t="s">
        <v>529</v>
      </c>
      <c r="C12" s="486">
        <v>308746.29000000004</v>
      </c>
      <c r="D12" s="486"/>
      <c r="E12" s="589">
        <v>308746.29000000004</v>
      </c>
      <c r="F12" s="15"/>
    </row>
    <row r="13" spans="1:7" ht="15">
      <c r="A13" s="587">
        <v>2.1</v>
      </c>
      <c r="B13" s="591" t="s">
        <v>530</v>
      </c>
      <c r="C13" s="486">
        <v>24505.58</v>
      </c>
      <c r="D13" s="486"/>
      <c r="E13" s="589">
        <v>24505.58</v>
      </c>
      <c r="F13" s="15"/>
    </row>
    <row r="14" spans="1:7" ht="21">
      <c r="A14" s="587">
        <v>3</v>
      </c>
      <c r="B14" s="286" t="s">
        <v>531</v>
      </c>
      <c r="C14" s="486"/>
      <c r="D14" s="486"/>
      <c r="E14" s="589">
        <v>0</v>
      </c>
      <c r="F14" s="15"/>
    </row>
    <row r="15" spans="1:7" ht="21">
      <c r="A15" s="587">
        <v>4</v>
      </c>
      <c r="B15" s="287" t="s">
        <v>532</v>
      </c>
      <c r="C15" s="486"/>
      <c r="D15" s="486"/>
      <c r="E15" s="589">
        <v>0</v>
      </c>
      <c r="F15" s="15"/>
    </row>
    <row r="16" spans="1:7" ht="21">
      <c r="A16" s="587">
        <v>5</v>
      </c>
      <c r="B16" s="288" t="s">
        <v>533</v>
      </c>
      <c r="C16" s="487">
        <v>244225317.99999997</v>
      </c>
      <c r="D16" s="487">
        <v>0</v>
      </c>
      <c r="E16" s="589">
        <v>244225317.99999997</v>
      </c>
      <c r="F16" s="15"/>
    </row>
    <row r="17" spans="1:6" ht="15">
      <c r="A17" s="587">
        <v>5.0999999999999996</v>
      </c>
      <c r="B17" s="289" t="s">
        <v>534</v>
      </c>
      <c r="C17" s="487">
        <v>0</v>
      </c>
      <c r="D17" s="487"/>
      <c r="E17" s="589">
        <v>0</v>
      </c>
      <c r="F17" s="15"/>
    </row>
    <row r="18" spans="1:6" ht="15">
      <c r="A18" s="587">
        <v>5.2</v>
      </c>
      <c r="B18" s="289" t="s">
        <v>535</v>
      </c>
      <c r="C18" s="487">
        <v>244225317.99999997</v>
      </c>
      <c r="D18" s="488"/>
      <c r="E18" s="589">
        <v>244225317.99999997</v>
      </c>
      <c r="F18" s="15"/>
    </row>
    <row r="19" spans="1:6" ht="15">
      <c r="A19" s="587">
        <v>5.3</v>
      </c>
      <c r="B19" s="290" t="s">
        <v>536</v>
      </c>
      <c r="C19" s="487"/>
      <c r="D19" s="487"/>
      <c r="E19" s="589">
        <v>0</v>
      </c>
      <c r="F19" s="15"/>
    </row>
    <row r="20" spans="1:6" ht="15">
      <c r="A20" s="587">
        <v>6</v>
      </c>
      <c r="B20" s="286" t="s">
        <v>537</v>
      </c>
      <c r="C20" s="487">
        <v>4412640052.8845129</v>
      </c>
      <c r="D20" s="487">
        <v>0</v>
      </c>
      <c r="E20" s="589">
        <v>4412640052.8845129</v>
      </c>
      <c r="F20" s="15"/>
    </row>
    <row r="21" spans="1:6" ht="15">
      <c r="A21" s="587">
        <v>6.1</v>
      </c>
      <c r="B21" s="289" t="s">
        <v>535</v>
      </c>
      <c r="C21" s="489">
        <v>514455028.63215446</v>
      </c>
      <c r="D21" s="489"/>
      <c r="E21" s="592">
        <v>514455028.63215446</v>
      </c>
      <c r="F21" s="15"/>
    </row>
    <row r="22" spans="1:6" ht="15">
      <c r="A22" s="587">
        <v>6.2</v>
      </c>
      <c r="B22" s="290" t="s">
        <v>536</v>
      </c>
      <c r="C22" s="489">
        <v>3898185024.2523584</v>
      </c>
      <c r="D22" s="489"/>
      <c r="E22" s="592">
        <v>3898185024.2523584</v>
      </c>
      <c r="F22" s="15"/>
    </row>
    <row r="23" spans="1:6" ht="21">
      <c r="A23" s="587">
        <v>7</v>
      </c>
      <c r="B23" s="285" t="s">
        <v>538</v>
      </c>
      <c r="C23" s="489">
        <v>0</v>
      </c>
      <c r="D23" s="489"/>
      <c r="E23" s="592">
        <v>0</v>
      </c>
      <c r="F23" s="15"/>
    </row>
    <row r="24" spans="1:6" ht="21">
      <c r="A24" s="587">
        <v>8</v>
      </c>
      <c r="B24" s="291" t="s">
        <v>539</v>
      </c>
      <c r="C24" s="489"/>
      <c r="D24" s="489"/>
      <c r="E24" s="592">
        <v>0</v>
      </c>
      <c r="F24" s="15"/>
    </row>
    <row r="25" spans="1:6" ht="15">
      <c r="A25" s="587">
        <v>9</v>
      </c>
      <c r="B25" s="287" t="s">
        <v>540</v>
      </c>
      <c r="C25" s="489">
        <v>216791218.65000004</v>
      </c>
      <c r="D25" s="489">
        <v>31349660.77</v>
      </c>
      <c r="E25" s="592">
        <v>185441557.88000003</v>
      </c>
      <c r="F25" s="15"/>
    </row>
    <row r="26" spans="1:6" ht="15">
      <c r="A26" s="587">
        <v>9.1</v>
      </c>
      <c r="B26" s="289" t="s">
        <v>541</v>
      </c>
      <c r="C26" s="489">
        <v>214345495.82000002</v>
      </c>
      <c r="D26" s="490">
        <v>31349660.77</v>
      </c>
      <c r="E26" s="592">
        <v>182995835.05000001</v>
      </c>
      <c r="F26" s="15"/>
    </row>
    <row r="27" spans="1:6" ht="15">
      <c r="A27" s="587">
        <v>9.1999999999999993</v>
      </c>
      <c r="B27" s="289" t="s">
        <v>542</v>
      </c>
      <c r="C27" s="489">
        <v>2445722.83</v>
      </c>
      <c r="D27" s="489"/>
      <c r="E27" s="592">
        <v>2445722.83</v>
      </c>
      <c r="F27" s="15"/>
    </row>
    <row r="28" spans="1:6" ht="15">
      <c r="A28" s="587">
        <v>10</v>
      </c>
      <c r="B28" s="287" t="s">
        <v>543</v>
      </c>
      <c r="C28" s="489">
        <v>79461990.149999976</v>
      </c>
      <c r="D28" s="489">
        <v>79461990.150000006</v>
      </c>
      <c r="E28" s="592">
        <v>0</v>
      </c>
      <c r="F28" s="15"/>
    </row>
    <row r="29" spans="1:6" ht="15">
      <c r="A29" s="587">
        <v>10.1</v>
      </c>
      <c r="B29" s="289" t="s">
        <v>544</v>
      </c>
      <c r="C29" s="489"/>
      <c r="D29" s="489"/>
      <c r="E29" s="592">
        <v>0</v>
      </c>
      <c r="F29" s="15"/>
    </row>
    <row r="30" spans="1:6" ht="15">
      <c r="A30" s="587">
        <v>10.199999999999999</v>
      </c>
      <c r="B30" s="289" t="s">
        <v>545</v>
      </c>
      <c r="C30" s="489">
        <v>79461990.149999976</v>
      </c>
      <c r="D30" s="489">
        <v>79461990.150000006</v>
      </c>
      <c r="E30" s="592">
        <v>0</v>
      </c>
      <c r="F30" s="15"/>
    </row>
    <row r="31" spans="1:6" ht="15">
      <c r="A31" s="587">
        <v>11</v>
      </c>
      <c r="B31" s="287" t="s">
        <v>546</v>
      </c>
      <c r="C31" s="489">
        <v>0</v>
      </c>
      <c r="D31" s="489">
        <v>0</v>
      </c>
      <c r="E31" s="592">
        <v>0</v>
      </c>
      <c r="F31" s="15"/>
    </row>
    <row r="32" spans="1:6" ht="15">
      <c r="A32" s="587">
        <v>11.1</v>
      </c>
      <c r="B32" s="289" t="s">
        <v>547</v>
      </c>
      <c r="C32" s="489">
        <v>0</v>
      </c>
      <c r="D32" s="489"/>
      <c r="E32" s="592">
        <v>0</v>
      </c>
      <c r="F32" s="15"/>
    </row>
    <row r="33" spans="1:7" ht="15">
      <c r="A33" s="587">
        <v>11.2</v>
      </c>
      <c r="B33" s="289" t="s">
        <v>548</v>
      </c>
      <c r="C33" s="489">
        <v>0</v>
      </c>
      <c r="D33" s="489"/>
      <c r="E33" s="592">
        <v>0</v>
      </c>
      <c r="F33" s="15"/>
    </row>
    <row r="34" spans="1:7" ht="15">
      <c r="A34" s="587">
        <v>13</v>
      </c>
      <c r="B34" s="287" t="s">
        <v>549</v>
      </c>
      <c r="C34" s="489">
        <v>62941881.950999998</v>
      </c>
      <c r="D34" s="489"/>
      <c r="E34" s="592">
        <v>62941881.950999998</v>
      </c>
      <c r="F34" s="15"/>
    </row>
    <row r="35" spans="1:7" ht="15">
      <c r="A35" s="587">
        <v>13.1</v>
      </c>
      <c r="B35" s="593" t="s">
        <v>550</v>
      </c>
      <c r="C35" s="489"/>
      <c r="D35" s="489"/>
      <c r="E35" s="592"/>
      <c r="F35" s="15"/>
    </row>
    <row r="36" spans="1:7" ht="15">
      <c r="A36" s="587">
        <v>13.2</v>
      </c>
      <c r="B36" s="593" t="s">
        <v>551</v>
      </c>
      <c r="C36" s="489"/>
      <c r="D36" s="489"/>
      <c r="E36" s="592"/>
      <c r="F36" s="15"/>
    </row>
    <row r="37" spans="1:7" ht="26.25" thickBot="1">
      <c r="A37" s="594"/>
      <c r="B37" s="595" t="s">
        <v>221</v>
      </c>
      <c r="C37" s="596">
        <v>5515586851.6155128</v>
      </c>
      <c r="D37" s="596">
        <v>110811650.92</v>
      </c>
      <c r="E37" s="597">
        <v>5404775200.6955137</v>
      </c>
    </row>
    <row r="38" spans="1:7">
      <c r="A38" s="5"/>
      <c r="B38" s="5"/>
      <c r="C38" s="5"/>
      <c r="D38" s="5"/>
      <c r="E38" s="5"/>
    </row>
    <row r="39" spans="1:7">
      <c r="A39" s="5"/>
      <c r="B39" s="5"/>
      <c r="C39" s="5"/>
      <c r="D39" s="5"/>
      <c r="E39" s="5"/>
    </row>
    <row r="41" spans="1:7" s="4" customFormat="1">
      <c r="B41" s="45"/>
      <c r="F41" s="5"/>
      <c r="G41" s="5"/>
    </row>
    <row r="42" spans="1:7" s="4" customFormat="1">
      <c r="B42" s="45"/>
      <c r="F42" s="5"/>
      <c r="G42" s="5"/>
    </row>
    <row r="43" spans="1:7" s="4" customFormat="1">
      <c r="B43" s="45"/>
      <c r="F43" s="5"/>
      <c r="G43" s="5"/>
    </row>
    <row r="44" spans="1:7" s="4" customFormat="1">
      <c r="B44" s="45"/>
      <c r="F44" s="5"/>
      <c r="G44" s="5"/>
    </row>
    <row r="45" spans="1:7" s="4" customFormat="1">
      <c r="B45" s="45"/>
      <c r="F45" s="5"/>
      <c r="G45" s="5"/>
    </row>
    <row r="46" spans="1:7" s="4" customFormat="1">
      <c r="B46" s="45"/>
      <c r="F46" s="5"/>
      <c r="G46" s="5"/>
    </row>
    <row r="47" spans="1:7" s="4" customFormat="1">
      <c r="B47" s="45"/>
      <c r="F47" s="5"/>
      <c r="G47" s="5"/>
    </row>
    <row r="48" spans="1:7" s="4" customFormat="1">
      <c r="B48" s="45"/>
      <c r="F48" s="5"/>
      <c r="G48" s="5"/>
    </row>
    <row r="49" spans="2:7" s="4" customFormat="1">
      <c r="B49" s="45"/>
      <c r="F49" s="5"/>
      <c r="G49" s="5"/>
    </row>
    <row r="50" spans="2:7" s="4" customFormat="1">
      <c r="B50" s="45"/>
      <c r="F50" s="5"/>
      <c r="G50" s="5"/>
    </row>
    <row r="51" spans="2:7" s="4" customFormat="1">
      <c r="B51" s="45"/>
      <c r="F51" s="5"/>
      <c r="G51" s="5"/>
    </row>
    <row r="52" spans="2:7" s="4" customFormat="1">
      <c r="B52" s="45"/>
      <c r="F52" s="5"/>
      <c r="G52" s="5"/>
    </row>
    <row r="53" spans="2:7" s="4" customFormat="1">
      <c r="B53" s="45"/>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zoomScale="80" zoomScaleNormal="80" workbookViewId="0">
      <pane xSplit="1" ySplit="4" topLeftCell="B5" activePane="bottomRight" state="frozen"/>
      <selection activeCell="C18" sqref="C18"/>
      <selection pane="topRight" activeCell="C18" sqref="C18"/>
      <selection pane="bottomLeft" activeCell="C18" sqref="C18"/>
      <selection pane="bottomRight" activeCell="F33" sqref="F33"/>
    </sheetView>
  </sheetViews>
  <sheetFormatPr defaultColWidth="9.28515625" defaultRowHeight="12.75" outlineLevelRow="1"/>
  <cols>
    <col min="1" max="1" width="9.5703125" style="4" bestFit="1" customWidth="1"/>
    <col min="2" max="2" width="114.28515625" style="4" customWidth="1"/>
    <col min="3" max="3" width="18.7109375" style="4" customWidth="1"/>
    <col min="4" max="4" width="25.42578125" style="4" customWidth="1"/>
    <col min="5" max="5" width="24.28515625" style="4" customWidth="1"/>
    <col min="6" max="6" width="24" style="4" customWidth="1"/>
    <col min="7" max="7" width="10" style="4" bestFit="1" customWidth="1"/>
    <col min="8" max="8" width="12" style="4" bestFit="1" customWidth="1"/>
    <col min="9" max="9" width="12.5703125" style="4" bestFit="1" customWidth="1"/>
    <col min="10" max="16384" width="9.28515625" style="4"/>
  </cols>
  <sheetData>
    <row r="1" spans="1:6">
      <c r="A1" s="2" t="s">
        <v>30</v>
      </c>
      <c r="B1" s="3" t="str">
        <f>'Info '!C2</f>
        <v>JSC "Liberty Bank"</v>
      </c>
    </row>
    <row r="2" spans="1:6" s="40" customFormat="1" ht="15.75" customHeight="1">
      <c r="A2" s="2" t="s">
        <v>31</v>
      </c>
      <c r="B2" s="555">
        <f>'1. key ratios '!B2</f>
        <v>45838</v>
      </c>
      <c r="C2" s="4"/>
      <c r="D2" s="4"/>
      <c r="E2" s="4"/>
      <c r="F2" s="4"/>
    </row>
    <row r="3" spans="1:6" s="40" customFormat="1" ht="15.75" customHeight="1">
      <c r="C3" s="4"/>
      <c r="D3" s="4"/>
      <c r="E3" s="4"/>
      <c r="F3" s="4"/>
    </row>
    <row r="4" spans="1:6" s="40" customFormat="1" ht="13.5" thickBot="1">
      <c r="A4" s="40" t="s">
        <v>46</v>
      </c>
      <c r="B4" s="161" t="s">
        <v>518</v>
      </c>
      <c r="C4" s="41" t="s">
        <v>35</v>
      </c>
      <c r="D4" s="4"/>
      <c r="E4" s="4"/>
      <c r="F4" s="4"/>
    </row>
    <row r="5" spans="1:6">
      <c r="A5" s="118">
        <v>1</v>
      </c>
      <c r="B5" s="162" t="s">
        <v>520</v>
      </c>
      <c r="C5" s="119">
        <f>'7. LI1 '!E37</f>
        <v>5404775200.6955137</v>
      </c>
    </row>
    <row r="6" spans="1:6" s="120" customFormat="1" ht="15">
      <c r="A6" s="46">
        <v>2.1</v>
      </c>
      <c r="B6" s="115" t="s">
        <v>201</v>
      </c>
      <c r="C6" s="491">
        <v>423582343.6214</v>
      </c>
    </row>
    <row r="7" spans="1:6" s="27" customFormat="1" ht="15" outlineLevel="1">
      <c r="A7" s="21">
        <v>2.2000000000000002</v>
      </c>
      <c r="B7" s="22" t="s">
        <v>202</v>
      </c>
      <c r="C7" s="492"/>
    </row>
    <row r="8" spans="1:6" s="27" customFormat="1">
      <c r="A8" s="21">
        <v>3</v>
      </c>
      <c r="B8" s="116" t="s">
        <v>519</v>
      </c>
      <c r="C8" s="122">
        <f>SUM(C5:C7)</f>
        <v>5828357544.3169136</v>
      </c>
    </row>
    <row r="9" spans="1:6" s="120" customFormat="1">
      <c r="A9" s="46">
        <v>4</v>
      </c>
      <c r="B9" s="48" t="s">
        <v>48</v>
      </c>
      <c r="C9" s="93"/>
    </row>
    <row r="10" spans="1:6" s="27" customFormat="1" ht="15" outlineLevel="1">
      <c r="A10" s="21">
        <v>5.0999999999999996</v>
      </c>
      <c r="B10" s="22" t="s">
        <v>203</v>
      </c>
      <c r="C10" s="492">
        <v>-347547251.625</v>
      </c>
    </row>
    <row r="11" spans="1:6" s="27" customFormat="1" ht="15" outlineLevel="1">
      <c r="A11" s="21">
        <v>5.2</v>
      </c>
      <c r="B11" s="22" t="s">
        <v>204</v>
      </c>
      <c r="C11" s="492"/>
    </row>
    <row r="12" spans="1:6" s="27" customFormat="1">
      <c r="A12" s="21">
        <v>6</v>
      </c>
      <c r="B12" s="114" t="s">
        <v>746</v>
      </c>
      <c r="C12" s="121"/>
    </row>
    <row r="13" spans="1:6" s="27" customFormat="1" ht="13.5" thickBot="1">
      <c r="A13" s="23">
        <v>7</v>
      </c>
      <c r="B13" s="117" t="s">
        <v>164</v>
      </c>
      <c r="C13" s="123">
        <f>SUM(C8:C12)</f>
        <v>5480810292.6919136</v>
      </c>
    </row>
    <row r="15" spans="1:6">
      <c r="A15" s="133"/>
      <c r="B15" s="28"/>
    </row>
    <row r="16" spans="1:6">
      <c r="A16" s="133"/>
      <c r="B16" s="133"/>
    </row>
    <row r="17" spans="1:5" ht="15">
      <c r="A17" s="128"/>
      <c r="B17" s="129"/>
      <c r="C17" s="133"/>
      <c r="D17" s="133"/>
      <c r="E17" s="133"/>
    </row>
    <row r="18" spans="1:5" ht="15">
      <c r="A18" s="134"/>
      <c r="B18" s="135"/>
      <c r="C18" s="133"/>
      <c r="D18" s="133"/>
      <c r="E18" s="133"/>
    </row>
    <row r="19" spans="1:5">
      <c r="A19" s="136"/>
      <c r="B19" s="130"/>
      <c r="C19" s="133"/>
      <c r="D19" s="133"/>
      <c r="E19" s="133"/>
    </row>
    <row r="20" spans="1:5">
      <c r="A20" s="137"/>
      <c r="B20" s="131"/>
      <c r="C20" s="133"/>
      <c r="D20" s="133"/>
      <c r="E20" s="133"/>
    </row>
    <row r="21" spans="1:5">
      <c r="A21" s="137"/>
      <c r="B21" s="135"/>
      <c r="C21" s="133"/>
      <c r="D21" s="133"/>
      <c r="E21" s="133"/>
    </row>
    <row r="22" spans="1:5">
      <c r="A22" s="136"/>
      <c r="B22" s="132"/>
      <c r="C22" s="133"/>
      <c r="D22" s="133"/>
      <c r="E22" s="133"/>
    </row>
    <row r="23" spans="1:5">
      <c r="A23" s="137"/>
      <c r="B23" s="131"/>
      <c r="C23" s="133"/>
      <c r="D23" s="133"/>
      <c r="E23" s="133"/>
    </row>
    <row r="24" spans="1:5">
      <c r="A24" s="137"/>
      <c r="B24" s="131"/>
      <c r="C24" s="133"/>
      <c r="D24" s="133"/>
      <c r="E24" s="133"/>
    </row>
    <row r="25" spans="1:5">
      <c r="A25" s="137"/>
      <c r="B25" s="138"/>
      <c r="C25" s="133"/>
      <c r="D25" s="133"/>
      <c r="E25" s="133"/>
    </row>
    <row r="26" spans="1:5">
      <c r="A26" s="137"/>
      <c r="B26" s="135"/>
      <c r="C26" s="133"/>
      <c r="D26" s="133"/>
      <c r="E26" s="133"/>
    </row>
    <row r="27" spans="1:5">
      <c r="A27" s="133"/>
      <c r="B27" s="139"/>
      <c r="C27" s="133"/>
      <c r="D27" s="133"/>
      <c r="E27" s="133"/>
    </row>
    <row r="28" spans="1:5">
      <c r="A28" s="133"/>
      <c r="B28" s="139"/>
      <c r="C28" s="133"/>
      <c r="D28" s="133"/>
      <c r="E28" s="133"/>
    </row>
    <row r="29" spans="1:5">
      <c r="A29" s="133"/>
      <c r="B29" s="139"/>
      <c r="C29" s="133"/>
      <c r="D29" s="133"/>
      <c r="E29" s="133"/>
    </row>
    <row r="30" spans="1:5">
      <c r="A30" s="133"/>
      <c r="B30" s="139"/>
      <c r="C30" s="133"/>
      <c r="D30" s="133"/>
      <c r="E30" s="133"/>
    </row>
    <row r="31" spans="1:5">
      <c r="A31" s="133"/>
      <c r="B31" s="139"/>
      <c r="C31" s="133"/>
      <c r="D31" s="133"/>
      <c r="E31" s="133"/>
    </row>
    <row r="32" spans="1:5">
      <c r="A32" s="133"/>
      <c r="B32" s="139"/>
      <c r="C32" s="133"/>
      <c r="D32" s="133"/>
      <c r="E32" s="133"/>
    </row>
    <row r="33" spans="1:5">
      <c r="A33" s="133"/>
      <c r="B33" s="139"/>
      <c r="C33" s="133"/>
      <c r="D33" s="133"/>
      <c r="E33" s="133"/>
    </row>
  </sheetData>
  <pageMargins left="0.7" right="0.7" top="0.75" bottom="0.75" header="0.3" footer="0.3"/>
  <pageSetup paperSize="9" scale="5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8297801-2943-450F-A553-D33E1C5C48F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vt:i4>
      </vt:variant>
    </vt:vector>
  </HeadingPairs>
  <TitlesOfParts>
    <vt:vector size="33"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'15.1 LR'!Print_Area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2026-01-23T06:32:37Z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