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3040" windowHeight="9192" tabRatio="911"/>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 r:id="rId33"/>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8" i="95" l="1"/>
  <c r="C36" i="95"/>
  <c r="C12" i="95"/>
  <c r="C18" i="95"/>
  <c r="C26" i="95"/>
  <c r="C30" i="95"/>
  <c r="C68" i="69"/>
  <c r="C26" i="69"/>
  <c r="C35" i="69" s="1"/>
  <c r="C62" i="69"/>
  <c r="C58" i="69"/>
  <c r="C67" i="69" s="1"/>
  <c r="C46" i="69"/>
  <c r="C40" i="69"/>
  <c r="C52" i="69" s="1"/>
  <c r="C29" i="69"/>
  <c r="C23" i="69"/>
  <c r="C18" i="69"/>
  <c r="C14" i="69"/>
  <c r="C6" i="69"/>
  <c r="D21" i="94"/>
  <c r="D20" i="94"/>
  <c r="D19" i="94"/>
  <c r="D17" i="94"/>
  <c r="D16" i="94"/>
  <c r="D15" i="94"/>
  <c r="D12" i="94"/>
  <c r="D13" i="94"/>
  <c r="D11" i="94"/>
  <c r="D8" i="94"/>
  <c r="D9" i="94"/>
  <c r="D7" i="94"/>
  <c r="C21" i="94"/>
  <c r="C20" i="94"/>
  <c r="C19" i="94"/>
  <c r="C42" i="89"/>
  <c r="C44" i="89"/>
  <c r="C53" i="89" s="1"/>
  <c r="C48" i="89"/>
  <c r="C36" i="89"/>
  <c r="C32" i="89"/>
  <c r="C31" i="89"/>
  <c r="C29" i="89"/>
  <c r="C12" i="89"/>
  <c r="C6" i="89"/>
  <c r="E28" i="88"/>
  <c r="C28" i="88"/>
  <c r="E36" i="88"/>
  <c r="E35" i="88"/>
  <c r="E34" i="88"/>
  <c r="E33" i="88"/>
  <c r="E32" i="88"/>
  <c r="D31" i="88"/>
  <c r="C31" i="88"/>
  <c r="E31" i="88" s="1"/>
  <c r="E30" i="88"/>
  <c r="E29" i="88"/>
  <c r="D28" i="88"/>
  <c r="E27" i="88"/>
  <c r="E26" i="88"/>
  <c r="D25" i="88"/>
  <c r="E25" i="88" s="1"/>
  <c r="C25" i="88"/>
  <c r="E24" i="88"/>
  <c r="D23" i="88"/>
  <c r="E23" i="88" s="1"/>
  <c r="E22" i="88"/>
  <c r="E21" i="88"/>
  <c r="D20" i="88"/>
  <c r="E20" i="88" s="1"/>
  <c r="C20" i="88"/>
  <c r="E19" i="88"/>
  <c r="E18" i="88"/>
  <c r="E17" i="88"/>
  <c r="D16" i="88"/>
  <c r="C16" i="88"/>
  <c r="E16" i="88" s="1"/>
  <c r="E15" i="88"/>
  <c r="E14" i="88"/>
  <c r="E13" i="88"/>
  <c r="E12" i="88"/>
  <c r="E11" i="88"/>
  <c r="E10" i="88"/>
  <c r="E9" i="88"/>
  <c r="D8" i="88"/>
  <c r="E8" i="88" s="1"/>
  <c r="C8" i="88"/>
  <c r="G37" i="97" l="1"/>
  <c r="G33" i="97"/>
  <c r="F33" i="97"/>
  <c r="E33" i="97"/>
  <c r="D33" i="97"/>
  <c r="C33" i="97"/>
  <c r="G18" i="97"/>
  <c r="F18" i="97"/>
  <c r="E18" i="97"/>
  <c r="D18" i="97"/>
  <c r="C18" i="97"/>
  <c r="G14" i="97"/>
  <c r="G21" i="97" s="1"/>
  <c r="G39" i="97" s="1"/>
  <c r="F14" i="97"/>
  <c r="E14" i="97"/>
  <c r="D14" i="97"/>
  <c r="C14" i="97"/>
  <c r="G11" i="97"/>
  <c r="F11" i="97"/>
  <c r="E11" i="97"/>
  <c r="D11" i="97"/>
  <c r="C11" i="97"/>
  <c r="G8" i="97"/>
  <c r="F8" i="97"/>
  <c r="E8" i="97"/>
  <c r="D8" i="97"/>
  <c r="C8" i="97"/>
  <c r="C18" i="115" l="1"/>
  <c r="D15" i="114"/>
  <c r="C10" i="114"/>
  <c r="C7" i="114"/>
  <c r="C15" i="114" s="1"/>
  <c r="G34" i="113"/>
  <c r="E34" i="113"/>
  <c r="D34" i="113"/>
  <c r="C34" i="113"/>
  <c r="H34" i="113" s="1"/>
  <c r="H33" i="113"/>
  <c r="H32" i="113"/>
  <c r="H31" i="113"/>
  <c r="H30" i="113"/>
  <c r="H29" i="113"/>
  <c r="H28" i="113"/>
  <c r="H27" i="113"/>
  <c r="H26" i="113"/>
  <c r="H25" i="113"/>
  <c r="H24" i="113"/>
  <c r="H23" i="113"/>
  <c r="H22" i="113"/>
  <c r="H21" i="113"/>
  <c r="H20" i="113"/>
  <c r="H19" i="113"/>
  <c r="H18" i="113"/>
  <c r="H17" i="113"/>
  <c r="H16" i="113"/>
  <c r="H15" i="113"/>
  <c r="H14" i="113"/>
  <c r="H13" i="113"/>
  <c r="H12" i="113"/>
  <c r="H11" i="113"/>
  <c r="H10" i="113"/>
  <c r="H9" i="113"/>
  <c r="H8" i="113"/>
  <c r="H7" i="113"/>
  <c r="H68" i="108"/>
  <c r="E68" i="108"/>
  <c r="H67" i="108"/>
  <c r="E67" i="108"/>
  <c r="H66" i="108"/>
  <c r="E66" i="108"/>
  <c r="H65" i="108"/>
  <c r="E65" i="108"/>
  <c r="H64" i="108"/>
  <c r="E64" i="108"/>
  <c r="G63" i="108"/>
  <c r="F63" i="108"/>
  <c r="H63" i="108" s="1"/>
  <c r="D63" i="108"/>
  <c r="C63" i="108"/>
  <c r="E63" i="108" s="1"/>
  <c r="H62" i="108"/>
  <c r="E62" i="108"/>
  <c r="H61" i="108"/>
  <c r="E61" i="108"/>
  <c r="H60" i="108"/>
  <c r="E60" i="108"/>
  <c r="H59" i="108"/>
  <c r="E59" i="108"/>
  <c r="H58" i="108"/>
  <c r="E58" i="108"/>
  <c r="H57" i="108"/>
  <c r="E57" i="108"/>
  <c r="H56" i="108"/>
  <c r="E56" i="108"/>
  <c r="H55" i="108"/>
  <c r="E55" i="108"/>
  <c r="H52" i="108"/>
  <c r="E52" i="108"/>
  <c r="H51" i="108"/>
  <c r="E51" i="108"/>
  <c r="H50" i="108"/>
  <c r="E50" i="108"/>
  <c r="H49" i="108"/>
  <c r="E49" i="108"/>
  <c r="H48" i="108"/>
  <c r="E48" i="108"/>
  <c r="G47" i="108"/>
  <c r="F47" i="108"/>
  <c r="H47" i="108" s="1"/>
  <c r="D47" i="108"/>
  <c r="C47" i="108"/>
  <c r="E47" i="108" s="1"/>
  <c r="H46" i="108"/>
  <c r="E46" i="108"/>
  <c r="H45" i="108"/>
  <c r="E45" i="108"/>
  <c r="H44" i="108"/>
  <c r="E44" i="108"/>
  <c r="H43" i="108"/>
  <c r="E43" i="108"/>
  <c r="H42" i="108"/>
  <c r="E42" i="108"/>
  <c r="G41" i="108"/>
  <c r="G53" i="108" s="1"/>
  <c r="G69" i="108" s="1"/>
  <c r="F41" i="108"/>
  <c r="H41" i="108" s="1"/>
  <c r="D41" i="108"/>
  <c r="D53" i="108" s="1"/>
  <c r="D69" i="108" s="1"/>
  <c r="C41" i="108"/>
  <c r="E41" i="108" s="1"/>
  <c r="H40" i="108"/>
  <c r="E40" i="108"/>
  <c r="H39" i="108"/>
  <c r="E39" i="108"/>
  <c r="H38" i="108"/>
  <c r="D38" i="108"/>
  <c r="C38" i="108"/>
  <c r="E38" i="108" s="1"/>
  <c r="H35" i="108"/>
  <c r="E35" i="108"/>
  <c r="H34" i="108"/>
  <c r="E34" i="108"/>
  <c r="H33" i="108"/>
  <c r="E33" i="108"/>
  <c r="H32" i="108"/>
  <c r="E32" i="108"/>
  <c r="H31" i="108"/>
  <c r="E31" i="108"/>
  <c r="G30" i="108"/>
  <c r="F30" i="108"/>
  <c r="H30" i="108" s="1"/>
  <c r="D30" i="108"/>
  <c r="C30" i="108"/>
  <c r="E30" i="108" s="1"/>
  <c r="H29" i="108"/>
  <c r="E29" i="108"/>
  <c r="H28" i="108"/>
  <c r="E28" i="108"/>
  <c r="F27" i="108"/>
  <c r="H27" i="108" s="1"/>
  <c r="C27" i="108"/>
  <c r="E27" i="108" s="1"/>
  <c r="H26" i="108"/>
  <c r="E26" i="108"/>
  <c r="H25" i="108"/>
  <c r="E25" i="108"/>
  <c r="G24" i="108"/>
  <c r="F24" i="108"/>
  <c r="H24" i="108" s="1"/>
  <c r="D24" i="108"/>
  <c r="C24" i="108"/>
  <c r="E24" i="108" s="1"/>
  <c r="H23" i="108"/>
  <c r="E23" i="108"/>
  <c r="H22" i="108"/>
  <c r="E22" i="108"/>
  <c r="H21" i="108"/>
  <c r="E21" i="108"/>
  <c r="H20" i="108"/>
  <c r="E20" i="108"/>
  <c r="G19" i="108"/>
  <c r="F19" i="108"/>
  <c r="H19" i="108" s="1"/>
  <c r="D19" i="108"/>
  <c r="C19" i="108"/>
  <c r="E19" i="108" s="1"/>
  <c r="H18" i="108"/>
  <c r="E18" i="108"/>
  <c r="H17" i="108"/>
  <c r="E17" i="108"/>
  <c r="H16" i="108"/>
  <c r="E16" i="108"/>
  <c r="G15" i="108"/>
  <c r="F15" i="108"/>
  <c r="H15" i="108" s="1"/>
  <c r="D15" i="108"/>
  <c r="C15" i="108"/>
  <c r="E15" i="108" s="1"/>
  <c r="H14" i="108"/>
  <c r="E14" i="108"/>
  <c r="H13" i="108"/>
  <c r="E13" i="108"/>
  <c r="H12" i="108"/>
  <c r="H11" i="108"/>
  <c r="H10" i="108"/>
  <c r="H9" i="108"/>
  <c r="H8" i="108"/>
  <c r="D7" i="108"/>
  <c r="D36" i="108" s="1"/>
  <c r="C7" i="108"/>
  <c r="G7" i="108"/>
  <c r="G36" i="108" s="1"/>
  <c r="F7" i="108"/>
  <c r="F36" i="108" s="1"/>
  <c r="H36" i="108" s="1"/>
  <c r="E11" i="108" l="1"/>
  <c r="E10" i="108"/>
  <c r="E9" i="108"/>
  <c r="E7" i="108"/>
  <c r="C36" i="108"/>
  <c r="E36" i="108" s="1"/>
  <c r="C53" i="108"/>
  <c r="E8" i="108"/>
  <c r="H7" i="108"/>
  <c r="F53" i="108"/>
  <c r="E12" i="108"/>
  <c r="H43" i="110"/>
  <c r="E43" i="110"/>
  <c r="H42" i="110"/>
  <c r="E42" i="110"/>
  <c r="H41" i="110"/>
  <c r="E41" i="110"/>
  <c r="H40" i="110"/>
  <c r="E40" i="110"/>
  <c r="H39" i="110"/>
  <c r="E39" i="110"/>
  <c r="G38" i="110"/>
  <c r="F38" i="110"/>
  <c r="H38" i="110" s="1"/>
  <c r="E38" i="110"/>
  <c r="D38" i="110"/>
  <c r="C38" i="110"/>
  <c r="H37" i="110"/>
  <c r="E37" i="110"/>
  <c r="H36" i="110"/>
  <c r="E36" i="110"/>
  <c r="H35" i="110"/>
  <c r="E35" i="110"/>
  <c r="H34" i="110"/>
  <c r="E34" i="110"/>
  <c r="H33" i="110"/>
  <c r="E33" i="110"/>
  <c r="H32" i="110"/>
  <c r="E32" i="110"/>
  <c r="H31" i="110"/>
  <c r="E31" i="110"/>
  <c r="G30" i="110"/>
  <c r="F30" i="110"/>
  <c r="H30" i="110" s="1"/>
  <c r="E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G17" i="110"/>
  <c r="G14" i="110" s="1"/>
  <c r="F17" i="110"/>
  <c r="H17" i="110" s="1"/>
  <c r="D17" i="110"/>
  <c r="C17" i="110"/>
  <c r="E17" i="110" s="1"/>
  <c r="H16" i="110"/>
  <c r="E16" i="110"/>
  <c r="H15" i="110"/>
  <c r="E15" i="110"/>
  <c r="F14" i="110"/>
  <c r="H14" i="110" s="1"/>
  <c r="D14" i="110"/>
  <c r="H13" i="110"/>
  <c r="E13" i="110"/>
  <c r="H12" i="110"/>
  <c r="E12" i="110"/>
  <c r="G11" i="110"/>
  <c r="H11" i="110" s="1"/>
  <c r="F11" i="110"/>
  <c r="D11" i="110"/>
  <c r="C11" i="110"/>
  <c r="E11" i="110" s="1"/>
  <c r="H10" i="110"/>
  <c r="E10" i="110"/>
  <c r="H9" i="110"/>
  <c r="E9" i="110"/>
  <c r="G8" i="110"/>
  <c r="F8" i="110"/>
  <c r="H8" i="110" s="1"/>
  <c r="E8" i="110"/>
  <c r="D8" i="110"/>
  <c r="C8" i="110"/>
  <c r="H7" i="110"/>
  <c r="E7" i="110"/>
  <c r="H6" i="110"/>
  <c r="E6" i="110"/>
  <c r="F69" i="108" l="1"/>
  <c r="H69" i="108" s="1"/>
  <c r="H53" i="108"/>
  <c r="C69" i="108"/>
  <c r="E69" i="108" s="1"/>
  <c r="E53" i="108"/>
  <c r="C14" i="110"/>
  <c r="E14" i="110" s="1"/>
  <c r="C6" i="86"/>
  <c r="C13" i="86" s="1"/>
  <c r="D37" i="88" l="1"/>
  <c r="E37" i="88" l="1"/>
  <c r="C5" i="73" s="1"/>
  <c r="C8" i="73" s="1"/>
  <c r="C13" i="73" s="1"/>
  <c r="C37" i="88"/>
  <c r="R22" i="90" l="1"/>
  <c r="Q22" i="90"/>
  <c r="P22" i="90"/>
  <c r="O22" i="90"/>
  <c r="N22" i="90"/>
  <c r="M22" i="90"/>
  <c r="L22" i="90"/>
  <c r="K22" i="90"/>
  <c r="J22" i="90"/>
  <c r="I22" i="90"/>
  <c r="H22" i="90"/>
  <c r="G22" i="90"/>
  <c r="F22" i="90"/>
  <c r="E22" i="90"/>
  <c r="D22" i="90"/>
  <c r="C22" i="90"/>
  <c r="S21" i="90"/>
  <c r="S20" i="90"/>
  <c r="S19" i="90"/>
  <c r="S18" i="90"/>
  <c r="S17" i="90"/>
  <c r="S16" i="90"/>
  <c r="S15" i="90"/>
  <c r="S14" i="90"/>
  <c r="S13" i="90"/>
  <c r="S12" i="90"/>
  <c r="S11" i="90"/>
  <c r="S10" i="90"/>
  <c r="S9" i="90"/>
  <c r="S8" i="90"/>
  <c r="U21" i="64"/>
  <c r="T21" i="64"/>
  <c r="S21" i="64"/>
  <c r="R21" i="64"/>
  <c r="Q21" i="64"/>
  <c r="P21" i="64"/>
  <c r="O21" i="64"/>
  <c r="N21" i="64"/>
  <c r="M21" i="64"/>
  <c r="L21" i="64"/>
  <c r="K21" i="64"/>
  <c r="J21" i="64"/>
  <c r="I21" i="64"/>
  <c r="H21" i="64"/>
  <c r="G21" i="64"/>
  <c r="F21" i="64"/>
  <c r="E21" i="64"/>
  <c r="D21" i="64"/>
  <c r="C21" i="64"/>
  <c r="V20" i="64"/>
  <c r="V19" i="64"/>
  <c r="V18" i="64"/>
  <c r="V17" i="64"/>
  <c r="V16" i="64"/>
  <c r="V15" i="64"/>
  <c r="V14" i="64"/>
  <c r="V13" i="64"/>
  <c r="V12" i="64"/>
  <c r="V11" i="64"/>
  <c r="V10" i="64"/>
  <c r="V9" i="64"/>
  <c r="V8" i="64"/>
  <c r="V7" i="64"/>
  <c r="G22" i="91"/>
  <c r="H22" i="91" s="1"/>
  <c r="F22" i="91"/>
  <c r="E22" i="91"/>
  <c r="D22" i="91"/>
  <c r="C22" i="91"/>
  <c r="N20" i="92"/>
  <c r="N19" i="92"/>
  <c r="E19" i="92"/>
  <c r="N18" i="92"/>
  <c r="E18" i="92"/>
  <c r="N17" i="92"/>
  <c r="E17" i="92"/>
  <c r="N16" i="92"/>
  <c r="E16" i="92"/>
  <c r="N15" i="92"/>
  <c r="E15" i="92"/>
  <c r="M14" i="92"/>
  <c r="L14" i="92"/>
  <c r="K14" i="92"/>
  <c r="J14" i="92"/>
  <c r="I14" i="92"/>
  <c r="H14" i="92"/>
  <c r="G14" i="92"/>
  <c r="F14" i="92"/>
  <c r="C14" i="92"/>
  <c r="N13" i="92"/>
  <c r="N12" i="92"/>
  <c r="E12" i="92"/>
  <c r="N11" i="92"/>
  <c r="E11" i="92"/>
  <c r="N10" i="92"/>
  <c r="E10" i="92"/>
  <c r="N9" i="92"/>
  <c r="E9" i="92"/>
  <c r="N8" i="92"/>
  <c r="E8" i="92"/>
  <c r="E7" i="92" s="1"/>
  <c r="M7" i="92"/>
  <c r="M21" i="92" s="1"/>
  <c r="L7" i="92"/>
  <c r="K7" i="92"/>
  <c r="J7" i="92"/>
  <c r="I7" i="92"/>
  <c r="H7" i="92"/>
  <c r="H21" i="92" s="1"/>
  <c r="G7" i="92"/>
  <c r="G21" i="92" s="1"/>
  <c r="F7" i="92"/>
  <c r="F21" i="92" s="1"/>
  <c r="C7" i="92"/>
  <c r="H21" i="111"/>
  <c r="H20" i="111"/>
  <c r="H19" i="111"/>
  <c r="H18" i="111"/>
  <c r="H17" i="111"/>
  <c r="H16" i="111"/>
  <c r="H15" i="111"/>
  <c r="H14" i="111"/>
  <c r="H13" i="111"/>
  <c r="H12" i="111"/>
  <c r="H11" i="111"/>
  <c r="H10" i="111"/>
  <c r="H9" i="111"/>
  <c r="H8" i="111"/>
  <c r="L33" i="118"/>
  <c r="K33" i="118"/>
  <c r="J33" i="118"/>
  <c r="I33" i="118"/>
  <c r="H33" i="118"/>
  <c r="G33" i="118"/>
  <c r="F33" i="118"/>
  <c r="E33" i="118"/>
  <c r="D33" i="118"/>
  <c r="C33" i="118"/>
  <c r="I21" i="92" l="1"/>
  <c r="J21" i="92"/>
  <c r="K21" i="92"/>
  <c r="L21" i="92"/>
  <c r="E14" i="92"/>
  <c r="C21" i="92"/>
  <c r="V21" i="64"/>
  <c r="H22" i="111"/>
  <c r="N14" i="92"/>
  <c r="N7" i="92"/>
  <c r="E21" i="92"/>
  <c r="S22" i="90"/>
  <c r="N21" i="92" l="1"/>
  <c r="G6" i="86"/>
  <c r="G13" i="86" s="1"/>
  <c r="F6" i="86"/>
  <c r="F13" i="86" s="1"/>
  <c r="E6" i="86"/>
  <c r="E13" i="86" s="1"/>
  <c r="D6" i="86"/>
  <c r="D13" i="86" s="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B1" i="97" l="1"/>
  <c r="B1" i="95" l="1"/>
  <c r="B1" i="92"/>
  <c r="B1" i="93"/>
  <c r="B1" i="64"/>
  <c r="B1" i="90"/>
  <c r="B1" i="69"/>
  <c r="B1" i="94"/>
  <c r="B1" i="89"/>
  <c r="B1" i="73"/>
  <c r="B1" i="88"/>
  <c r="B1" i="52"/>
  <c r="B1" i="86"/>
  <c r="G5" i="86"/>
  <c r="F5" i="86"/>
  <c r="E5" i="86"/>
  <c r="D5" i="86"/>
  <c r="G5" i="84"/>
  <c r="L5" i="84" s="1"/>
  <c r="F5" i="84"/>
  <c r="K5" i="84" s="1"/>
  <c r="E5" i="84"/>
  <c r="J5" i="84" s="1"/>
  <c r="D5" i="84"/>
  <c r="I5" i="84" s="1"/>
  <c r="C5" i="84"/>
  <c r="B1" i="91" l="1"/>
  <c r="B1" i="84"/>
</calcChain>
</file>

<file path=xl/sharedStrings.xml><?xml version="1.0" encoding="utf-8"?>
<sst xmlns="http://schemas.openxmlformats.org/spreadsheetml/2006/main" count="1189" uniqueCount="736">
  <si>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</si>
  <si>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</si>
  <si>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</si>
  <si>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</si>
  <si>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</si>
  <si>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</si>
  <si>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</si>
  <si>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</si>
  <si>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</si>
  <si>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</si>
  <si>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</si>
  <si>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</si>
  <si>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</si>
  <si>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</si>
  <si>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</si>
  <si>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</si>
  <si>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</si>
  <si>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</si>
  <si>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</si>
  <si>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</si>
  <si>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</si>
  <si>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</si>
  <si>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</si>
  <si>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</si>
  <si>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</si>
  <si>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</si>
  <si>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</si>
  <si>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</si>
  <si>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</si>
  <si>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</si>
  <si>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</si>
  <si>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</si>
  <si>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</si>
  <si>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</si>
  <si>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</si>
  <si>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</si>
  <si>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</si>
  <si>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</si>
  <si>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</si>
  <si>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</si>
  <si>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</si>
  <si>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</si>
  <si>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</si>
  <si>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</si>
  <si>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</si>
  <si>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</si>
  <si>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</si>
  <si>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</si>
  <si>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</si>
  <si>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</si>
  <si>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</si>
  <si>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</si>
  <si>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</si>
  <si>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</si>
  <si>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</si>
  <si>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</si>
  <si>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</si>
  <si>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</si>
  <si>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</si>
  <si>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</si>
  <si>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</si>
  <si>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</si>
  <si>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</si>
  <si>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</si>
  <si>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</si>
  <si>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</si>
  <si>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</si>
  <si>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</si>
  <si>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</si>
  <si>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</si>
  <si>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</si>
  <si>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</si>
  <si>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</si>
  <si>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</si>
  <si>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</si>
  <si>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</si>
  <si>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</si>
  <si>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</si>
  <si>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</si>
  <si>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</si>
  <si>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</si>
  <si>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</si>
  <si>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</si>
  <si>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</si>
  <si>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</si>
  <si>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</si>
  <si>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</si>
  <si>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</si>
  <si>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</si>
  <si>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</si>
  <si>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</si>
  <si>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</si>
  <si>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</si>
  <si>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</si>
  <si>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</si>
  <si>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</si>
  <si>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</si>
  <si>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</si>
  <si>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</si>
  <si>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</si>
  <si>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</si>
  <si>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</si>
  <si>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</si>
  <si>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</si>
  <si>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</si>
  <si>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</si>
  <si>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</si>
  <si>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</si>
  <si>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</si>
  <si>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</si>
  <si>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</si>
  <si>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</si>
  <si>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</si>
  <si>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</si>
  <si>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</si>
  <si>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</si>
  <si>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</si>
  <si>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</si>
  <si>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</si>
  <si>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</si>
  <si>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</si>
  <si>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</si>
  <si>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</si>
  <si>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</si>
  <si>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</si>
  <si>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</si>
  <si>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</si>
  <si>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</si>
  <si>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</si>
  <si>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</si>
  <si>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</si>
  <si>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</si>
  <si>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</si>
  <si>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</si>
  <si>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</si>
  <si>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</si>
  <si>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</si>
  <si>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</si>
  <si>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</si>
  <si>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</si>
  <si>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</si>
  <si>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</si>
  <si>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</si>
  <si>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</si>
  <si>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</si>
  <si>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</si>
  <si>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</si>
  <si>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</si>
  <si>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</si>
  <si>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</si>
  <si>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</si>
  <si>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</si>
  <si>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</si>
  <si>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</si>
  <si>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</si>
  <si>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</si>
  <si>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</si>
  <si>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</si>
  <si>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</si>
  <si>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</si>
  <si>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</si>
  <si>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</si>
  <si>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</si>
  <si>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</si>
  <si>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</si>
  <si>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</si>
  <si>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</si>
  <si>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</si>
  <si>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</si>
  <si>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</si>
  <si>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</si>
  <si>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</si>
  <si>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</si>
  <si>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</si>
  <si>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</si>
  <si>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</si>
  <si>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</si>
  <si>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</si>
  <si>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</si>
  <si>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</si>
  <si>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</si>
  <si>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</si>
  <si>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</si>
  <si>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</si>
  <si>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</si>
  <si>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</si>
  <si>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</si>
  <si>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</si>
  <si>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</si>
  <si>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</si>
  <si>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</si>
  <si>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</si>
  <si>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</si>
  <si>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</si>
  <si>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</si>
  <si>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</si>
  <si>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</si>
  <si>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</si>
  <si>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</si>
  <si>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</si>
  <si>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</si>
  <si>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</si>
  <si>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</si>
  <si>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</si>
  <si>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</si>
  <si>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</si>
  <si>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</si>
  <si>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</si>
  <si>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</si>
  <si>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</si>
  <si>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</si>
  <si>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</si>
  <si>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</si>
  <si>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</si>
  <si>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</si>
  <si>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</si>
  <si>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</si>
  <si>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</si>
  <si>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</si>
  <si>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</si>
  <si>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</si>
  <si>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</si>
  <si>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</si>
  <si>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</si>
  <si>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</si>
  <si>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</si>
  <si>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</si>
  <si>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</si>
  <si>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</si>
  <si>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</si>
  <si>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</si>
  <si>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</si>
  <si>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</si>
  <si>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</si>
  <si>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</si>
  <si>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</si>
  <si>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</si>
  <si>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</si>
  <si>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</si>
  <si>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</si>
  <si>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</si>
  <si>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</si>
  <si>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</si>
  <si>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</si>
  <si>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</si>
  <si>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</si>
  <si>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</si>
  <si>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</si>
  <si>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</si>
  <si>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</si>
  <si>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</si>
  <si>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</si>
  <si>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</si>
  <si>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</si>
  <si>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</si>
  <si>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</si>
  <si>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</si>
  <si>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</si>
  <si>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</si>
  <si>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</si>
  <si>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</si>
  <si>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</si>
  <si>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</si>
  <si>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</si>
  <si>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</si>
  <si>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</si>
  <si>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</si>
  <si>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</si>
  <si>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</si>
  <si>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</si>
  <si>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</si>
  <si>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</si>
  <si>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</si>
  <si>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</si>
  <si>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</si>
  <si>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</si>
  <si>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</si>
  <si>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</si>
  <si>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</si>
  <si>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</si>
  <si>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</si>
  <si>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</si>
  <si>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</si>
  <si>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</si>
  <si>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</si>
  <si>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</si>
  <si>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</si>
  <si>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</si>
  <si>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</si>
  <si>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</si>
  <si>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</si>
  <si>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</si>
  <si>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</si>
  <si>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</si>
  <si>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</si>
  <si>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</si>
  <si>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</si>
  <si>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</si>
  <si>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</si>
  <si>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</si>
  <si>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</si>
  <si>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</si>
  <si>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</si>
  <si>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</si>
  <si>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</si>
  <si>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</si>
  <si>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</si>
  <si>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</si>
  <si>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</si>
  <si>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</si>
  <si>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</si>
  <si>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</si>
  <si>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</si>
  <si>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</si>
  <si>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</si>
  <si>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</si>
  <si>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</si>
  <si>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</si>
  <si>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</si>
  <si>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</si>
  <si>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</si>
  <si>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</si>
  <si>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</si>
  <si>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</si>
  <si>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</si>
  <si>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</si>
  <si>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</si>
  <si>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</si>
  <si>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</si>
  <si>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</si>
  <si>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</si>
  <si>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</si>
  <si>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</si>
  <si>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</si>
  <si>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</si>
  <si>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</si>
  <si>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</si>
  <si>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</si>
  <si>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</si>
  <si>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</si>
  <si>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</si>
  <si>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</si>
  <si>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</si>
  <si>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</si>
  <si>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</si>
  <si>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</si>
  <si>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</si>
  <si>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</si>
  <si>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</si>
  <si>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</si>
  <si>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</si>
  <si>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</si>
  <si>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</si>
  <si>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</si>
  <si>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</si>
  <si>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</si>
  <si>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</si>
  <si>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</si>
  <si>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</si>
  <si>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</si>
  <si>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</si>
  <si>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</si>
  <si>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</si>
  <si>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</si>
  <si>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</si>
  <si>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</si>
  <si>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</si>
  <si>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</si>
  <si>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</si>
  <si>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</si>
  <si>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</si>
  <si>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</si>
  <si>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</si>
  <si>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</si>
  <si>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</si>
  <si>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</si>
  <si>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</si>
  <si>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</si>
  <si>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</si>
  <si>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</si>
  <si>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</si>
  <si>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</si>
  <si>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</si>
  <si>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</si>
  <si>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</si>
  <si>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</si>
  <si>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</si>
  <si>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</si>
  <si>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</si>
  <si>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</si>
  <si>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</si>
  <si>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</si>
  <si>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</si>
  <si>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</si>
  <si>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</si>
  <si>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</si>
  <si>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</si>
  <si>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</si>
  <si>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</si>
  <si>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</si>
  <si>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</si>
  <si>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</si>
  <si>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</si>
  <si>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</si>
  <si>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</si>
  <si>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</si>
  <si>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</si>
  <si>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</si>
  <si>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</si>
  <si>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</si>
  <si>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</si>
  <si>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</si>
  <si>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</si>
  <si>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</si>
  <si>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</si>
  <si>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</si>
  <si>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</si>
  <si>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</si>
  <si>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</si>
  <si>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</si>
  <si>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</si>
  <si>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</si>
  <si>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</si>
  <si>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</si>
  <si>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</si>
  <si>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</si>
  <si>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</si>
  <si>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</si>
  <si>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</si>
  <si>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</si>
  <si>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</si>
  <si>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</si>
  <si>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</si>
  <si>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</si>
  <si>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</si>
  <si>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</si>
  <si>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</si>
  <si>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</si>
  <si>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</si>
  <si>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</si>
  <si>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</si>
  <si>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</si>
  <si>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</si>
  <si>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</si>
  <si>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</si>
  <si>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</si>
  <si>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</si>
  <si>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</si>
  <si>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</si>
  <si>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</si>
  <si>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</si>
  <si>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</si>
  <si>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</si>
  <si>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</si>
  <si>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</si>
  <si>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</si>
  <si>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</si>
  <si>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</si>
  <si>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</si>
  <si>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</si>
  <si>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</si>
  <si>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</si>
  <si>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</si>
  <si>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</si>
  <si>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</si>
  <si>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</si>
  <si>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</si>
  <si>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</si>
  <si>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</si>
  <si>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</si>
  <si>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</si>
  <si>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</si>
  <si>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</si>
  <si>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</si>
  <si>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</si>
  <si>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</si>
  <si>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</si>
  <si>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</si>
  <si>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</si>
  <si>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</si>
  <si>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</si>
  <si>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</si>
  <si>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</si>
  <si>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</si>
  <si>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</si>
  <si>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</si>
  <si>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</si>
  <si>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</si>
  <si>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</si>
  <si>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</si>
  <si>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</si>
  <si>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</si>
  <si>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</si>
  <si>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</si>
  <si>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</si>
  <si>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</si>
  <si>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</si>
  <si>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</si>
  <si>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</si>
  <si>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</si>
  <si>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</si>
  <si>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</si>
  <si>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</si>
  <si>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</si>
  <si>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</si>
  <si>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</si>
  <si>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</si>
  <si>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</si>
  <si>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</si>
  <si>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</si>
  <si>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</si>
  <si>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</si>
  <si>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</si>
  <si>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</si>
  <si>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</si>
  <si>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</si>
  <si>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</si>
  <si>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</si>
  <si>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</si>
  <si>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</si>
  <si>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</si>
  <si>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</si>
  <si>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</si>
  <si>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</si>
  <si>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</si>
  <si>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</si>
  <si>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</si>
  <si>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</si>
  <si>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</si>
  <si>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</si>
  <si>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</si>
  <si>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</si>
  <si>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</si>
  <si>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</si>
  <si>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</si>
  <si>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</si>
  <si>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</si>
  <si>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</si>
  <si>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</si>
  <si>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</si>
  <si>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</si>
  <si>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</si>
  <si>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</si>
  <si>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</si>
  <si>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</si>
  <si>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</si>
  <si>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</si>
  <si>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</si>
  <si>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</si>
  <si>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</si>
  <si>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</si>
  <si>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</si>
  <si>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</si>
  <si>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</si>
  <si>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</si>
  <si>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</si>
  <si>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</si>
  <si>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</si>
  <si>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</si>
  <si>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</si>
  <si>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</si>
  <si>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</si>
  <si>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</si>
  <si>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</si>
  <si>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</si>
  <si>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</si>
  <si>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</si>
  <si>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</si>
  <si>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</si>
  <si>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</si>
  <si>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</si>
  <si>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</si>
  <si>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</si>
  <si>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</si>
  <si>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</si>
  <si>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</si>
  <si>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</si>
  <si>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</si>
  <si>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</si>
  <si>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</si>
  <si>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</si>
  <si>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</si>
  <si>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</si>
  <si>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</si>
  <si>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</si>
  <si>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</si>
  <si>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</si>
  <si>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</si>
  <si>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</si>
  <si>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</si>
  <si>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</si>
  <si>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</si>
  <si>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</si>
  <si>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</si>
  <si>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</si>
  <si>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</si>
  <si>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</si>
  <si>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</si>
  <si>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</si>
  <si>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</si>
  <si>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</si>
  <si>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</si>
  <si>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</si>
  <si>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</si>
  <si>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</si>
  <si>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</si>
  <si>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</si>
  <si>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</si>
  <si>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</si>
  <si>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</si>
  <si>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</si>
  <si>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</si>
  <si>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</si>
  <si>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</si>
  <si>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</si>
  <si>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</si>
  <si>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</si>
  <si>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</si>
  <si>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</si>
  <si>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</si>
  <si>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</si>
  <si>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</si>
  <si>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</si>
  <si>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</si>
  <si>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</si>
  <si>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</si>
  <si>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</si>
  <si>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</si>
  <si>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</si>
  <si>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</si>
  <si>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</si>
  <si>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</si>
  <si>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</si>
  <si>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</si>
  <si>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</si>
  <si>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</si>
  <si>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</si>
  <si>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</si>
  <si>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</si>
  <si>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</si>
  <si>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</si>
  <si>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</si>
  <si>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</si>
  <si>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</si>
  <si>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</si>
  <si>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</si>
  <si>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</si>
  <si>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</si>
  <si>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</si>
  <si>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</si>
  <si>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</si>
  <si>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</si>
  <si>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</si>
  <si>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</si>
  <si>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</si>
  <si>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</si>
  <si>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</si>
  <si>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</si>
  <si>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</si>
  <si>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</si>
  <si>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</si>
  <si>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</si>
  <si>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</si>
  <si>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</si>
  <si>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</si>
  <si>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</si>
  <si>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</si>
  <si>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</si>
  <si>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</si>
  <si>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</si>
  <si>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</si>
  <si>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</si>
  <si>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</si>
  <si>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</si>
  <si>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</si>
  <si>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</si>
  <si>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</si>
  <si>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</si>
  <si>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</si>
  <si>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</si>
  <si>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</si>
  <si>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</si>
  <si>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</si>
  <si>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</si>
  <si>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</si>
  <si>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</si>
  <si>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</si>
  <si>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</si>
  <si>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</si>
  <si>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</si>
  <si>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</si>
  <si>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</si>
  <si>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</si>
  <si>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</si>
  <si>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</si>
  <si>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</si>
  <si>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</si>
  <si>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</si>
  <si>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</si>
  <si>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Accoring to local GAAP</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</si>
  <si>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</si>
  <si>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</si>
  <si>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</si>
  <si>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</si>
  <si>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</si>
  <si>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</si>
  <si>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</si>
  <si>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</si>
  <si>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</si>
  <si>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</si>
  <si>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</si>
  <si>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JSC "Liberty Bank"</t>
  </si>
  <si>
    <t>Murtaz Kikoria</t>
  </si>
  <si>
    <t>Beka Gogichaishvili</t>
  </si>
  <si>
    <t>www.libertybank.ge</t>
  </si>
  <si>
    <t>Irakli Otar Rukhadze</t>
  </si>
  <si>
    <t>Non-independent member</t>
  </si>
  <si>
    <t>Mamuka Tsereteli</t>
  </si>
  <si>
    <t>Independent member</t>
  </si>
  <si>
    <t>Magda Magradze</t>
  </si>
  <si>
    <t>Bruno Juan Balvanera</t>
  </si>
  <si>
    <t>CEO</t>
  </si>
  <si>
    <t>Vakhtang Babunashvili</t>
  </si>
  <si>
    <t>Giorgi Gvazava</t>
  </si>
  <si>
    <t>JSC "GALT &amp; TAGGART" (Nominal owner)</t>
  </si>
  <si>
    <t>Other shareholders</t>
  </si>
  <si>
    <t xml:space="preserve">Benjamin Albert Marson </t>
  </si>
  <si>
    <t>Igor Alexeev</t>
  </si>
  <si>
    <t>Chief Financial Officer</t>
  </si>
  <si>
    <t>Risk Director</t>
  </si>
  <si>
    <t>Table 14</t>
  </si>
  <si>
    <t>კოეფიციენტი</t>
  </si>
  <si>
    <t>თანხა (ლარი)</t>
  </si>
  <si>
    <t>Independent chair</t>
  </si>
  <si>
    <t>Total value according to NBG's methodology* (with limits)</t>
  </si>
  <si>
    <t>Total value according to Basel methodology (with limits)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</si>
</sst>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7">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0.000%"/>
    <numFmt numFmtId="195" formatCode="_(* #,##0.0_);_(* \(#,##0.0\);_(* &quot;-&quot;??_);_(@_)"/>
  </numFmts>
  <fonts count="151">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sz val="10"/>
      <color theme="1"/>
      <name val="Sylfaen"/>
      <family val="1"/>
      <charset val="204"/>
    </font>
    <font>
      <u/>
      <sz val="10"/>
      <color indexed="12"/>
      <name val="Sylfaen"/>
      <family val="1"/>
      <charset val="204"/>
    </font>
    <font>
      <sz val="9"/>
      <color theme="1"/>
      <name val="Arial"/>
      <family val="2"/>
    </font>
    <font>
      <b/>
      <i/>
      <sz val="10"/>
      <color theme="1"/>
      <name val="Calibri"/>
      <family val="2"/>
      <scheme val="minor"/>
    </font>
    <font>
      <b/>
      <i/>
      <sz val="11"/>
      <color theme="1"/>
      <name val="Calibri"/>
      <family val="2"/>
      <scheme val="minor"/>
    </font>
    <font>
      <sz val="10"/>
      <color rgb="FF333333"/>
      <name val="Calibri"/>
      <family val="2"/>
      <scheme val="minor"/>
    </font>
    <font>
      <b/>
      <sz val="10"/>
      <color theme="1"/>
      <name val="Sylfaen"/>
      <family val="1"/>
    </font>
    <font>
      <sz val="10"/>
      <color theme="1"/>
      <name val="Sylfaen"/>
      <family val="1"/>
    </font>
    <font>
      <b/>
      <i/>
      <sz val="10"/>
      <color theme="1"/>
      <name val="Sylfaen"/>
      <family val="1"/>
    </font>
    <font>
      <sz val="9"/>
      <color theme="1"/>
      <name val="Calibri"/>
      <family val="1"/>
      <scheme val="minor"/>
    </font>
    <font>
      <sz val="9"/>
      <color rgb="FFFF0000"/>
      <name val="Sylfaen"/>
      <family val="1"/>
    </font>
    <font>
      <b/>
      <sz val="9"/>
      <name val="Verdana"/>
      <family val="2"/>
    </font>
    <font>
      <sz val="9"/>
      <name val="Verdana"/>
      <family val="2"/>
    </font>
    <font>
      <b/>
      <sz val="9"/>
      <color indexed="8"/>
      <name val="Verdana"/>
      <family val="2"/>
    </font>
    <font>
      <sz val="9"/>
      <color indexed="8"/>
      <name val="Verdana"/>
      <family val="2"/>
    </font>
    <font>
      <b/>
      <sz val="10"/>
      <color rgb="FFFF0000"/>
      <name val="Sylfaen"/>
      <family val="1"/>
    </font>
    <font>
      <i/>
      <sz val="10"/>
      <name val="Calibri"/>
      <family val="2"/>
      <scheme val="minor"/>
    </font>
  </fonts>
  <fills count="8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
      <patternFill patternType="solid">
        <fgColor theme="0" tint="-0.14999847407452621"/>
        <bgColor indexed="64"/>
      </patternFill>
    </fill>
  </fills>
  <borders count="146">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right/>
      <top style="thin">
        <color indexed="64"/>
      </top>
      <bottom style="medium">
        <color indexed="64"/>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indexed="64"/>
      </right>
      <top style="thin">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thin">
        <color theme="6" tint="-0.499984740745262"/>
      </right>
      <top style="thin">
        <color indexed="64"/>
      </top>
      <bottom style="thin">
        <color indexed="64"/>
      </bottom>
      <diagonal/>
    </border>
    <border>
      <left style="medium">
        <color indexed="64"/>
      </left>
      <right/>
      <top style="thin">
        <color auto="1"/>
      </top>
      <bottom style="thin">
        <color auto="1"/>
      </bottom>
      <diagonal/>
    </border>
    <border>
      <left style="thin">
        <color auto="1"/>
      </left>
      <right style="thin">
        <color auto="1"/>
      </right>
      <top style="thin">
        <color indexed="64"/>
      </top>
      <bottom style="thin">
        <color indexed="64"/>
      </bottom>
      <diagonal/>
    </border>
    <border>
      <left style="thin">
        <color auto="1"/>
      </left>
      <right style="medium">
        <color indexed="64"/>
      </right>
      <top style="thin">
        <color indexed="64"/>
      </top>
      <bottom style="thin">
        <color indexed="64"/>
      </bottom>
      <diagonal/>
    </border>
    <border>
      <left/>
      <right style="thin">
        <color auto="1"/>
      </right>
      <top style="thin">
        <color indexed="64"/>
      </top>
      <bottom style="thin">
        <color indexed="64"/>
      </bottom>
      <diagonal/>
    </border>
    <border>
      <left style="thin">
        <color auto="1"/>
      </left>
      <right/>
      <top style="thin">
        <color auto="1"/>
      </top>
      <bottom style="thin">
        <color auto="1"/>
      </bottom>
      <diagonal/>
    </border>
    <border>
      <left/>
      <right style="medium">
        <color indexed="64"/>
      </right>
      <top style="thin">
        <color indexed="64"/>
      </top>
      <bottom style="thin">
        <color indexed="64"/>
      </bottom>
      <diagonal/>
    </border>
  </borders>
  <cellStyleXfs count="2141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2" fillId="0" borderId="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168" fontId="23"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168" fontId="23"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169" fontId="23"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0" fontId="21" fillId="64" borderId="125" applyNumberFormat="0" applyAlignment="0" applyProtection="0"/>
    <xf numFmtId="168" fontId="23" fillId="64" borderId="125" applyNumberFormat="0" applyAlignment="0" applyProtection="0"/>
    <xf numFmtId="169" fontId="23" fillId="64" borderId="125" applyNumberFormat="0" applyAlignment="0" applyProtection="0"/>
    <xf numFmtId="168" fontId="23" fillId="64" borderId="125" applyNumberFormat="0" applyAlignment="0" applyProtection="0"/>
    <xf numFmtId="168" fontId="23" fillId="64" borderId="125" applyNumberFormat="0" applyAlignment="0" applyProtection="0"/>
    <xf numFmtId="169" fontId="23" fillId="64" borderId="125" applyNumberFormat="0" applyAlignment="0" applyProtection="0"/>
    <xf numFmtId="168" fontId="23" fillId="64" borderId="125" applyNumberFormat="0" applyAlignment="0" applyProtection="0"/>
    <xf numFmtId="168" fontId="23" fillId="64" borderId="125" applyNumberFormat="0" applyAlignment="0" applyProtection="0"/>
    <xf numFmtId="169" fontId="23" fillId="64" borderId="125" applyNumberFormat="0" applyAlignment="0" applyProtection="0"/>
    <xf numFmtId="168" fontId="23" fillId="64" borderId="125" applyNumberFormat="0" applyAlignment="0" applyProtection="0"/>
    <xf numFmtId="168" fontId="23" fillId="64" borderId="125" applyNumberFormat="0" applyAlignment="0" applyProtection="0"/>
    <xf numFmtId="169" fontId="23" fillId="64" borderId="125" applyNumberFormat="0" applyAlignment="0" applyProtection="0"/>
    <xf numFmtId="168" fontId="23" fillId="64" borderId="125" applyNumberFormat="0" applyAlignment="0" applyProtection="0"/>
    <xf numFmtId="0" fontId="21" fillId="64" borderId="125" applyNumberFormat="0" applyAlignment="0" applyProtection="0"/>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19" fillId="0" borderId="115" applyNumberFormat="0" applyAlignment="0">
      <alignment horizontal="right"/>
      <protection locked="0"/>
    </xf>
    <xf numFmtId="0" fontId="2" fillId="69" borderId="115" applyNumberFormat="0" applyFont="0" applyBorder="0" applyProtection="0">
      <alignment horizontal="center" vertical="center"/>
    </xf>
    <xf numFmtId="0" fontId="37" fillId="0" borderId="117">
      <alignment horizontal="left" vertical="center"/>
    </xf>
    <xf numFmtId="0" fontId="37" fillId="0" borderId="117">
      <alignment horizontal="left" vertical="center"/>
    </xf>
    <xf numFmtId="168" fontId="37" fillId="0" borderId="117">
      <alignment horizontal="left" vertical="center"/>
    </xf>
    <xf numFmtId="0" fontId="45" fillId="70" borderId="116" applyFont="0" applyBorder="0">
      <alignment horizontal="center" wrapText="1"/>
    </xf>
    <xf numFmtId="3" fontId="2" fillId="71" borderId="115" applyFont="0" applyProtection="0">
      <alignment horizontal="right" vertical="center"/>
    </xf>
    <xf numFmtId="9" fontId="2" fillId="71" borderId="115" applyFont="0" applyProtection="0">
      <alignment horizontal="right" vertical="center"/>
    </xf>
    <xf numFmtId="0" fontId="2" fillId="71" borderId="116" applyNumberFormat="0" applyFont="0" applyBorder="0" applyProtection="0">
      <alignment horizontal="left" vertical="center"/>
    </xf>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168" fontId="51"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168" fontId="51"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169" fontId="51"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0" fontId="49" fillId="43" borderId="125" applyNumberFormat="0" applyAlignment="0" applyProtection="0"/>
    <xf numFmtId="168" fontId="51" fillId="43" borderId="125" applyNumberFormat="0" applyAlignment="0" applyProtection="0"/>
    <xf numFmtId="169" fontId="51" fillId="43" borderId="125" applyNumberFormat="0" applyAlignment="0" applyProtection="0"/>
    <xf numFmtId="168" fontId="51" fillId="43" borderId="125" applyNumberFormat="0" applyAlignment="0" applyProtection="0"/>
    <xf numFmtId="168" fontId="51" fillId="43" borderId="125" applyNumberFormat="0" applyAlignment="0" applyProtection="0"/>
    <xf numFmtId="169" fontId="51" fillId="43" borderId="125" applyNumberFormat="0" applyAlignment="0" applyProtection="0"/>
    <xf numFmtId="168" fontId="51" fillId="43" borderId="125" applyNumberFormat="0" applyAlignment="0" applyProtection="0"/>
    <xf numFmtId="168" fontId="51" fillId="43" borderId="125" applyNumberFormat="0" applyAlignment="0" applyProtection="0"/>
    <xf numFmtId="169" fontId="51" fillId="43" borderId="125" applyNumberFormat="0" applyAlignment="0" applyProtection="0"/>
    <xf numFmtId="168" fontId="51" fillId="43" borderId="125" applyNumberFormat="0" applyAlignment="0" applyProtection="0"/>
    <xf numFmtId="168" fontId="51" fillId="43" borderId="125" applyNumberFormat="0" applyAlignment="0" applyProtection="0"/>
    <xf numFmtId="169" fontId="51" fillId="43" borderId="125" applyNumberFormat="0" applyAlignment="0" applyProtection="0"/>
    <xf numFmtId="168" fontId="51" fillId="43" borderId="125" applyNumberFormat="0" applyAlignment="0" applyProtection="0"/>
    <xf numFmtId="0" fontId="49" fillId="43" borderId="125" applyNumberFormat="0" applyAlignment="0" applyProtection="0"/>
    <xf numFmtId="3" fontId="2" fillId="72" borderId="115" applyFont="0">
      <alignment horizontal="right" vertical="center"/>
      <protection locked="0"/>
    </xf>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2"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10" fillId="74" borderId="126" applyNumberFormat="0" applyFont="0" applyAlignment="0" applyProtection="0"/>
    <xf numFmtId="0" fontId="2"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2"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10"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0" fontId="2" fillId="74" borderId="126" applyNumberFormat="0" applyFont="0" applyAlignment="0" applyProtection="0"/>
    <xf numFmtId="3" fontId="2" fillId="75" borderId="115" applyFont="0">
      <alignment horizontal="right" vertical="center"/>
      <protection locked="0"/>
    </xf>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168" fontId="68"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168" fontId="68"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169" fontId="68"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0" fontId="66" fillId="64" borderId="127" applyNumberFormat="0" applyAlignment="0" applyProtection="0"/>
    <xf numFmtId="168" fontId="68" fillId="64" borderId="127" applyNumberFormat="0" applyAlignment="0" applyProtection="0"/>
    <xf numFmtId="169" fontId="68" fillId="64" borderId="127" applyNumberFormat="0" applyAlignment="0" applyProtection="0"/>
    <xf numFmtId="168" fontId="68" fillId="64" borderId="127" applyNumberFormat="0" applyAlignment="0" applyProtection="0"/>
    <xf numFmtId="168" fontId="68" fillId="64" borderId="127" applyNumberFormat="0" applyAlignment="0" applyProtection="0"/>
    <xf numFmtId="169" fontId="68" fillId="64" borderId="127" applyNumberFormat="0" applyAlignment="0" applyProtection="0"/>
    <xf numFmtId="168" fontId="68" fillId="64" borderId="127" applyNumberFormat="0" applyAlignment="0" applyProtection="0"/>
    <xf numFmtId="168" fontId="68" fillId="64" borderId="127" applyNumberFormat="0" applyAlignment="0" applyProtection="0"/>
    <xf numFmtId="169" fontId="68" fillId="64" borderId="127" applyNumberFormat="0" applyAlignment="0" applyProtection="0"/>
    <xf numFmtId="168" fontId="68" fillId="64" borderId="127" applyNumberFormat="0" applyAlignment="0" applyProtection="0"/>
    <xf numFmtId="168" fontId="68" fillId="64" borderId="127" applyNumberFormat="0" applyAlignment="0" applyProtection="0"/>
    <xf numFmtId="169" fontId="68" fillId="64" borderId="127" applyNumberFormat="0" applyAlignment="0" applyProtection="0"/>
    <xf numFmtId="168" fontId="68" fillId="64" borderId="127" applyNumberFormat="0" applyAlignment="0" applyProtection="0"/>
    <xf numFmtId="0" fontId="66" fillId="64" borderId="127" applyNumberFormat="0" applyAlignment="0" applyProtection="0"/>
    <xf numFmtId="3" fontId="2" fillId="70" borderId="115" applyFont="0">
      <alignment horizontal="right" vertical="center"/>
    </xf>
    <xf numFmtId="188" fontId="2" fillId="70" borderId="115" applyFont="0">
      <alignment horizontal="right" vertical="center"/>
    </xf>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168" fontId="77"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168" fontId="77"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169" fontId="77"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0" fontId="30" fillId="0" borderId="128" applyNumberFormat="0" applyFill="0" applyAlignment="0" applyProtection="0"/>
    <xf numFmtId="168" fontId="77" fillId="0" borderId="128" applyNumberFormat="0" applyFill="0" applyAlignment="0" applyProtection="0"/>
    <xf numFmtId="169" fontId="77" fillId="0" borderId="128" applyNumberFormat="0" applyFill="0" applyAlignment="0" applyProtection="0"/>
    <xf numFmtId="168" fontId="77" fillId="0" borderId="128" applyNumberFormat="0" applyFill="0" applyAlignment="0" applyProtection="0"/>
    <xf numFmtId="168" fontId="77" fillId="0" borderId="128" applyNumberFormat="0" applyFill="0" applyAlignment="0" applyProtection="0"/>
    <xf numFmtId="169" fontId="77" fillId="0" borderId="128" applyNumberFormat="0" applyFill="0" applyAlignment="0" applyProtection="0"/>
    <xf numFmtId="168" fontId="77" fillId="0" borderId="128" applyNumberFormat="0" applyFill="0" applyAlignment="0" applyProtection="0"/>
    <xf numFmtId="168" fontId="77" fillId="0" borderId="128" applyNumberFormat="0" applyFill="0" applyAlignment="0" applyProtection="0"/>
    <xf numFmtId="169" fontId="77" fillId="0" borderId="128" applyNumberFormat="0" applyFill="0" applyAlignment="0" applyProtection="0"/>
    <xf numFmtId="168" fontId="77" fillId="0" borderId="128" applyNumberFormat="0" applyFill="0" applyAlignment="0" applyProtection="0"/>
    <xf numFmtId="168" fontId="77" fillId="0" borderId="128" applyNumberFormat="0" applyFill="0" applyAlignment="0" applyProtection="0"/>
    <xf numFmtId="169" fontId="77" fillId="0" borderId="128" applyNumberFormat="0" applyFill="0" applyAlignment="0" applyProtection="0"/>
    <xf numFmtId="168" fontId="77" fillId="0" borderId="128" applyNumberFormat="0" applyFill="0" applyAlignment="0" applyProtection="0"/>
    <xf numFmtId="0" fontId="30" fillId="0" borderId="128" applyNumberFormat="0" applyFill="0" applyAlignment="0" applyProtection="0"/>
  </cellStyleXfs>
  <cellXfs count="956">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Fill="1" applyBorder="1" applyAlignment="1">
      <alignment horizontal="center" vertical="center" wrapText="1"/>
    </xf>
    <xf numFmtId="0" fontId="85" fillId="0" borderId="0" xfId="0" applyFont="1" applyFill="1"/>
    <xf numFmtId="0" fontId="2" fillId="0" borderId="0" xfId="0" applyFont="1" applyAlignment="1">
      <alignment horizontal="right"/>
    </xf>
    <xf numFmtId="0" fontId="88" fillId="0" borderId="0" xfId="0" applyFont="1"/>
    <xf numFmtId="0" fontId="46" fillId="0" borderId="0" xfId="0" applyFont="1" applyFill="1" applyBorder="1" applyAlignment="1" applyProtection="1">
      <alignment horizontal="right"/>
      <protection locked="0"/>
    </xf>
    <xf numFmtId="0" fontId="84" fillId="0" borderId="17" xfId="0" applyFont="1" applyBorder="1" applyAlignment="1">
      <alignment horizontal="center" vertical="center" wrapText="1"/>
    </xf>
    <xf numFmtId="0" fontId="84" fillId="0" borderId="3" xfId="0" applyFont="1" applyFill="1" applyBorder="1" applyAlignment="1">
      <alignment vertical="center" wrapText="1"/>
    </xf>
    <xf numFmtId="0" fontId="84" fillId="0" borderId="20" xfId="0" applyFont="1" applyBorder="1" applyAlignment="1">
      <alignment horizontal="center"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applyAlignment="1"/>
    <xf numFmtId="0" fontId="2" fillId="0" borderId="19" xfId="0" applyFont="1" applyBorder="1" applyAlignment="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84" fillId="0" borderId="37"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2" fillId="0" borderId="0" xfId="11" applyFont="1" applyFill="1" applyBorder="1" applyAlignment="1" applyProtection="1">
      <alignment vertical="center"/>
    </xf>
    <xf numFmtId="0" fontId="84" fillId="0" borderId="0" xfId="0" applyFont="1" applyAlignment="1">
      <alignment vertical="center"/>
    </xf>
    <xf numFmtId="0" fontId="84" fillId="0" borderId="17"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4"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7"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7"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4" fillId="0" borderId="58" xfId="0" applyNumberFormat="1" applyFont="1" applyBorder="1" applyAlignment="1">
      <alignment horizontal="center"/>
    </xf>
    <xf numFmtId="167" fontId="85" fillId="0" borderId="0" xfId="0" applyNumberFormat="1" applyFont="1" applyBorder="1" applyAlignment="1">
      <alignment horizontal="center"/>
    </xf>
    <xf numFmtId="167" fontId="84" fillId="0" borderId="56" xfId="0" applyNumberFormat="1" applyFont="1" applyBorder="1" applyAlignment="1">
      <alignment horizontal="center"/>
    </xf>
    <xf numFmtId="167" fontId="91" fillId="0" borderId="0" xfId="0" applyNumberFormat="1" applyFont="1" applyBorder="1" applyAlignment="1">
      <alignment horizontal="center"/>
    </xf>
    <xf numFmtId="167" fontId="84" fillId="0" borderId="59" xfId="0" applyNumberFormat="1" applyFont="1" applyBorder="1" applyAlignment="1">
      <alignment horizontal="center"/>
    </xf>
    <xf numFmtId="167" fontId="89" fillId="0" borderId="0" xfId="0" applyNumberFormat="1" applyFont="1" applyFill="1" applyBorder="1" applyAlignment="1">
      <alignment horizontal="center"/>
    </xf>
    <xf numFmtId="167" fontId="84" fillId="0" borderId="60" xfId="0" applyNumberFormat="1" applyFont="1" applyBorder="1" applyAlignment="1">
      <alignment horizontal="center"/>
    </xf>
    <xf numFmtId="0" fontId="84" fillId="0" borderId="17" xfId="0" applyFont="1" applyBorder="1" applyAlignment="1">
      <alignment vertical="center"/>
    </xf>
    <xf numFmtId="0" fontId="88" fillId="0" borderId="0" xfId="0" applyFont="1" applyAlignment="1"/>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ont="1" applyFill="1" applyBorder="1" applyAlignment="1" applyProtection="1">
      <alignment horizontal="right" vertical="center"/>
      <protection locked="0"/>
    </xf>
    <xf numFmtId="0" fontId="45" fillId="3" borderId="22" xfId="16" applyFont="1" applyFill="1" applyBorder="1" applyAlignment="1" applyProtection="1">
      <protection locked="0"/>
    </xf>
    <xf numFmtId="0" fontId="84" fillId="0" borderId="0" xfId="0" applyFont="1" applyBorder="1" applyAlignment="1">
      <alignment vertical="center"/>
    </xf>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1" xfId="0" applyFont="1" applyBorder="1" applyAlignment="1">
      <alignment wrapText="1"/>
    </xf>
    <xf numFmtId="0" fontId="84" fillId="0" borderId="20" xfId="0" applyFont="1" applyBorder="1"/>
    <xf numFmtId="0" fontId="86" fillId="0" borderId="21" xfId="0" applyFont="1" applyBorder="1"/>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0" borderId="3" xfId="13" applyFont="1" applyFill="1" applyBorder="1" applyAlignment="1" applyProtection="1">
      <alignment horizontal="center" vertical="center" wrapText="1"/>
      <protection locked="0"/>
    </xf>
    <xf numFmtId="193" fontId="84" fillId="0" borderId="0" xfId="0" applyNumberFormat="1" applyFont="1"/>
    <xf numFmtId="0" fontId="90" fillId="0" borderId="3" xfId="20960" applyFont="1" applyFill="1" applyBorder="1" applyAlignment="1" applyProtection="1">
      <alignment horizontal="center" vertical="center"/>
    </xf>
    <xf numFmtId="0" fontId="2" fillId="3" borderId="3" xfId="20960" applyFont="1" applyFill="1" applyBorder="1" applyAlignment="1" applyProtection="1">
      <alignment horizontal="right" indent="1"/>
    </xf>
    <xf numFmtId="0" fontId="2" fillId="3" borderId="2" xfId="20960" applyFont="1" applyFill="1" applyBorder="1" applyAlignment="1" applyProtection="1">
      <alignment horizontal="right" indent="1"/>
    </xf>
    <xf numFmtId="0" fontId="93" fillId="0" borderId="0" xfId="0" applyFont="1" applyBorder="1" applyAlignment="1">
      <alignment wrapText="1"/>
    </xf>
    <xf numFmtId="0" fontId="2" fillId="3" borderId="3" xfId="20960" applyFont="1" applyFill="1" applyBorder="1" applyAlignment="1" applyProtection="1"/>
    <xf numFmtId="0" fontId="2" fillId="0" borderId="21" xfId="0" applyFont="1" applyBorder="1" applyAlignment="1">
      <alignment vertical="center" wrapText="1"/>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0" fontId="84" fillId="0" borderId="0" xfId="0" applyFont="1" applyAlignment="1"/>
    <xf numFmtId="0" fontId="45" fillId="0" borderId="0" xfId="11" applyFont="1" applyFill="1" applyBorder="1" applyAlignment="1" applyProtection="1">
      <alignment horizontal="center"/>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94" fillId="0" borderId="0" xfId="11" applyFont="1" applyFill="1" applyBorder="1" applyAlignment="1" applyProtection="1"/>
    <xf numFmtId="0" fontId="95"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1" xfId="0" applyFont="1" applyBorder="1"/>
    <xf numFmtId="0" fontId="3" fillId="0" borderId="0" xfId="0" applyFont="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Fill="1" applyBorder="1" applyAlignment="1">
      <alignment horizontal="center" vertical="center" wrapText="1"/>
    </xf>
    <xf numFmtId="193" fontId="3" fillId="36" borderId="21" xfId="0" applyNumberFormat="1" applyFont="1" applyFill="1" applyBorder="1"/>
    <xf numFmtId="9" fontId="3" fillId="36" borderId="22" xfId="20962" applyFont="1" applyFill="1" applyBorder="1"/>
    <xf numFmtId="0" fontId="86" fillId="0" borderId="0" xfId="0" applyFont="1" applyFill="1" applyBorder="1" applyAlignment="1">
      <alignment horizontal="center" wrapText="1"/>
    </xf>
    <xf numFmtId="0" fontId="84" fillId="0" borderId="0" xfId="0" applyFont="1" applyFill="1" applyBorder="1" applyAlignment="1">
      <alignment vertical="center" wrapText="1"/>
    </xf>
    <xf numFmtId="0" fontId="84" fillId="0" borderId="66" xfId="0" applyFont="1" applyFill="1" applyBorder="1" applyAlignment="1">
      <alignment vertical="center" wrapText="1"/>
    </xf>
    <xf numFmtId="0" fontId="86" fillId="36" borderId="74"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3" fillId="0" borderId="0" xfId="0" applyFont="1" applyFill="1"/>
    <xf numFmtId="0" fontId="99" fillId="3" borderId="76" xfId="0" applyFont="1" applyFill="1" applyBorder="1" applyAlignment="1">
      <alignment horizontal="left"/>
    </xf>
    <xf numFmtId="0" fontId="3" fillId="3" borderId="80" xfId="0" applyFont="1" applyFill="1" applyBorder="1" applyAlignment="1">
      <alignment vertical="center"/>
    </xf>
    <xf numFmtId="0" fontId="3" fillId="0" borderId="65" xfId="0" applyFont="1" applyFill="1" applyBorder="1" applyAlignment="1">
      <alignment horizontal="center" vertical="center"/>
    </xf>
    <xf numFmtId="0" fontId="3" fillId="0" borderId="7" xfId="0" applyFont="1" applyFill="1" applyBorder="1" applyAlignment="1">
      <alignment vertical="center"/>
    </xf>
    <xf numFmtId="0" fontId="3" fillId="0" borderId="17" xfId="0" applyFont="1" applyFill="1" applyBorder="1" applyAlignment="1">
      <alignment horizontal="center"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3" borderId="61"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169" fontId="9" fillId="37" borderId="54" xfId="20" applyBorder="1"/>
    <xf numFmtId="0" fontId="3" fillId="0" borderId="82" xfId="0" applyFont="1" applyFill="1" applyBorder="1" applyAlignment="1">
      <alignment horizontal="center" vertical="center"/>
    </xf>
    <xf numFmtId="169" fontId="9" fillId="37" borderId="23" xfId="20" applyBorder="1"/>
    <xf numFmtId="169" fontId="9" fillId="37" borderId="83" xfId="20" applyBorder="1"/>
    <xf numFmtId="169" fontId="9" fillId="37" borderId="24" xfId="20" applyBorder="1"/>
    <xf numFmtId="0" fontId="3" fillId="0" borderId="84" xfId="0" applyFont="1" applyFill="1" applyBorder="1" applyAlignment="1">
      <alignment horizontal="center" vertical="center"/>
    </xf>
    <xf numFmtId="0" fontId="3" fillId="0" borderId="85" xfId="0" applyFont="1" applyFill="1" applyBorder="1" applyAlignment="1">
      <alignment vertical="center"/>
    </xf>
    <xf numFmtId="169" fontId="9" fillId="37" borderId="29" xfId="20" applyBorder="1"/>
    <xf numFmtId="0" fontId="4" fillId="0" borderId="0" xfId="0" applyFont="1" applyFill="1" applyAlignment="1">
      <alignment horizontal="center"/>
    </xf>
    <xf numFmtId="0" fontId="94" fillId="0" borderId="0" xfId="11" applyFont="1" applyFill="1" applyBorder="1" applyProtection="1"/>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78" xfId="0" applyFont="1" applyFill="1" applyBorder="1" applyAlignment="1">
      <alignment horizontal="left" vertical="center" wrapText="1"/>
    </xf>
    <xf numFmtId="0" fontId="3" fillId="0" borderId="17" xfId="0" applyFont="1" applyFill="1" applyBorder="1" applyAlignment="1">
      <alignment horizontal="right" vertical="center" wrapText="1"/>
    </xf>
    <xf numFmtId="0" fontId="100" fillId="0" borderId="17" xfId="0" applyFont="1" applyFill="1" applyBorder="1" applyAlignment="1">
      <alignment horizontal="right" vertical="center" wrapText="1"/>
    </xf>
    <xf numFmtId="0" fontId="4" fillId="0" borderId="17" xfId="0" applyFont="1" applyFill="1" applyBorder="1" applyAlignment="1">
      <alignment horizontal="left" vertical="center" wrapText="1"/>
    </xf>
    <xf numFmtId="0" fontId="4" fillId="0" borderId="0" xfId="20963"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0" fillId="0" borderId="0" xfId="0" applyFont="1" applyFill="1" applyAlignment="1">
      <alignment horizontal="left" vertical="center"/>
    </xf>
    <xf numFmtId="49" fontId="101" fillId="0" borderId="20" xfId="5" applyNumberFormat="1" applyFont="1" applyFill="1" applyBorder="1" applyAlignment="1" applyProtection="1">
      <alignment horizontal="left" vertical="center"/>
      <protection locked="0"/>
    </xf>
    <xf numFmtId="0" fontId="102" fillId="0" borderId="21" xfId="9" applyFont="1" applyFill="1" applyBorder="1" applyAlignment="1" applyProtection="1">
      <alignment horizontal="left" vertical="center" wrapText="1"/>
      <protection locked="0"/>
    </xf>
    <xf numFmtId="0" fontId="6" fillId="0" borderId="77" xfId="17" applyFill="1" applyBorder="1" applyAlignment="1" applyProtection="1"/>
    <xf numFmtId="49" fontId="84" fillId="0" borderId="77" xfId="0" applyNumberFormat="1" applyFont="1" applyBorder="1" applyAlignment="1">
      <alignment horizontal="right"/>
    </xf>
    <xf numFmtId="0" fontId="2" fillId="3" borderId="3" xfId="20960" applyFont="1" applyFill="1" applyBorder="1" applyAlignment="1" applyProtection="1">
      <alignment horizontal="left" wrapText="1"/>
    </xf>
    <xf numFmtId="0" fontId="84" fillId="0" borderId="3" xfId="20960" applyFont="1" applyFill="1" applyBorder="1" applyAlignment="1" applyProtection="1">
      <alignment horizontal="left" wrapText="1"/>
    </xf>
    <xf numFmtId="0" fontId="2" fillId="0" borderId="3" xfId="20960" applyFont="1" applyFill="1" applyBorder="1" applyAlignment="1" applyProtection="1">
      <alignment horizontal="left" wrapText="1"/>
    </xf>
    <xf numFmtId="0" fontId="2" fillId="0" borderId="2" xfId="20960" applyFont="1" applyFill="1" applyBorder="1" applyAlignment="1" applyProtection="1">
      <alignment horizontal="left" wrapText="1"/>
    </xf>
    <xf numFmtId="0" fontId="0" fillId="0" borderId="0" xfId="0" applyAlignment="1">
      <alignment wrapText="1"/>
    </xf>
    <xf numFmtId="0" fontId="45" fillId="76" borderId="92" xfId="20964" applyFont="1" applyFill="1" applyBorder="1" applyAlignment="1">
      <alignment vertical="center"/>
    </xf>
    <xf numFmtId="0" fontId="45" fillId="76" borderId="93" xfId="20964" applyFont="1" applyFill="1" applyBorder="1" applyAlignment="1">
      <alignment vertical="center"/>
    </xf>
    <xf numFmtId="0" fontId="45" fillId="76" borderId="90" xfId="20964" applyFont="1" applyFill="1" applyBorder="1" applyAlignment="1">
      <alignment vertical="center"/>
    </xf>
    <xf numFmtId="0" fontId="104" fillId="70" borderId="89" xfId="20964" applyFont="1" applyFill="1" applyBorder="1" applyAlignment="1">
      <alignment horizontal="center" vertical="center"/>
    </xf>
    <xf numFmtId="0" fontId="104" fillId="70" borderId="90" xfId="20964" applyFont="1" applyFill="1" applyBorder="1" applyAlignment="1">
      <alignment horizontal="left" vertical="center" wrapText="1"/>
    </xf>
    <xf numFmtId="0" fontId="103" fillId="77" borderId="91" xfId="20964" applyFont="1" applyFill="1" applyBorder="1" applyAlignment="1">
      <alignment horizontal="center" vertical="center"/>
    </xf>
    <xf numFmtId="0" fontId="103" fillId="77" borderId="93" xfId="20964" applyFont="1" applyFill="1" applyBorder="1" applyAlignment="1">
      <alignment vertical="top" wrapText="1"/>
    </xf>
    <xf numFmtId="0" fontId="105" fillId="70" borderId="89" xfId="20964" applyFont="1" applyFill="1" applyBorder="1" applyAlignment="1">
      <alignment horizontal="center" vertical="center"/>
    </xf>
    <xf numFmtId="0" fontId="104" fillId="70" borderId="93" xfId="20964" applyFont="1" applyFill="1" applyBorder="1" applyAlignment="1">
      <alignment vertical="center" wrapText="1"/>
    </xf>
    <xf numFmtId="0" fontId="104" fillId="70" borderId="90" xfId="20964" applyFont="1" applyFill="1" applyBorder="1" applyAlignment="1">
      <alignment horizontal="left" vertical="center"/>
    </xf>
    <xf numFmtId="0" fontId="105" fillId="3" borderId="89" xfId="20964" applyFont="1" applyFill="1" applyBorder="1" applyAlignment="1">
      <alignment horizontal="center" vertical="center"/>
    </xf>
    <xf numFmtId="0" fontId="104" fillId="3" borderId="90" xfId="20964" applyFont="1" applyFill="1" applyBorder="1" applyAlignment="1">
      <alignment horizontal="left" vertical="center"/>
    </xf>
    <xf numFmtId="0" fontId="105" fillId="0" borderId="89" xfId="20964" applyFont="1" applyFill="1" applyBorder="1" applyAlignment="1">
      <alignment horizontal="center" vertical="center"/>
    </xf>
    <xf numFmtId="0" fontId="104" fillId="0" borderId="90" xfId="20964" applyFont="1" applyFill="1" applyBorder="1" applyAlignment="1">
      <alignment horizontal="left" vertical="center"/>
    </xf>
    <xf numFmtId="0" fontId="106" fillId="77" borderId="91" xfId="20964" applyFont="1" applyFill="1" applyBorder="1" applyAlignment="1">
      <alignment horizontal="center" vertical="center"/>
    </xf>
    <xf numFmtId="0" fontId="103" fillId="77" borderId="93" xfId="20964" applyFont="1" applyFill="1" applyBorder="1" applyAlignment="1">
      <alignment vertical="center"/>
    </xf>
    <xf numFmtId="0" fontId="103" fillId="76" borderId="92" xfId="20964" applyFont="1" applyFill="1" applyBorder="1" applyAlignment="1">
      <alignment vertical="center"/>
    </xf>
    <xf numFmtId="0" fontId="103" fillId="76" borderId="93" xfId="20964" applyFont="1" applyFill="1" applyBorder="1" applyAlignment="1">
      <alignment vertical="center"/>
    </xf>
    <xf numFmtId="0" fontId="108" fillId="3" borderId="89" xfId="20964" applyFont="1" applyFill="1" applyBorder="1" applyAlignment="1">
      <alignment horizontal="center" vertical="center"/>
    </xf>
    <xf numFmtId="0" fontId="109" fillId="77" borderId="91" xfId="20964" applyFont="1" applyFill="1" applyBorder="1" applyAlignment="1">
      <alignment horizontal="center" vertical="center"/>
    </xf>
    <xf numFmtId="0" fontId="45" fillId="77" borderId="93" xfId="20964" applyFont="1" applyFill="1" applyBorder="1" applyAlignment="1">
      <alignment vertical="center"/>
    </xf>
    <xf numFmtId="0" fontId="108" fillId="70" borderId="89" xfId="20964" applyFont="1" applyFill="1" applyBorder="1" applyAlignment="1">
      <alignment horizontal="center" vertical="center"/>
    </xf>
    <xf numFmtId="0" fontId="109" fillId="3" borderId="91" xfId="20964" applyFont="1" applyFill="1" applyBorder="1" applyAlignment="1">
      <alignment horizontal="center" vertical="center"/>
    </xf>
    <xf numFmtId="0" fontId="45" fillId="3" borderId="93" xfId="20964" applyFont="1" applyFill="1" applyBorder="1" applyAlignment="1">
      <alignment vertical="center"/>
    </xf>
    <xf numFmtId="0" fontId="105" fillId="70" borderId="91" xfId="20964" applyFont="1" applyFill="1" applyBorder="1" applyAlignment="1">
      <alignment horizontal="center" vertical="center"/>
    </xf>
    <xf numFmtId="0" fontId="19" fillId="70" borderId="91" xfId="20964" applyFont="1" applyFill="1" applyBorder="1" applyAlignment="1">
      <alignment horizontal="center" vertical="center"/>
    </xf>
    <xf numFmtId="0" fontId="100" fillId="0" borderId="91" xfId="0" applyFont="1" applyFill="1" applyBorder="1" applyAlignment="1">
      <alignment horizontal="left" vertical="center" wrapText="1"/>
    </xf>
    <xf numFmtId="10" fontId="102" fillId="0" borderId="21" xfId="20962" applyNumberFormat="1" applyFont="1" applyFill="1" applyBorder="1" applyAlignment="1" applyProtection="1">
      <alignment horizontal="left" vertical="center"/>
    </xf>
    <xf numFmtId="0" fontId="4" fillId="36" borderId="91" xfId="0" applyFont="1" applyFill="1" applyBorder="1" applyAlignment="1">
      <alignment horizontal="left" vertical="center" wrapText="1"/>
    </xf>
    <xf numFmtId="0" fontId="3" fillId="0" borderId="91" xfId="0" applyFont="1" applyFill="1" applyBorder="1" applyAlignment="1">
      <alignment horizontal="left" vertical="center" wrapText="1"/>
    </xf>
    <xf numFmtId="0" fontId="4" fillId="36" borderId="79" xfId="0" applyFont="1" applyFill="1" applyBorder="1" applyAlignment="1">
      <alignment vertical="center" wrapText="1"/>
    </xf>
    <xf numFmtId="0" fontId="4" fillId="36" borderId="90" xfId="0" applyFont="1" applyFill="1" applyBorder="1" applyAlignment="1">
      <alignment vertical="center" wrapText="1"/>
    </xf>
    <xf numFmtId="0" fontId="4" fillId="36" borderId="67" xfId="0" applyFont="1" applyFill="1" applyBorder="1" applyAlignment="1">
      <alignment vertical="center" wrapText="1"/>
    </xf>
    <xf numFmtId="0" fontId="4" fillId="36" borderId="28" xfId="0" applyFont="1" applyFill="1" applyBorder="1" applyAlignment="1">
      <alignment vertical="center" wrapText="1"/>
    </xf>
    <xf numFmtId="0" fontId="84" fillId="0" borderId="91" xfId="0" applyFont="1" applyBorder="1"/>
    <xf numFmtId="0" fontId="6" fillId="0" borderId="91" xfId="17" applyFill="1" applyBorder="1" applyAlignment="1" applyProtection="1">
      <alignment horizontal="left" vertical="center"/>
    </xf>
    <xf numFmtId="0" fontId="6" fillId="0" borderId="91" xfId="17" applyBorder="1" applyAlignment="1" applyProtection="1"/>
    <xf numFmtId="0" fontId="84" fillId="0" borderId="91" xfId="0" applyFont="1" applyFill="1" applyBorder="1"/>
    <xf numFmtId="0" fontId="6" fillId="0" borderId="91" xfId="17" applyFill="1" applyBorder="1" applyAlignment="1" applyProtection="1">
      <alignment horizontal="left" vertical="center" wrapText="1"/>
    </xf>
    <xf numFmtId="0" fontId="6" fillId="0" borderId="91"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applyAlignment="1"/>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14" fontId="2" fillId="0" borderId="0" xfId="0" applyNumberFormat="1" applyFont="1"/>
    <xf numFmtId="0" fontId="2" fillId="0" borderId="17" xfId="0" applyFont="1" applyFill="1" applyBorder="1" applyAlignment="1">
      <alignment horizontal="right" vertical="center" wrapText="1"/>
    </xf>
    <xf numFmtId="0" fontId="2" fillId="2" borderId="17" xfId="0" applyFont="1" applyFill="1" applyBorder="1" applyAlignment="1">
      <alignment horizontal="right" vertical="center"/>
    </xf>
    <xf numFmtId="0" fontId="45" fillId="0" borderId="17" xfId="0" applyFont="1" applyFill="1" applyBorder="1" applyAlignment="1">
      <alignment horizontal="center" vertical="center" wrapText="1"/>
    </xf>
    <xf numFmtId="0" fontId="2" fillId="2" borderId="20"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3" xfId="0" applyFont="1" applyFill="1" applyBorder="1"/>
    <xf numFmtId="0" fontId="3" fillId="3" borderId="94" xfId="0" applyFont="1" applyFill="1" applyBorder="1" applyAlignment="1">
      <alignment wrapText="1"/>
    </xf>
    <xf numFmtId="0" fontId="3" fillId="3" borderId="95" xfId="0" applyFont="1" applyFill="1" applyBorder="1"/>
    <xf numFmtId="0" fontId="4" fillId="3" borderId="73" xfId="0" applyFont="1" applyFill="1" applyBorder="1" applyAlignment="1">
      <alignment horizontal="center" wrapText="1"/>
    </xf>
    <xf numFmtId="0" fontId="3" fillId="0" borderId="91" xfId="0" applyFont="1" applyFill="1" applyBorder="1" applyAlignment="1">
      <alignment horizontal="center"/>
    </xf>
    <xf numFmtId="0" fontId="3" fillId="0" borderId="91" xfId="0" applyFont="1" applyBorder="1" applyAlignment="1">
      <alignment horizontal="center"/>
    </xf>
    <xf numFmtId="0" fontId="3" fillId="3" borderId="61"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88" xfId="0" applyFont="1" applyFill="1" applyBorder="1" applyAlignment="1">
      <alignment horizontal="center" vertical="center" wrapText="1"/>
    </xf>
    <xf numFmtId="0" fontId="3" fillId="0" borderId="17" xfId="0" applyFont="1" applyBorder="1"/>
    <xf numFmtId="0" fontId="3" fillId="0" borderId="91" xfId="0" applyFont="1" applyBorder="1" applyAlignment="1">
      <alignment wrapText="1"/>
    </xf>
    <xf numFmtId="0" fontId="99" fillId="0" borderId="91" xfId="0" applyFont="1" applyBorder="1" applyAlignment="1">
      <alignment horizontal="left" wrapText="1" indent="2"/>
    </xf>
    <xf numFmtId="0" fontId="4" fillId="0" borderId="17" xfId="0" applyFont="1" applyBorder="1"/>
    <xf numFmtId="0" fontId="4" fillId="0" borderId="91" xfId="0" applyFont="1" applyBorder="1" applyAlignment="1">
      <alignment wrapText="1"/>
    </xf>
    <xf numFmtId="0" fontId="110" fillId="3" borderId="61" xfId="0" applyFont="1" applyFill="1" applyBorder="1" applyAlignment="1">
      <alignment horizontal="left"/>
    </xf>
    <xf numFmtId="0" fontId="110"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88" xfId="7" applyNumberFormat="1" applyFont="1" applyFill="1" applyBorder="1"/>
    <xf numFmtId="0" fontId="99" fillId="0" borderId="91" xfId="0" applyFont="1" applyBorder="1" applyAlignment="1">
      <alignment horizontal="left" wrapText="1" indent="4"/>
    </xf>
    <xf numFmtId="0" fontId="3" fillId="3" borderId="0" xfId="0" applyFont="1" applyFill="1" applyBorder="1" applyAlignment="1">
      <alignment wrapText="1"/>
    </xf>
    <xf numFmtId="0" fontId="3" fillId="3" borderId="88" xfId="0" applyFont="1" applyFill="1" applyBorder="1"/>
    <xf numFmtId="0" fontId="4" fillId="0" borderId="20" xfId="0" applyFont="1" applyBorder="1"/>
    <xf numFmtId="0" fontId="4" fillId="0" borderId="21" xfId="0" applyFont="1" applyBorder="1" applyAlignment="1">
      <alignment wrapText="1"/>
    </xf>
    <xf numFmtId="0" fontId="111" fillId="0" borderId="0" xfId="11" applyFont="1" applyFill="1" applyBorder="1" applyProtection="1"/>
    <xf numFmtId="0" fontId="111" fillId="0" borderId="0" xfId="11" applyFont="1" applyFill="1" applyBorder="1" applyAlignment="1" applyProtection="1"/>
    <xf numFmtId="0" fontId="113" fillId="0" borderId="0" xfId="11" applyFont="1" applyFill="1" applyBorder="1" applyAlignment="1" applyProtection="1"/>
    <xf numFmtId="0" fontId="112" fillId="0" borderId="0" xfId="0" applyFont="1" applyFill="1"/>
    <xf numFmtId="0" fontId="114" fillId="0" borderId="66" xfId="0" applyNumberFormat="1" applyFont="1" applyFill="1" applyBorder="1" applyAlignment="1">
      <alignment horizontal="left" vertical="center" wrapText="1"/>
    </xf>
    <xf numFmtId="0" fontId="6" fillId="0" borderId="106" xfId="17" applyBorder="1" applyAlignment="1" applyProtection="1"/>
    <xf numFmtId="0" fontId="112" fillId="0" borderId="0" xfId="0" applyFont="1" applyFill="1" applyAlignment="1">
      <alignment horizontal="left" vertical="top" wrapText="1"/>
    </xf>
    <xf numFmtId="0" fontId="125" fillId="3" borderId="112" xfId="0" applyFont="1" applyFill="1" applyBorder="1" applyAlignment="1">
      <alignment horizontal="left" vertical="center" wrapText="1"/>
    </xf>
    <xf numFmtId="0" fontId="123" fillId="0" borderId="112" xfId="0" applyFont="1" applyFill="1" applyBorder="1" applyAlignment="1">
      <alignment horizontal="left" vertical="center" wrapText="1"/>
    </xf>
    <xf numFmtId="0" fontId="125" fillId="0" borderId="112" xfId="0" applyFont="1" applyFill="1" applyBorder="1" applyAlignment="1">
      <alignment horizontal="left" vertical="center" wrapText="1"/>
    </xf>
    <xf numFmtId="0" fontId="125" fillId="0" borderId="112" xfId="0" applyFont="1" applyFill="1" applyBorder="1" applyAlignment="1">
      <alignment vertical="center" wrapText="1"/>
    </xf>
    <xf numFmtId="0" fontId="126" fillId="0" borderId="112" xfId="0" applyFont="1" applyFill="1" applyBorder="1" applyAlignment="1">
      <alignment horizontal="left" vertical="center" wrapText="1" indent="1"/>
    </xf>
    <xf numFmtId="0" fontId="126" fillId="3" borderId="112" xfId="0" applyFont="1" applyFill="1" applyBorder="1" applyAlignment="1">
      <alignment horizontal="left" vertical="center" wrapText="1" indent="1"/>
    </xf>
    <xf numFmtId="0" fontId="125" fillId="3" borderId="113" xfId="0" applyFont="1" applyFill="1" applyBorder="1" applyAlignment="1">
      <alignment horizontal="left" vertical="center" wrapText="1"/>
    </xf>
    <xf numFmtId="0" fontId="125" fillId="3" borderId="114" xfId="0" applyFont="1" applyFill="1" applyBorder="1" applyAlignment="1">
      <alignment horizontal="left" vertical="center" wrapText="1"/>
    </xf>
    <xf numFmtId="0" fontId="124" fillId="3" borderId="112" xfId="0" applyFont="1" applyFill="1" applyBorder="1" applyAlignment="1">
      <alignment horizontal="left" vertical="center" wrapText="1" indent="1"/>
    </xf>
    <xf numFmtId="0" fontId="125" fillId="0" borderId="112" xfId="0" applyFont="1" applyBorder="1" applyAlignment="1">
      <alignment horizontal="left" vertical="center" wrapText="1"/>
    </xf>
    <xf numFmtId="0" fontId="124" fillId="0" borderId="112" xfId="0" applyFont="1" applyBorder="1" applyAlignment="1">
      <alignment horizontal="left" vertical="center" wrapText="1" indent="1"/>
    </xf>
    <xf numFmtId="0" fontId="124" fillId="0" borderId="113" xfId="0" applyFont="1" applyBorder="1" applyAlignment="1">
      <alignment horizontal="left" vertical="center" wrapText="1" indent="1"/>
    </xf>
    <xf numFmtId="0" fontId="0" fillId="0" borderId="0" xfId="0" applyAlignment="1">
      <alignment horizontal="center"/>
    </xf>
    <xf numFmtId="0" fontId="0" fillId="0" borderId="0" xfId="0" applyAlignment="1">
      <alignment horizontal="left" vertical="center"/>
    </xf>
    <xf numFmtId="0" fontId="125" fillId="0" borderId="120" xfId="0" applyFont="1" applyFill="1" applyBorder="1" applyAlignment="1">
      <alignment horizontal="justify" vertical="center" wrapText="1"/>
    </xf>
    <xf numFmtId="0" fontId="124" fillId="0" borderId="112" xfId="0" applyFont="1" applyFill="1" applyBorder="1" applyAlignment="1">
      <alignment horizontal="left" vertical="center" wrapText="1" indent="1"/>
    </xf>
    <xf numFmtId="0" fontId="124" fillId="0" borderId="113" xfId="0" applyFont="1" applyFill="1" applyBorder="1" applyAlignment="1">
      <alignment horizontal="left" vertical="center" wrapText="1" indent="1"/>
    </xf>
    <xf numFmtId="0" fontId="125" fillId="0" borderId="112" xfId="0" applyFont="1" applyFill="1" applyBorder="1" applyAlignment="1">
      <alignment horizontal="justify" vertical="center" wrapText="1"/>
    </xf>
    <xf numFmtId="0" fontId="123" fillId="0" borderId="112" xfId="0" applyFont="1" applyFill="1" applyBorder="1" applyAlignment="1">
      <alignment horizontal="justify" vertical="center" wrapText="1"/>
    </xf>
    <xf numFmtId="0" fontId="125" fillId="3" borderId="112" xfId="0" applyFont="1" applyFill="1" applyBorder="1" applyAlignment="1">
      <alignment horizontal="justify" vertical="center" wrapText="1"/>
    </xf>
    <xf numFmtId="0" fontId="125" fillId="0" borderId="113" xfId="0" applyFont="1" applyFill="1" applyBorder="1" applyAlignment="1">
      <alignment horizontal="justify" vertical="center" wrapText="1"/>
    </xf>
    <xf numFmtId="0" fontId="125" fillId="0" borderId="114" xfId="0" applyFont="1" applyFill="1" applyBorder="1" applyAlignment="1">
      <alignment horizontal="justify" vertical="center" wrapText="1"/>
    </xf>
    <xf numFmtId="0" fontId="123" fillId="0" borderId="112" xfId="0" applyFont="1" applyFill="1" applyBorder="1" applyAlignment="1">
      <alignment vertical="center" wrapText="1"/>
    </xf>
    <xf numFmtId="0" fontId="124" fillId="0" borderId="112" xfId="0" applyFont="1" applyFill="1" applyBorder="1" applyAlignment="1">
      <alignment horizontal="left" vertical="center" wrapText="1"/>
    </xf>
    <xf numFmtId="0" fontId="125" fillId="0" borderId="121" xfId="0" applyFont="1" applyFill="1" applyBorder="1" applyAlignment="1">
      <alignment vertical="center" wrapText="1"/>
    </xf>
    <xf numFmtId="193" fontId="94" fillId="0" borderId="0" xfId="0" applyNumberFormat="1" applyFont="1" applyFill="1" applyBorder="1" applyAlignment="1" applyProtection="1">
      <alignment horizontal="right"/>
    </xf>
    <xf numFmtId="167" fontId="84" fillId="0" borderId="56" xfId="0" applyNumberFormat="1" applyFont="1" applyFill="1" applyBorder="1" applyAlignment="1">
      <alignment horizontal="center"/>
    </xf>
    <xf numFmtId="167" fontId="87" fillId="0" borderId="56" xfId="0" applyNumberFormat="1" applyFont="1" applyFill="1" applyBorder="1" applyAlignment="1">
      <alignment horizontal="center"/>
    </xf>
    <xf numFmtId="167" fontId="46" fillId="0" borderId="56" xfId="0" applyNumberFormat="1" applyFont="1" applyFill="1" applyBorder="1" applyAlignment="1">
      <alignment horizontal="center"/>
    </xf>
    <xf numFmtId="167" fontId="84" fillId="0" borderId="59" xfId="0" applyNumberFormat="1" applyFont="1" applyFill="1" applyBorder="1" applyAlignment="1">
      <alignment horizontal="center"/>
    </xf>
    <xf numFmtId="0" fontId="112" fillId="0" borderId="0" xfId="0" applyFont="1"/>
    <xf numFmtId="0" fontId="115" fillId="0" borderId="115" xfId="0" applyFont="1" applyBorder="1"/>
    <xf numFmtId="49" fontId="117" fillId="0" borderId="115" xfId="5" applyNumberFormat="1" applyFont="1" applyFill="1" applyBorder="1" applyAlignment="1" applyProtection="1">
      <alignment horizontal="right" vertical="center"/>
      <protection locked="0"/>
    </xf>
    <xf numFmtId="0" fontId="116" fillId="3" borderId="115" xfId="13" applyFont="1" applyFill="1" applyBorder="1" applyAlignment="1" applyProtection="1">
      <alignment horizontal="left" vertical="center" wrapText="1"/>
      <protection locked="0"/>
    </xf>
    <xf numFmtId="49" fontId="116" fillId="3" borderId="115" xfId="5" applyNumberFormat="1" applyFont="1" applyFill="1" applyBorder="1" applyAlignment="1" applyProtection="1">
      <alignment horizontal="right" vertical="center"/>
      <protection locked="0"/>
    </xf>
    <xf numFmtId="0" fontId="116" fillId="0" borderId="115" xfId="13" applyFont="1" applyFill="1" applyBorder="1" applyAlignment="1" applyProtection="1">
      <alignment horizontal="left" vertical="center" wrapText="1"/>
      <protection locked="0"/>
    </xf>
    <xf numFmtId="49" fontId="116" fillId="0" borderId="115" xfId="5" applyNumberFormat="1" applyFont="1" applyFill="1" applyBorder="1" applyAlignment="1" applyProtection="1">
      <alignment horizontal="right" vertical="center"/>
      <protection locked="0"/>
    </xf>
    <xf numFmtId="0" fontId="118" fillId="0" borderId="115" xfId="13" applyFont="1" applyFill="1" applyBorder="1" applyAlignment="1" applyProtection="1">
      <alignment horizontal="left" vertical="center" wrapText="1"/>
      <protection locked="0"/>
    </xf>
    <xf numFmtId="0" fontId="115" fillId="0" borderId="115" xfId="0" applyFont="1" applyFill="1" applyBorder="1" applyAlignment="1">
      <alignment horizontal="center" vertical="center" wrapText="1"/>
    </xf>
    <xf numFmtId="43" fontId="96" fillId="0" borderId="0" xfId="7" applyFont="1"/>
    <xf numFmtId="0" fontId="112" fillId="0" borderId="0" xfId="0" applyFont="1" applyAlignment="1">
      <alignment wrapText="1"/>
    </xf>
    <xf numFmtId="0" fontId="111" fillId="0" borderId="115" xfId="0" applyFont="1" applyBorder="1"/>
    <xf numFmtId="0" fontId="111" fillId="0" borderId="115" xfId="0" applyFont="1" applyFill="1" applyBorder="1"/>
    <xf numFmtId="0" fontId="111" fillId="0" borderId="115" xfId="0" applyFont="1" applyBorder="1" applyAlignment="1">
      <alignment horizontal="left" indent="8"/>
    </xf>
    <xf numFmtId="0" fontId="111" fillId="0" borderId="115" xfId="0" applyFont="1" applyBorder="1" applyAlignment="1">
      <alignment wrapText="1"/>
    </xf>
    <xf numFmtId="0" fontId="115" fillId="0" borderId="0" xfId="0" applyFont="1"/>
    <xf numFmtId="0" fontId="114" fillId="0" borderId="115" xfId="0" applyFont="1" applyBorder="1"/>
    <xf numFmtId="49" fontId="117" fillId="0" borderId="115" xfId="5" applyNumberFormat="1" applyFont="1" applyFill="1" applyBorder="1" applyAlignment="1" applyProtection="1">
      <alignment horizontal="right" vertical="center" wrapText="1"/>
      <protection locked="0"/>
    </xf>
    <xf numFmtId="49" fontId="116" fillId="3" borderId="115" xfId="5" applyNumberFormat="1" applyFont="1" applyFill="1" applyBorder="1" applyAlignment="1" applyProtection="1">
      <alignment horizontal="right" vertical="center" wrapText="1"/>
      <protection locked="0"/>
    </xf>
    <xf numFmtId="49" fontId="116" fillId="0" borderId="115" xfId="5" applyNumberFormat="1" applyFont="1" applyFill="1" applyBorder="1" applyAlignment="1" applyProtection="1">
      <alignment horizontal="right" vertical="center" wrapText="1"/>
      <protection locked="0"/>
    </xf>
    <xf numFmtId="0" fontId="111" fillId="0" borderId="115" xfId="0" applyFont="1" applyBorder="1" applyAlignment="1">
      <alignment horizontal="center" vertical="center" wrapText="1"/>
    </xf>
    <xf numFmtId="0" fontId="111" fillId="0" borderId="119" xfId="0" applyFont="1" applyFill="1" applyBorder="1" applyAlignment="1">
      <alignment horizontal="center" vertical="center" wrapText="1"/>
    </xf>
    <xf numFmtId="0" fontId="111" fillId="0" borderId="115" xfId="0" applyFont="1" applyBorder="1" applyAlignment="1">
      <alignment horizontal="center" vertical="center"/>
    </xf>
    <xf numFmtId="0" fontId="111" fillId="0" borderId="0" xfId="0" applyFont="1"/>
    <xf numFmtId="0" fontId="111" fillId="0" borderId="0" xfId="0" applyFont="1" applyAlignment="1">
      <alignment wrapText="1"/>
    </xf>
    <xf numFmtId="14" fontId="111" fillId="0" borderId="0" xfId="0" applyNumberFormat="1" applyFont="1"/>
    <xf numFmtId="0" fontId="112" fillId="0" borderId="0" xfId="0" applyFont="1" applyBorder="1"/>
    <xf numFmtId="0" fontId="112" fillId="0" borderId="0" xfId="0" applyFont="1" applyBorder="1" applyAlignment="1">
      <alignment horizontal="left"/>
    </xf>
    <xf numFmtId="0" fontId="114" fillId="0" borderId="115" xfId="0" applyFont="1" applyFill="1" applyBorder="1"/>
    <xf numFmtId="0" fontId="111" fillId="0" borderId="115" xfId="0" applyNumberFormat="1" applyFont="1" applyFill="1" applyBorder="1" applyAlignment="1">
      <alignment horizontal="left" vertical="center" wrapText="1"/>
    </xf>
    <xf numFmtId="0" fontId="114" fillId="0" borderId="115" xfId="0" applyFont="1" applyFill="1" applyBorder="1" applyAlignment="1">
      <alignment horizontal="left" wrapText="1" indent="1"/>
    </xf>
    <xf numFmtId="0" fontId="114" fillId="0" borderId="115" xfId="0" applyFont="1" applyFill="1" applyBorder="1" applyAlignment="1">
      <alignment horizontal="left" vertical="center" indent="1"/>
    </xf>
    <xf numFmtId="0" fontId="111" fillId="0" borderId="115" xfId="0" applyFont="1" applyFill="1" applyBorder="1" applyAlignment="1">
      <alignment horizontal="left" wrapText="1" indent="1"/>
    </xf>
    <xf numFmtId="0" fontId="111" fillId="0" borderId="115" xfId="0" applyFont="1" applyFill="1" applyBorder="1" applyAlignment="1">
      <alignment horizontal="left" indent="1"/>
    </xf>
    <xf numFmtId="0" fontId="111" fillId="0" borderId="115" xfId="0" applyFont="1" applyFill="1" applyBorder="1" applyAlignment="1">
      <alignment horizontal="left" wrapText="1" indent="4"/>
    </xf>
    <xf numFmtId="0" fontId="111" fillId="0" borderId="115" xfId="0" applyNumberFormat="1" applyFont="1" applyFill="1" applyBorder="1" applyAlignment="1">
      <alignment horizontal="left" indent="3"/>
    </xf>
    <xf numFmtId="0" fontId="114" fillId="0" borderId="115" xfId="0" applyFont="1" applyFill="1" applyBorder="1" applyAlignment="1">
      <alignment horizontal="left" indent="1"/>
    </xf>
    <xf numFmtId="0" fontId="115" fillId="0" borderId="7" xfId="0" applyFont="1" applyBorder="1"/>
    <xf numFmtId="0" fontId="115" fillId="0" borderId="115" xfId="0" applyFont="1" applyFill="1" applyBorder="1"/>
    <xf numFmtId="0" fontId="112" fillId="0" borderId="115" xfId="0" applyFont="1" applyFill="1" applyBorder="1" applyAlignment="1">
      <alignment horizontal="left" wrapText="1" indent="2"/>
    </xf>
    <xf numFmtId="0" fontId="112" fillId="0" borderId="115" xfId="0" applyFont="1" applyFill="1" applyBorder="1"/>
    <xf numFmtId="0" fontId="112" fillId="0" borderId="115" xfId="0" applyFont="1" applyFill="1" applyBorder="1" applyAlignment="1">
      <alignment horizontal="left" wrapText="1"/>
    </xf>
    <xf numFmtId="0" fontId="111" fillId="0" borderId="0" xfId="0" applyFont="1" applyBorder="1"/>
    <xf numFmtId="0" fontId="111" fillId="0" borderId="115" xfId="0" applyFont="1" applyBorder="1" applyAlignment="1">
      <alignment horizontal="left" indent="1"/>
    </xf>
    <xf numFmtId="0" fontId="111" fillId="0" borderId="115" xfId="0" applyFont="1" applyBorder="1" applyAlignment="1">
      <alignment horizontal="center"/>
    </xf>
    <xf numFmtId="0" fontId="111" fillId="0" borderId="0" xfId="0" applyFont="1" applyBorder="1" applyAlignment="1">
      <alignment horizontal="center" vertical="center"/>
    </xf>
    <xf numFmtId="0" fontId="111" fillId="0" borderId="115" xfId="0" applyFont="1" applyFill="1" applyBorder="1" applyAlignment="1">
      <alignment horizontal="center" vertical="center" wrapText="1"/>
    </xf>
    <xf numFmtId="0" fontId="111" fillId="0" borderId="7" xfId="0" applyFont="1" applyBorder="1" applyAlignment="1">
      <alignment horizontal="center" vertical="center" wrapText="1"/>
    </xf>
    <xf numFmtId="0" fontId="111" fillId="0" borderId="7" xfId="0" applyFont="1" applyBorder="1" applyAlignment="1">
      <alignment wrapText="1"/>
    </xf>
    <xf numFmtId="0" fontId="111" fillId="0" borderId="0" xfId="0" applyFont="1" applyBorder="1" applyAlignment="1">
      <alignment horizontal="center" vertical="center" wrapText="1"/>
    </xf>
    <xf numFmtId="0" fontId="111" fillId="0" borderId="98" xfId="0" applyFont="1" applyFill="1" applyBorder="1" applyAlignment="1">
      <alignment horizontal="center" vertical="center" wrapText="1"/>
    </xf>
    <xf numFmtId="0" fontId="111" fillId="0" borderId="0" xfId="0" applyFont="1" applyFill="1" applyBorder="1" applyAlignment="1">
      <alignment horizontal="center" vertical="center" wrapText="1"/>
    </xf>
    <xf numFmtId="0" fontId="111" fillId="0" borderId="118" xfId="0" applyFont="1" applyFill="1" applyBorder="1" applyAlignment="1">
      <alignment horizontal="center" vertical="center" wrapText="1"/>
    </xf>
    <xf numFmtId="0" fontId="111" fillId="0" borderId="99" xfId="0" applyFont="1" applyFill="1" applyBorder="1" applyAlignment="1">
      <alignment horizontal="center" vertical="center" wrapText="1"/>
    </xf>
    <xf numFmtId="0" fontId="111" fillId="0" borderId="0" xfId="0" applyFont="1" applyFill="1"/>
    <xf numFmtId="49" fontId="111" fillId="0" borderId="22" xfId="0" applyNumberFormat="1" applyFont="1" applyFill="1" applyBorder="1" applyAlignment="1">
      <alignment horizontal="left" wrapText="1" indent="1"/>
    </xf>
    <xf numFmtId="0" fontId="111" fillId="0" borderId="20" xfId="0" applyNumberFormat="1" applyFont="1" applyFill="1" applyBorder="1" applyAlignment="1">
      <alignment horizontal="left" wrapText="1" indent="1"/>
    </xf>
    <xf numFmtId="49" fontId="111" fillId="0" borderId="78" xfId="0" applyNumberFormat="1" applyFont="1" applyFill="1" applyBorder="1" applyAlignment="1">
      <alignment horizontal="left" wrapText="1" indent="1"/>
    </xf>
    <xf numFmtId="0" fontId="111" fillId="0" borderId="17" xfId="0" applyNumberFormat="1" applyFont="1" applyFill="1" applyBorder="1" applyAlignment="1">
      <alignment horizontal="left" wrapText="1" indent="1"/>
    </xf>
    <xf numFmtId="49" fontId="111" fillId="0" borderId="17" xfId="0" applyNumberFormat="1" applyFont="1" applyFill="1" applyBorder="1" applyAlignment="1">
      <alignment horizontal="left" wrapText="1" indent="3"/>
    </xf>
    <xf numFmtId="49" fontId="111" fillId="0" borderId="78" xfId="0" applyNumberFormat="1" applyFont="1" applyFill="1" applyBorder="1" applyAlignment="1">
      <alignment horizontal="left" wrapText="1" indent="3"/>
    </xf>
    <xf numFmtId="49" fontId="111" fillId="0" borderId="78" xfId="0" applyNumberFormat="1" applyFont="1" applyFill="1" applyBorder="1" applyAlignment="1">
      <alignment horizontal="left" wrapText="1" indent="2"/>
    </xf>
    <xf numFmtId="49" fontId="111" fillId="0" borderId="17" xfId="0" applyNumberFormat="1" applyFont="1" applyBorder="1" applyAlignment="1">
      <alignment horizontal="left" wrapText="1" indent="2"/>
    </xf>
    <xf numFmtId="49" fontId="111" fillId="0" borderId="78" xfId="0" applyNumberFormat="1" applyFont="1" applyFill="1" applyBorder="1" applyAlignment="1">
      <alignment horizontal="left" vertical="top" wrapText="1" indent="2"/>
    </xf>
    <xf numFmtId="49" fontId="111" fillId="0" borderId="78" xfId="0" applyNumberFormat="1" applyFont="1" applyFill="1" applyBorder="1" applyAlignment="1">
      <alignment horizontal="left" indent="1"/>
    </xf>
    <xf numFmtId="0" fontId="111" fillId="0" borderId="17" xfId="0" applyNumberFormat="1" applyFont="1" applyBorder="1" applyAlignment="1">
      <alignment horizontal="left" indent="1"/>
    </xf>
    <xf numFmtId="49" fontId="111" fillId="0" borderId="17" xfId="0" applyNumberFormat="1" applyFont="1" applyBorder="1" applyAlignment="1">
      <alignment horizontal="left" indent="1"/>
    </xf>
    <xf numFmtId="49" fontId="111" fillId="0" borderId="78" xfId="0" applyNumberFormat="1" applyFont="1" applyFill="1" applyBorder="1" applyAlignment="1">
      <alignment horizontal="left" indent="3"/>
    </xf>
    <xf numFmtId="49" fontId="111" fillId="0" borderId="17" xfId="0" applyNumberFormat="1" applyFont="1" applyBorder="1" applyAlignment="1">
      <alignment horizontal="left" indent="3"/>
    </xf>
    <xf numFmtId="0" fontId="111" fillId="0" borderId="17" xfId="0" applyFont="1" applyBorder="1" applyAlignment="1">
      <alignment horizontal="left" indent="2"/>
    </xf>
    <xf numFmtId="0" fontId="111" fillId="0" borderId="78" xfId="0" applyFont="1" applyBorder="1" applyAlignment="1">
      <alignment horizontal="left" indent="2"/>
    </xf>
    <xf numFmtId="0" fontId="111" fillId="0" borderId="17" xfId="0" applyFont="1" applyBorder="1" applyAlignment="1">
      <alignment horizontal="left" indent="1"/>
    </xf>
    <xf numFmtId="0" fontId="111" fillId="0" borderId="78" xfId="0" applyFont="1" applyBorder="1" applyAlignment="1">
      <alignment horizontal="left" indent="1"/>
    </xf>
    <xf numFmtId="0" fontId="114" fillId="0" borderId="62" xfId="0" applyFont="1" applyBorder="1"/>
    <xf numFmtId="0" fontId="111" fillId="0" borderId="65" xfId="0" applyFont="1" applyBorder="1"/>
    <xf numFmtId="0" fontId="111" fillId="0" borderId="78" xfId="0" applyFont="1" applyFill="1" applyBorder="1" applyAlignment="1">
      <alignment horizontal="center" vertical="center" wrapText="1"/>
    </xf>
    <xf numFmtId="14" fontId="111" fillId="0" borderId="0" xfId="0" applyNumberFormat="1" applyFont="1" applyBorder="1"/>
    <xf numFmtId="0" fontId="111" fillId="0" borderId="0" xfId="0" applyFont="1" applyAlignment="1">
      <alignment horizontal="center" vertical="center"/>
    </xf>
    <xf numFmtId="0" fontId="111" fillId="0" borderId="0" xfId="0" applyFont="1" applyBorder="1" applyAlignment="1">
      <alignment horizontal="left"/>
    </xf>
    <xf numFmtId="0" fontId="114" fillId="0" borderId="115" xfId="0" applyNumberFormat="1" applyFont="1" applyFill="1" applyBorder="1" applyAlignment="1">
      <alignment horizontal="left" vertical="center" wrapText="1"/>
    </xf>
    <xf numFmtId="0" fontId="111" fillId="0" borderId="7" xfId="0" applyFont="1" applyFill="1" applyBorder="1" applyAlignment="1">
      <alignment horizontal="center" vertical="center" wrapText="1"/>
    </xf>
    <xf numFmtId="0" fontId="116" fillId="0" borderId="0" xfId="0" applyFont="1"/>
    <xf numFmtId="0" fontId="94" fillId="0" borderId="0" xfId="0" applyFont="1" applyFill="1" applyBorder="1" applyAlignment="1">
      <alignment wrapText="1"/>
    </xf>
    <xf numFmtId="0" fontId="114" fillId="0" borderId="115" xfId="0" applyFont="1" applyBorder="1" applyAlignment="1">
      <alignment horizontal="center" vertical="center" wrapText="1"/>
    </xf>
    <xf numFmtId="0" fontId="116" fillId="0" borderId="0" xfId="0" applyFont="1" applyAlignment="1">
      <alignment horizontal="center" vertical="center"/>
    </xf>
    <xf numFmtId="0" fontId="132" fillId="0" borderId="0" xfId="0" applyFont="1"/>
    <xf numFmtId="0" fontId="111" fillId="0" borderId="110" xfId="0" applyNumberFormat="1" applyFont="1" applyFill="1" applyBorder="1" applyAlignment="1">
      <alignment horizontal="left" vertical="center" wrapText="1" indent="1" readingOrder="1"/>
    </xf>
    <xf numFmtId="0" fontId="132" fillId="0" borderId="115" xfId="0" applyFont="1" applyBorder="1" applyAlignment="1">
      <alignment horizontal="left" indent="3"/>
    </xf>
    <xf numFmtId="0" fontId="114" fillId="0" borderId="115" xfId="0" applyNumberFormat="1" applyFont="1" applyFill="1" applyBorder="1" applyAlignment="1">
      <alignment vertical="center" wrapText="1" readingOrder="1"/>
    </xf>
    <xf numFmtId="0" fontId="132" fillId="0" borderId="115" xfId="0" applyFont="1" applyFill="1" applyBorder="1" applyAlignment="1">
      <alignment horizontal="left" indent="2"/>
    </xf>
    <xf numFmtId="0" fontId="111" fillId="0" borderId="111" xfId="0" applyNumberFormat="1" applyFont="1" applyFill="1" applyBorder="1" applyAlignment="1">
      <alignment vertical="center" wrapText="1" readingOrder="1"/>
    </xf>
    <xf numFmtId="0" fontId="132" fillId="0" borderId="119" xfId="0" applyFont="1" applyBorder="1" applyAlignment="1">
      <alignment horizontal="left" indent="2"/>
    </xf>
    <xf numFmtId="0" fontId="111" fillId="0" borderId="110" xfId="0" applyNumberFormat="1" applyFont="1" applyFill="1" applyBorder="1" applyAlignment="1">
      <alignment vertical="center" wrapText="1" readingOrder="1"/>
    </xf>
    <xf numFmtId="0" fontId="132" fillId="0" borderId="115" xfId="0" applyFont="1" applyBorder="1" applyAlignment="1">
      <alignment horizontal="left" indent="2"/>
    </xf>
    <xf numFmtId="0" fontId="111" fillId="0" borderId="109" xfId="0" applyNumberFormat="1" applyFont="1" applyFill="1" applyBorder="1" applyAlignment="1">
      <alignment vertical="center" wrapText="1" readingOrder="1"/>
    </xf>
    <xf numFmtId="0" fontId="132" fillId="0" borderId="7" xfId="0" applyFont="1" applyBorder="1"/>
    <xf numFmtId="167" fontId="133" fillId="80" borderId="55" xfId="0" applyNumberFormat="1" applyFont="1" applyFill="1" applyBorder="1" applyAlignment="1">
      <alignment horizontal="center"/>
    </xf>
    <xf numFmtId="0" fontId="2" fillId="81" borderId="0" xfId="13" applyFont="1" applyFill="1" applyBorder="1" applyAlignment="1" applyProtection="1">
      <alignment wrapText="1"/>
      <protection locked="0"/>
    </xf>
    <xf numFmtId="10" fontId="96" fillId="2" borderId="135" xfId="20962" applyNumberFormat="1" applyFont="1" applyFill="1" applyBorder="1" applyAlignment="1" applyProtection="1">
      <alignment vertical="center"/>
      <protection locked="0"/>
    </xf>
    <xf numFmtId="0" fontId="96" fillId="0" borderId="28" xfId="0" applyNumberFormat="1" applyFont="1" applyFill="1" applyBorder="1" applyAlignment="1">
      <alignment horizontal="left" vertical="center" wrapText="1" indent="1"/>
    </xf>
    <xf numFmtId="0" fontId="2" fillId="0" borderId="134" xfId="0" applyFont="1" applyBorder="1" applyAlignment="1">
      <alignment vertical="center" wrapText="1"/>
    </xf>
    <xf numFmtId="0" fontId="2" fillId="2" borderId="132" xfId="0" applyFont="1" applyFill="1" applyBorder="1" applyAlignment="1">
      <alignment horizontal="right" vertical="center"/>
    </xf>
    <xf numFmtId="0" fontId="2" fillId="0" borderId="129" xfId="0" applyFont="1" applyBorder="1" applyAlignment="1">
      <alignment vertical="center" wrapText="1"/>
    </xf>
    <xf numFmtId="0" fontId="65" fillId="0" borderId="129" xfId="0" applyFont="1" applyFill="1" applyBorder="1" applyAlignment="1">
      <alignment horizontal="left" vertical="center" wrapText="1"/>
    </xf>
    <xf numFmtId="0" fontId="45" fillId="0" borderId="129" xfId="0" applyFont="1" applyFill="1" applyBorder="1" applyAlignment="1">
      <alignment horizontal="center" vertical="center" wrapText="1"/>
    </xf>
    <xf numFmtId="0" fontId="2" fillId="0" borderId="61" xfId="0" applyFont="1" applyBorder="1"/>
    <xf numFmtId="0" fontId="2" fillId="0" borderId="14" xfId="0" applyFont="1" applyBorder="1" applyAlignment="1">
      <alignment horizontal="right" vertical="center" wrapText="1"/>
    </xf>
    <xf numFmtId="10" fontId="139" fillId="2" borderId="22" xfId="20962" applyNumberFormat="1" applyFont="1" applyFill="1" applyBorder="1" applyAlignment="1" applyProtection="1">
      <alignment vertical="center"/>
      <protection locked="0"/>
    </xf>
    <xf numFmtId="10" fontId="96" fillId="0" borderId="21" xfId="20962" applyNumberFormat="1" applyFont="1" applyFill="1" applyBorder="1" applyAlignment="1" applyProtection="1">
      <alignment vertical="center"/>
      <protection locked="0"/>
    </xf>
    <xf numFmtId="193" fontId="96" fillId="0" borderId="134" xfId="0" applyNumberFormat="1" applyFont="1" applyFill="1" applyBorder="1" applyAlignment="1" applyProtection="1">
      <alignment vertical="center"/>
      <protection locked="0"/>
    </xf>
    <xf numFmtId="193" fontId="139" fillId="2" borderId="133" xfId="0" applyNumberFormat="1" applyFont="1" applyFill="1" applyBorder="1" applyAlignment="1" applyProtection="1">
      <alignment vertical="center"/>
      <protection locked="0"/>
    </xf>
    <xf numFmtId="193" fontId="139" fillId="2" borderId="134" xfId="0" applyNumberFormat="1" applyFont="1" applyFill="1" applyBorder="1" applyAlignment="1" applyProtection="1">
      <alignment vertical="center"/>
      <protection locked="0"/>
    </xf>
    <xf numFmtId="10" fontId="96" fillId="2" borderId="130" xfId="20962" applyNumberFormat="1" applyFont="1" applyFill="1" applyBorder="1" applyAlignment="1" applyProtection="1">
      <alignment vertical="center"/>
      <protection locked="0"/>
    </xf>
    <xf numFmtId="193" fontId="96" fillId="2" borderId="130" xfId="0" applyNumberFormat="1" applyFont="1" applyFill="1" applyBorder="1" applyAlignment="1" applyProtection="1">
      <alignment vertical="center"/>
      <protection locked="0"/>
    </xf>
    <xf numFmtId="193" fontId="96" fillId="2" borderId="129" xfId="0" applyNumberFormat="1" applyFont="1" applyFill="1" applyBorder="1" applyAlignment="1" applyProtection="1">
      <alignment vertical="center"/>
      <protection locked="0"/>
    </xf>
    <xf numFmtId="10" fontId="96" fillId="37" borderId="88" xfId="20962" applyNumberFormat="1" applyFont="1" applyFill="1" applyBorder="1"/>
    <xf numFmtId="10" fontId="96" fillId="37" borderId="0" xfId="20962" applyNumberFormat="1" applyFont="1" applyFill="1" applyBorder="1"/>
    <xf numFmtId="10" fontId="139" fillId="2" borderId="130" xfId="20962" applyNumberFormat="1" applyFont="1" applyFill="1" applyBorder="1" applyAlignment="1" applyProtection="1">
      <alignment vertical="center"/>
      <protection locked="0"/>
    </xf>
    <xf numFmtId="10" fontId="96" fillId="2" borderId="129" xfId="20962" applyNumberFormat="1" applyFont="1" applyFill="1" applyBorder="1" applyAlignment="1" applyProtection="1">
      <alignment vertical="center"/>
      <protection locked="0"/>
    </xf>
    <xf numFmtId="193" fontId="139" fillId="2" borderId="130" xfId="0" applyNumberFormat="1" applyFont="1" applyFill="1" applyBorder="1" applyAlignment="1" applyProtection="1">
      <alignment vertical="center"/>
      <protection locked="0"/>
    </xf>
    <xf numFmtId="10" fontId="3" fillId="0" borderId="129" xfId="20962" applyNumberFormat="1" applyFont="1" applyFill="1" applyBorder="1" applyAlignment="1" applyProtection="1">
      <alignment horizontal="right" vertical="center" wrapText="1"/>
      <protection locked="0"/>
    </xf>
    <xf numFmtId="193" fontId="96" fillId="0" borderId="129" xfId="0" applyNumberFormat="1" applyFont="1" applyFill="1" applyBorder="1" applyAlignment="1" applyProtection="1">
      <alignment horizontal="right" vertical="center" wrapText="1"/>
      <protection locked="0"/>
    </xf>
    <xf numFmtId="193" fontId="96" fillId="0" borderId="129" xfId="0" applyNumberFormat="1" applyFont="1" applyFill="1" applyBorder="1" applyAlignment="1" applyProtection="1">
      <alignment vertical="center" wrapText="1"/>
      <protection locked="0"/>
    </xf>
    <xf numFmtId="169" fontId="96" fillId="37" borderId="61" xfId="20" applyFont="1" applyBorder="1"/>
    <xf numFmtId="169" fontId="96" fillId="37" borderId="88" xfId="20" applyFont="1" applyBorder="1"/>
    <xf numFmtId="169" fontId="96" fillId="37" borderId="0" xfId="20" applyFont="1" applyBorder="1"/>
    <xf numFmtId="0" fontId="96" fillId="0" borderId="14" xfId="0" applyNumberFormat="1" applyFont="1" applyFill="1" applyBorder="1" applyAlignment="1">
      <alignment horizontal="left" vertical="center" wrapText="1" indent="1"/>
    </xf>
    <xf numFmtId="0" fontId="96" fillId="0" borderId="16" xfId="0" applyNumberFormat="1" applyFont="1" applyFill="1" applyBorder="1" applyAlignment="1">
      <alignment horizontal="left" vertical="center" wrapText="1" indent="1"/>
    </xf>
    <xf numFmtId="0" fontId="96" fillId="0" borderId="15" xfId="0" applyNumberFormat="1" applyFont="1" applyFill="1" applyBorder="1" applyAlignment="1">
      <alignment horizontal="left" vertical="center" wrapText="1" indent="1"/>
    </xf>
    <xf numFmtId="0" fontId="4" fillId="0" borderId="1" xfId="0" applyFont="1" applyBorder="1" applyAlignment="1">
      <alignment horizontal="center" vertical="center"/>
    </xf>
    <xf numFmtId="0" fontId="0" fillId="0" borderId="0" xfId="0" applyFont="1" applyBorder="1"/>
    <xf numFmtId="0" fontId="3" fillId="0" borderId="0" xfId="0" applyFont="1" applyBorder="1"/>
    <xf numFmtId="0" fontId="96" fillId="0" borderId="0" xfId="0" applyFont="1" applyBorder="1"/>
    <xf numFmtId="0" fontId="96" fillId="0" borderId="0" xfId="0" applyFont="1"/>
    <xf numFmtId="0" fontId="0" fillId="0" borderId="0" xfId="0" applyFont="1" applyFill="1"/>
    <xf numFmtId="0" fontId="0" fillId="0" borderId="0" xfId="0" applyFont="1"/>
    <xf numFmtId="10" fontId="3" fillId="0" borderId="130" xfId="20962" applyNumberFormat="1" applyFont="1" applyBorder="1" applyAlignment="1" applyProtection="1">
      <alignment vertical="center" wrapText="1"/>
      <protection locked="0"/>
    </xf>
    <xf numFmtId="10" fontId="3" fillId="0" borderId="129" xfId="20962" applyNumberFormat="1" applyFont="1" applyBorder="1" applyAlignment="1" applyProtection="1">
      <alignment vertical="center" wrapText="1"/>
      <protection locked="0"/>
    </xf>
    <xf numFmtId="193" fontId="3" fillId="0" borderId="130" xfId="0" applyNumberFormat="1" applyFont="1" applyFill="1" applyBorder="1" applyAlignment="1" applyProtection="1">
      <alignment vertical="center" wrapText="1"/>
      <protection locked="0"/>
    </xf>
    <xf numFmtId="193" fontId="3" fillId="0" borderId="129" xfId="0" applyNumberFormat="1" applyFont="1" applyFill="1" applyBorder="1" applyAlignment="1" applyProtection="1">
      <alignment vertical="center" wrapText="1"/>
      <protection locked="0"/>
    </xf>
    <xf numFmtId="10" fontId="3" fillId="0" borderId="87" xfId="20641" applyNumberFormat="1" applyFont="1" applyFill="1" applyBorder="1" applyAlignment="1">
      <alignment vertical="center"/>
    </xf>
    <xf numFmtId="10" fontId="3" fillId="0" borderId="86" xfId="20641" applyNumberFormat="1" applyFont="1" applyFill="1" applyBorder="1" applyAlignment="1">
      <alignment vertical="center"/>
    </xf>
    <xf numFmtId="3" fontId="3" fillId="0" borderId="16" xfId="0" applyNumberFormat="1" applyFont="1" applyFill="1" applyBorder="1" applyAlignment="1">
      <alignment vertical="center"/>
    </xf>
    <xf numFmtId="3" fontId="3" fillId="0" borderId="25" xfId="0" applyNumberFormat="1" applyFont="1" applyFill="1" applyBorder="1" applyAlignment="1">
      <alignment vertical="center"/>
    </xf>
    <xf numFmtId="3" fontId="3" fillId="0" borderId="22" xfId="0" applyNumberFormat="1" applyFont="1" applyFill="1" applyBorder="1" applyAlignment="1">
      <alignment vertical="center"/>
    </xf>
    <xf numFmtId="3" fontId="3" fillId="0" borderId="23" xfId="0" applyNumberFormat="1" applyFont="1" applyFill="1" applyBorder="1" applyAlignment="1">
      <alignment vertical="center"/>
    </xf>
    <xf numFmtId="3" fontId="3" fillId="0" borderId="21" xfId="0" applyNumberFormat="1" applyFont="1" applyFill="1" applyBorder="1" applyAlignment="1">
      <alignment vertical="center"/>
    </xf>
    <xf numFmtId="3" fontId="3" fillId="0" borderId="62" xfId="0" applyNumberFormat="1" applyFont="1" applyFill="1" applyBorder="1" applyAlignment="1">
      <alignment vertical="center"/>
    </xf>
    <xf numFmtId="3" fontId="3" fillId="0" borderId="81" xfId="0" applyNumberFormat="1" applyFont="1" applyFill="1" applyBorder="1" applyAlignment="1">
      <alignment vertical="center"/>
    </xf>
    <xf numFmtId="3" fontId="9" fillId="37" borderId="0" xfId="20" applyNumberFormat="1" applyBorder="1"/>
    <xf numFmtId="0" fontId="45" fillId="0" borderId="131" xfId="0" applyFont="1" applyBorder="1" applyAlignment="1">
      <alignment horizontal="center" vertical="center" wrapText="1"/>
    </xf>
    <xf numFmtId="0" fontId="45" fillId="0" borderId="136" xfId="0" applyFont="1" applyBorder="1" applyAlignment="1">
      <alignment horizontal="center" vertical="center" wrapText="1"/>
    </xf>
    <xf numFmtId="14" fontId="112" fillId="0" borderId="0" xfId="0" applyNumberFormat="1" applyFont="1" applyAlignment="1">
      <alignment horizontal="left"/>
    </xf>
    <xf numFmtId="0" fontId="85" fillId="0" borderId="0" xfId="0" applyFont="1"/>
    <xf numFmtId="0" fontId="2" fillId="0" borderId="17" xfId="0" applyFont="1" applyBorder="1" applyAlignment="1">
      <alignment vertical="center"/>
    </xf>
    <xf numFmtId="0" fontId="3" fillId="0" borderId="0" xfId="0" applyFont="1"/>
    <xf numFmtId="0" fontId="134" fillId="0" borderId="129" xfId="0" applyFont="1" applyBorder="1"/>
    <xf numFmtId="0" fontId="134" fillId="0" borderId="129" xfId="0" applyFont="1" applyFill="1" applyBorder="1"/>
    <xf numFmtId="0" fontId="135" fillId="0" borderId="129" xfId="17" applyFont="1" applyBorder="1" applyAlignment="1" applyProtection="1"/>
    <xf numFmtId="14" fontId="2" fillId="0" borderId="0" xfId="0" applyNumberFormat="1" applyFont="1" applyAlignment="1">
      <alignment horizontal="left"/>
    </xf>
    <xf numFmtId="0" fontId="5" fillId="0" borderId="129" xfId="0" applyFont="1" applyFill="1" applyBorder="1" applyAlignment="1">
      <alignment wrapText="1"/>
    </xf>
    <xf numFmtId="0" fontId="2" fillId="0" borderId="129" xfId="0" applyFont="1" applyBorder="1" applyAlignment="1">
      <alignment wrapText="1"/>
    </xf>
    <xf numFmtId="0" fontId="2" fillId="0" borderId="132" xfId="0" applyFont="1" applyBorder="1" applyAlignment="1">
      <alignment vertical="center"/>
    </xf>
    <xf numFmtId="0" fontId="5" fillId="0" borderId="129" xfId="0" applyFont="1" applyBorder="1" applyAlignment="1">
      <alignment wrapText="1"/>
    </xf>
    <xf numFmtId="0" fontId="5" fillId="0" borderId="134" xfId="0" applyFont="1" applyBorder="1" applyAlignment="1">
      <alignment wrapText="1"/>
    </xf>
    <xf numFmtId="0" fontId="104" fillId="0" borderId="131" xfId="0" applyFont="1" applyBorder="1" applyAlignment="1"/>
    <xf numFmtId="0" fontId="136" fillId="0" borderId="131" xfId="0" applyFont="1" applyFill="1" applyBorder="1" applyAlignment="1"/>
    <xf numFmtId="0" fontId="104" fillId="0" borderId="131" xfId="0" applyFont="1" applyFill="1" applyBorder="1" applyAlignment="1"/>
    <xf numFmtId="0" fontId="2" fillId="0" borderId="129" xfId="0" applyFont="1" applyFill="1" applyBorder="1" applyAlignment="1">
      <alignment wrapText="1"/>
    </xf>
    <xf numFmtId="194" fontId="136" fillId="0" borderId="131" xfId="20962" applyNumberFormat="1" applyFont="1" applyFill="1" applyBorder="1" applyAlignment="1"/>
    <xf numFmtId="10" fontId="96" fillId="0" borderId="24" xfId="20962" applyNumberFormat="1" applyFont="1" applyFill="1" applyBorder="1" applyAlignment="1" applyProtection="1">
      <alignment vertical="center"/>
      <protection locked="0"/>
    </xf>
    <xf numFmtId="10" fontId="96" fillId="0" borderId="135" xfId="20962" applyNumberFormat="1" applyFont="1" applyFill="1" applyBorder="1" applyAlignment="1" applyProtection="1">
      <alignment vertical="center"/>
      <protection locked="0"/>
    </xf>
    <xf numFmtId="10" fontId="96" fillId="2" borderId="131" xfId="20962" applyNumberFormat="1" applyFont="1" applyFill="1" applyBorder="1" applyAlignment="1" applyProtection="1">
      <alignment vertical="center"/>
      <protection locked="0"/>
    </xf>
    <xf numFmtId="10" fontId="96" fillId="0" borderId="131" xfId="20962" applyNumberFormat="1" applyFont="1" applyFill="1" applyBorder="1" applyAlignment="1" applyProtection="1">
      <alignment vertical="center"/>
      <protection locked="0"/>
    </xf>
    <xf numFmtId="10" fontId="96" fillId="0" borderId="37" xfId="20962" applyNumberFormat="1" applyFont="1" applyFill="1" applyBorder="1" applyAlignment="1" applyProtection="1">
      <alignment vertical="center"/>
      <protection locked="0"/>
    </xf>
    <xf numFmtId="0" fontId="0" fillId="0" borderId="17" xfId="0" applyBorder="1" applyAlignment="1">
      <alignment horizontal="center"/>
    </xf>
    <xf numFmtId="0" fontId="0" fillId="0" borderId="20" xfId="0" applyBorder="1" applyAlignment="1">
      <alignment horizontal="center"/>
    </xf>
    <xf numFmtId="0" fontId="45" fillId="0" borderId="21" xfId="0" applyNumberFormat="1" applyFont="1" applyFill="1" applyBorder="1" applyAlignment="1">
      <alignment vertical="center" wrapText="1"/>
    </xf>
    <xf numFmtId="193" fontId="96" fillId="36" borderId="22" xfId="2" applyNumberFormat="1" applyFont="1" applyFill="1" applyBorder="1" applyAlignment="1" applyProtection="1">
      <alignment vertical="top" wrapText="1"/>
    </xf>
    <xf numFmtId="193" fontId="140" fillId="0" borderId="30" xfId="0" applyNumberFormat="1" applyFont="1" applyBorder="1" applyAlignment="1">
      <alignment horizontal="center" vertical="center"/>
    </xf>
    <xf numFmtId="193" fontId="141" fillId="0" borderId="11" xfId="0" applyNumberFormat="1" applyFont="1" applyBorder="1" applyAlignment="1">
      <alignment horizontal="center" vertical="center"/>
    </xf>
    <xf numFmtId="193" fontId="140" fillId="0" borderId="11" xfId="0" applyNumberFormat="1" applyFont="1" applyBorder="1" applyAlignment="1">
      <alignment horizontal="center" vertical="center"/>
    </xf>
    <xf numFmtId="193" fontId="133" fillId="0" borderId="11" xfId="0" applyNumberFormat="1" applyFont="1" applyBorder="1" applyAlignment="1">
      <alignment horizontal="center" vertical="center"/>
    </xf>
    <xf numFmtId="193" fontId="142" fillId="0" borderId="11" xfId="0" applyNumberFormat="1" applyFont="1" applyBorder="1" applyAlignment="1">
      <alignment horizontal="center" vertical="center"/>
    </xf>
    <xf numFmtId="193" fontId="141" fillId="0" borderId="11" xfId="0" applyNumberFormat="1" applyFont="1" applyFill="1" applyBorder="1" applyAlignment="1">
      <alignment horizontal="center" vertical="center"/>
    </xf>
    <xf numFmtId="193" fontId="141" fillId="0" borderId="12" xfId="0" applyNumberFormat="1" applyFont="1" applyBorder="1" applyAlignment="1">
      <alignment horizontal="center" vertical="center"/>
    </xf>
    <xf numFmtId="193" fontId="140" fillId="0" borderId="12" xfId="0" applyNumberFormat="1" applyFont="1" applyBorder="1" applyAlignment="1">
      <alignment horizontal="center" vertical="center"/>
    </xf>
    <xf numFmtId="193" fontId="133" fillId="0" borderId="12" xfId="0" applyNumberFormat="1" applyFont="1" applyBorder="1" applyAlignment="1">
      <alignment vertical="center"/>
    </xf>
    <xf numFmtId="167" fontId="86" fillId="0" borderId="138" xfId="0" applyNumberFormat="1" applyFont="1" applyFill="1" applyBorder="1" applyAlignment="1">
      <alignment horizontal="center"/>
    </xf>
    <xf numFmtId="0" fontId="125" fillId="0" borderId="129" xfId="0" applyFont="1" applyFill="1" applyBorder="1" applyAlignment="1">
      <alignment horizontal="left" vertical="center" wrapText="1"/>
    </xf>
    <xf numFmtId="0" fontId="127" fillId="0" borderId="129" xfId="20966" applyFont="1" applyFill="1" applyBorder="1" applyAlignment="1">
      <alignment horizontal="center" vertical="center" wrapText="1"/>
    </xf>
    <xf numFmtId="167" fontId="84" fillId="0" borderId="130" xfId="0" applyNumberFormat="1" applyFont="1" applyBorder="1" applyAlignment="1">
      <alignment horizontal="center"/>
    </xf>
    <xf numFmtId="167" fontId="86" fillId="0" borderId="130" xfId="0" applyNumberFormat="1" applyFont="1" applyFill="1" applyBorder="1" applyAlignment="1">
      <alignment horizontal="center"/>
    </xf>
    <xf numFmtId="0" fontId="84" fillId="0" borderId="130" xfId="0" applyFont="1" applyBorder="1"/>
    <xf numFmtId="0" fontId="128" fillId="0" borderId="129" xfId="0" applyFont="1" applyBorder="1" applyAlignment="1">
      <alignment horizontal="justify"/>
    </xf>
    <xf numFmtId="0" fontId="125" fillId="0" borderId="21" xfId="0" applyFont="1" applyFill="1" applyBorder="1" applyAlignment="1">
      <alignment horizontal="left" vertical="center" wrapText="1"/>
    </xf>
    <xf numFmtId="0" fontId="84" fillId="0" borderId="22" xfId="0" applyFont="1" applyBorder="1"/>
    <xf numFmtId="193" fontId="3" fillId="0" borderId="17" xfId="0" applyNumberFormat="1" applyFont="1" applyBorder="1" applyAlignment="1"/>
    <xf numFmtId="193" fontId="3" fillId="36" borderId="51" xfId="0" applyNumberFormat="1" applyFont="1" applyFill="1" applyBorder="1" applyAlignment="1"/>
    <xf numFmtId="193" fontId="3" fillId="36" borderId="20" xfId="0" applyNumberFormat="1" applyFont="1" applyFill="1" applyBorder="1"/>
    <xf numFmtId="193" fontId="3" fillId="36" borderId="22" xfId="0" applyNumberFormat="1" applyFont="1" applyFill="1" applyBorder="1"/>
    <xf numFmtId="193" fontId="3" fillId="36" borderId="52" xfId="0" applyNumberFormat="1" applyFont="1" applyFill="1" applyBorder="1"/>
    <xf numFmtId="193" fontId="121" fillId="36" borderId="21" xfId="16" applyNumberFormat="1" applyFont="1" applyFill="1" applyBorder="1" applyAlignment="1" applyProtection="1">
      <protection locked="0"/>
    </xf>
    <xf numFmtId="3" fontId="121" fillId="36" borderId="21" xfId="16" applyNumberFormat="1" applyFont="1" applyFill="1" applyBorder="1" applyAlignment="1" applyProtection="1">
      <protection locked="0"/>
    </xf>
    <xf numFmtId="193" fontId="121" fillId="36" borderId="21" xfId="1" applyNumberFormat="1" applyFont="1" applyFill="1" applyBorder="1" applyAlignment="1" applyProtection="1">
      <protection locked="0"/>
    </xf>
    <xf numFmtId="193" fontId="94" fillId="3" borderId="21" xfId="5" applyNumberFormat="1" applyFont="1" applyFill="1" applyBorder="1" applyProtection="1">
      <protection locked="0"/>
    </xf>
    <xf numFmtId="164" fontId="121" fillId="36" borderId="22" xfId="1" applyNumberFormat="1" applyFont="1" applyFill="1" applyBorder="1" applyAlignment="1" applyProtection="1">
      <protection locked="0"/>
    </xf>
    <xf numFmtId="0" fontId="111" fillId="78" borderId="129" xfId="0" applyFont="1" applyFill="1" applyBorder="1"/>
    <xf numFmtId="0" fontId="111" fillId="0" borderId="129" xfId="0" applyFont="1" applyFill="1" applyBorder="1"/>
    <xf numFmtId="0" fontId="144" fillId="0" borderId="0" xfId="0" applyFont="1"/>
    <xf numFmtId="164" fontId="3" fillId="0" borderId="0" xfId="7" applyNumberFormat="1" applyFont="1"/>
    <xf numFmtId="0" fontId="111" fillId="0" borderId="7" xfId="0" applyFont="1" applyBorder="1" applyAlignment="1">
      <alignment horizontal="center" vertical="center" wrapText="1"/>
    </xf>
    <xf numFmtId="0" fontId="111" fillId="0" borderId="115" xfId="0" applyFont="1" applyBorder="1" applyAlignment="1">
      <alignment horizontal="center" vertical="center" wrapText="1"/>
    </xf>
    <xf numFmtId="0" fontId="111" fillId="0" borderId="73" xfId="0" applyFont="1" applyBorder="1" applyAlignment="1">
      <alignment horizontal="center" vertical="center" wrapText="1"/>
    </xf>
    <xf numFmtId="0" fontId="111" fillId="0" borderId="27" xfId="0" applyFont="1" applyFill="1" applyBorder="1" applyAlignment="1">
      <alignment horizontal="center" vertical="center" wrapText="1"/>
    </xf>
    <xf numFmtId="10" fontId="96" fillId="2" borderId="135" xfId="20962" applyNumberFormat="1" applyFont="1" applyFill="1" applyBorder="1" applyAlignment="1" applyProtection="1">
      <alignment horizontal="right" vertical="center"/>
      <protection locked="0"/>
    </xf>
    <xf numFmtId="10" fontId="96" fillId="2" borderId="131" xfId="20962" applyNumberFormat="1" applyFont="1" applyFill="1" applyBorder="1" applyAlignment="1" applyProtection="1">
      <alignment horizontal="right" vertical="center"/>
      <protection locked="0"/>
    </xf>
    <xf numFmtId="0" fontId="2" fillId="0" borderId="17" xfId="0" applyFont="1" applyFill="1" applyBorder="1" applyAlignment="1">
      <alignment vertical="center"/>
    </xf>
    <xf numFmtId="193" fontId="140" fillId="0" borderId="139" xfId="0" applyNumberFormat="1" applyFont="1" applyFill="1" applyBorder="1" applyAlignment="1">
      <alignment horizontal="center" vertical="center"/>
    </xf>
    <xf numFmtId="0" fontId="145" fillId="3" borderId="129" xfId="20966" applyFont="1" applyFill="1" applyBorder="1" applyAlignment="1">
      <alignment horizontal="left" vertical="center" wrapText="1"/>
    </xf>
    <xf numFmtId="0" fontId="146" fillId="0" borderId="129" xfId="20966" applyFont="1" applyFill="1" applyBorder="1" applyAlignment="1">
      <alignment horizontal="left" vertical="center" wrapText="1" indent="1"/>
    </xf>
    <xf numFmtId="0" fontId="147" fillId="3" borderId="112" xfId="0" applyFont="1" applyFill="1" applyBorder="1" applyAlignment="1">
      <alignment horizontal="left" vertical="center" wrapText="1"/>
    </xf>
    <xf numFmtId="0" fontId="146" fillId="3" borderId="129" xfId="20966" applyFont="1" applyFill="1" applyBorder="1" applyAlignment="1">
      <alignment horizontal="left" vertical="center" wrapText="1" indent="1"/>
    </xf>
    <xf numFmtId="0" fontId="145" fillId="0" borderId="112" xfId="0" applyFont="1" applyFill="1" applyBorder="1" applyAlignment="1">
      <alignment horizontal="left" vertical="center" wrapText="1"/>
    </xf>
    <xf numFmtId="0" fontId="147" fillId="0" borderId="112" xfId="0" applyFont="1" applyFill="1" applyBorder="1" applyAlignment="1">
      <alignment horizontal="left" vertical="center" wrapText="1"/>
    </xf>
    <xf numFmtId="0" fontId="147" fillId="0" borderId="112" xfId="0" applyFont="1" applyFill="1" applyBorder="1" applyAlignment="1">
      <alignment vertical="center" wrapText="1"/>
    </xf>
    <xf numFmtId="0" fontId="148" fillId="0" borderId="112" xfId="0" applyFont="1" applyFill="1" applyBorder="1" applyAlignment="1">
      <alignment horizontal="left" vertical="center" wrapText="1" indent="1"/>
    </xf>
    <xf numFmtId="0" fontId="148" fillId="3" borderId="112" xfId="0" applyFont="1" applyFill="1" applyBorder="1" applyAlignment="1">
      <alignment horizontal="left" vertical="center" wrapText="1" indent="1"/>
    </xf>
    <xf numFmtId="0" fontId="147" fillId="3" borderId="113" xfId="0" applyFont="1" applyFill="1" applyBorder="1" applyAlignment="1">
      <alignment horizontal="left" vertical="center" wrapText="1"/>
    </xf>
    <xf numFmtId="0" fontId="148" fillId="0" borderId="129" xfId="20966" applyFont="1" applyFill="1" applyBorder="1" applyAlignment="1">
      <alignment horizontal="left" vertical="center" wrapText="1" indent="1"/>
    </xf>
    <xf numFmtId="0" fontId="147" fillId="3" borderId="114" xfId="0" applyFont="1" applyFill="1" applyBorder="1" applyAlignment="1">
      <alignment horizontal="left" vertical="center" wrapText="1"/>
    </xf>
    <xf numFmtId="0" fontId="146" fillId="3" borderId="112" xfId="0" applyFont="1" applyFill="1" applyBorder="1" applyAlignment="1">
      <alignment horizontal="left" vertical="center" wrapText="1" indent="1"/>
    </xf>
    <xf numFmtId="0" fontId="146" fillId="3" borderId="113" xfId="0" applyFont="1" applyFill="1" applyBorder="1" applyAlignment="1">
      <alignment horizontal="left" vertical="center" wrapText="1" indent="1"/>
    </xf>
    <xf numFmtId="0" fontId="146" fillId="3" borderId="129" xfId="0" applyFont="1" applyFill="1" applyBorder="1" applyAlignment="1">
      <alignment horizontal="left" vertical="center" wrapText="1" indent="1"/>
    </xf>
    <xf numFmtId="0" fontId="147" fillId="0" borderId="129" xfId="0" applyFont="1" applyBorder="1" applyAlignment="1">
      <alignment horizontal="left" vertical="center" wrapText="1"/>
    </xf>
    <xf numFmtId="0" fontId="146" fillId="0" borderId="129" xfId="0" applyFont="1" applyBorder="1" applyAlignment="1">
      <alignment horizontal="left" vertical="center" wrapText="1" indent="1"/>
    </xf>
    <xf numFmtId="0" fontId="147" fillId="0" borderId="129" xfId="20966" applyFont="1" applyFill="1" applyBorder="1" applyAlignment="1">
      <alignment horizontal="left" vertical="center" wrapText="1"/>
    </xf>
    <xf numFmtId="0" fontId="147" fillId="3" borderId="129" xfId="0" applyFont="1" applyFill="1" applyBorder="1" applyAlignment="1">
      <alignment horizontal="left" vertical="center" wrapText="1"/>
    </xf>
    <xf numFmtId="0" fontId="147" fillId="0" borderId="129" xfId="0" applyFont="1" applyFill="1" applyBorder="1" applyAlignment="1">
      <alignment vertical="center" wrapText="1"/>
    </xf>
    <xf numFmtId="0" fontId="147" fillId="3" borderId="129" xfId="20966" applyFont="1" applyFill="1" applyBorder="1" applyAlignment="1">
      <alignment horizontal="left" vertical="center" wrapText="1"/>
    </xf>
    <xf numFmtId="0" fontId="148" fillId="3" borderId="129" xfId="0" applyFont="1" applyFill="1" applyBorder="1" applyAlignment="1">
      <alignment horizontal="left" vertical="center" wrapText="1" indent="1"/>
    </xf>
    <xf numFmtId="0" fontId="146" fillId="0" borderId="129" xfId="0" applyFont="1" applyFill="1" applyBorder="1" applyAlignment="1">
      <alignment horizontal="left" vertical="center" wrapText="1" indent="1"/>
    </xf>
    <xf numFmtId="0" fontId="147" fillId="0" borderId="129" xfId="0" applyFont="1" applyFill="1" applyBorder="1" applyAlignment="1">
      <alignment horizontal="left" vertical="center" wrapText="1"/>
    </xf>
    <xf numFmtId="164" fontId="3" fillId="36" borderId="22" xfId="7" applyNumberFormat="1" applyFont="1" applyFill="1" applyBorder="1"/>
    <xf numFmtId="0" fontId="86" fillId="0" borderId="1" xfId="0" applyFont="1" applyBorder="1" applyAlignment="1">
      <alignment horizontal="center" vertical="center" wrapText="1"/>
    </xf>
    <xf numFmtId="0" fontId="99" fillId="3" borderId="99" xfId="0" applyFont="1" applyFill="1" applyBorder="1" applyAlignment="1">
      <alignment horizontal="left"/>
    </xf>
    <xf numFmtId="0" fontId="2" fillId="0" borderId="115" xfId="0" applyFont="1" applyFill="1" applyBorder="1" applyAlignment="1">
      <alignment horizontal="center" vertical="center" wrapText="1"/>
    </xf>
    <xf numFmtId="0" fontId="2" fillId="0" borderId="78" xfId="0" applyFont="1" applyFill="1" applyBorder="1" applyAlignment="1">
      <alignment horizontal="center" vertical="center" wrapText="1"/>
    </xf>
    <xf numFmtId="0" fontId="4" fillId="3" borderId="140" xfId="0" applyFont="1" applyFill="1" applyBorder="1" applyAlignment="1">
      <alignment vertical="center"/>
    </xf>
    <xf numFmtId="0" fontId="3" fillId="3" borderId="117" xfId="0" applyFont="1" applyFill="1" applyBorder="1" applyAlignment="1">
      <alignment vertical="center"/>
    </xf>
    <xf numFmtId="3" fontId="3" fillId="3" borderId="117" xfId="0" applyNumberFormat="1" applyFont="1" applyFill="1" applyBorder="1" applyAlignment="1">
      <alignment vertical="center"/>
    </xf>
    <xf numFmtId="0" fontId="3" fillId="0" borderId="115" xfId="0" applyFont="1" applyFill="1" applyBorder="1" applyAlignment="1">
      <alignment vertical="center"/>
    </xf>
    <xf numFmtId="0" fontId="4" fillId="0" borderId="115" xfId="0" applyFont="1" applyFill="1" applyBorder="1" applyAlignment="1">
      <alignment vertical="center"/>
    </xf>
    <xf numFmtId="0" fontId="3" fillId="0" borderId="119" xfId="0" applyFont="1" applyFill="1" applyBorder="1" applyAlignment="1">
      <alignment vertical="center"/>
    </xf>
    <xf numFmtId="3" fontId="3" fillId="0" borderId="98" xfId="0" applyNumberFormat="1" applyFont="1" applyFill="1" applyBorder="1" applyAlignment="1">
      <alignment vertical="center"/>
    </xf>
    <xf numFmtId="0" fontId="2" fillId="3" borderId="115" xfId="5" applyFont="1" applyFill="1" applyBorder="1" applyProtection="1">
      <protection locked="0"/>
    </xf>
    <xf numFmtId="0" fontId="2" fillId="0" borderId="115" xfId="13" applyFont="1" applyFill="1" applyBorder="1" applyAlignment="1" applyProtection="1">
      <alignment horizontal="center" vertical="center" wrapText="1"/>
      <protection locked="0"/>
    </xf>
    <xf numFmtId="0" fontId="2" fillId="3" borderId="115" xfId="13" applyFont="1" applyFill="1" applyBorder="1" applyAlignment="1" applyProtection="1">
      <alignment horizontal="center" vertical="center" wrapText="1"/>
      <protection locked="0"/>
    </xf>
    <xf numFmtId="3" fontId="2" fillId="3" borderId="115" xfId="1" applyNumberFormat="1" applyFont="1" applyFill="1" applyBorder="1" applyAlignment="1" applyProtection="1">
      <alignment horizontal="center" vertical="center" wrapText="1"/>
      <protection locked="0"/>
    </xf>
    <xf numFmtId="9" fontId="2" fillId="3" borderId="115" xfId="15" applyNumberFormat="1" applyFont="1" applyFill="1" applyBorder="1" applyAlignment="1" applyProtection="1">
      <alignment horizontal="center" vertical="center"/>
      <protection locked="0"/>
    </xf>
    <xf numFmtId="0" fontId="2" fillId="3" borderId="78" xfId="11" applyFont="1" applyFill="1" applyBorder="1" applyAlignment="1">
      <alignment horizontal="center" vertical="center" wrapText="1"/>
    </xf>
    <xf numFmtId="0" fontId="92" fillId="3" borderId="17" xfId="11" applyFont="1" applyFill="1" applyBorder="1" applyAlignment="1">
      <alignment horizontal="left" vertical="center"/>
    </xf>
    <xf numFmtId="0" fontId="90" fillId="3" borderId="115" xfId="11" applyFont="1" applyFill="1" applyBorder="1" applyAlignment="1">
      <alignment wrapText="1"/>
    </xf>
    <xf numFmtId="0" fontId="92" fillId="3" borderId="115" xfId="11" applyFont="1" applyFill="1" applyBorder="1" applyAlignment="1">
      <alignment horizontal="left" vertical="center" wrapText="1"/>
    </xf>
    <xf numFmtId="0" fontId="92" fillId="0" borderId="115" xfId="11" applyFont="1" applyFill="1" applyBorder="1" applyAlignment="1">
      <alignment horizontal="left" vertical="center" wrapText="1"/>
    </xf>
    <xf numFmtId="0" fontId="90" fillId="0" borderId="115" xfId="11" applyFont="1" applyFill="1" applyBorder="1" applyAlignment="1">
      <alignment wrapText="1"/>
    </xf>
    <xf numFmtId="0" fontId="92" fillId="3" borderId="20" xfId="9" applyFont="1" applyFill="1" applyBorder="1" applyAlignment="1" applyProtection="1">
      <alignment horizontal="left" vertical="center"/>
      <protection locked="0"/>
    </xf>
    <xf numFmtId="0" fontId="90" fillId="3" borderId="21" xfId="20961" applyFont="1" applyFill="1" applyBorder="1" applyAlignment="1" applyProtection="1"/>
    <xf numFmtId="0" fontId="111" fillId="0" borderId="103" xfId="0" applyFont="1" applyBorder="1" applyAlignment="1">
      <alignment wrapText="1"/>
    </xf>
    <xf numFmtId="0" fontId="111" fillId="0" borderId="54" xfId="0" applyFont="1" applyFill="1" applyBorder="1" applyAlignment="1">
      <alignment horizontal="center" vertical="center" wrapText="1"/>
    </xf>
    <xf numFmtId="193" fontId="96" fillId="0" borderId="17" xfId="0" applyNumberFormat="1" applyFont="1" applyFill="1" applyBorder="1" applyAlignment="1" applyProtection="1">
      <alignment vertical="center" wrapText="1"/>
      <protection locked="0"/>
    </xf>
    <xf numFmtId="193" fontId="96" fillId="0" borderId="17" xfId="0" applyNumberFormat="1" applyFont="1" applyFill="1" applyBorder="1" applyAlignment="1" applyProtection="1">
      <alignment horizontal="right" vertical="center" wrapText="1"/>
      <protection locked="0"/>
    </xf>
    <xf numFmtId="10" fontId="3" fillId="0" borderId="17" xfId="20962" applyNumberFormat="1" applyFont="1" applyFill="1" applyBorder="1" applyAlignment="1" applyProtection="1">
      <alignment horizontal="right" vertical="center" wrapText="1"/>
      <protection locked="0"/>
    </xf>
    <xf numFmtId="10" fontId="96" fillId="2" borderId="17" xfId="20962" applyNumberFormat="1" applyFont="1" applyFill="1" applyBorder="1" applyAlignment="1" applyProtection="1">
      <alignment vertical="center"/>
      <protection locked="0"/>
    </xf>
    <xf numFmtId="10" fontId="96" fillId="37" borderId="61" xfId="20962" applyNumberFormat="1" applyFont="1" applyFill="1" applyBorder="1"/>
    <xf numFmtId="193" fontId="96" fillId="2" borderId="17" xfId="0" applyNumberFormat="1" applyFont="1" applyFill="1" applyBorder="1" applyAlignment="1" applyProtection="1">
      <alignment vertical="center"/>
      <protection locked="0"/>
    </xf>
    <xf numFmtId="193" fontId="96" fillId="0" borderId="132" xfId="0" applyNumberFormat="1" applyFont="1" applyFill="1" applyBorder="1" applyAlignment="1" applyProtection="1">
      <alignment vertical="center"/>
      <protection locked="0"/>
    </xf>
    <xf numFmtId="10" fontId="96" fillId="0" borderId="20" xfId="20962" applyNumberFormat="1" applyFont="1" applyFill="1" applyBorder="1" applyAlignment="1" applyProtection="1">
      <alignment vertical="center"/>
      <protection locked="0"/>
    </xf>
    <xf numFmtId="0" fontId="2" fillId="0" borderId="141" xfId="0" applyFont="1" applyFill="1" applyBorder="1" applyAlignment="1" applyProtection="1">
      <alignment horizontal="center" vertical="center" wrapText="1"/>
    </xf>
    <xf numFmtId="0" fontId="2" fillId="0" borderId="142" xfId="0" applyFont="1" applyFill="1" applyBorder="1" applyAlignment="1" applyProtection="1">
      <alignment horizontal="center" vertical="center" wrapText="1"/>
    </xf>
    <xf numFmtId="0" fontId="103" fillId="0" borderId="143" xfId="0" applyNumberFormat="1" applyFont="1" applyFill="1" applyBorder="1" applyAlignment="1">
      <alignment vertical="center" wrapText="1"/>
    </xf>
    <xf numFmtId="0" fontId="2" fillId="0" borderId="143" xfId="0" applyNumberFormat="1" applyFont="1" applyFill="1" applyBorder="1" applyAlignment="1">
      <alignment horizontal="left" vertical="center" wrapText="1" indent="4"/>
    </xf>
    <xf numFmtId="0" fontId="45" fillId="0" borderId="143" xfId="0" applyNumberFormat="1" applyFont="1" applyFill="1" applyBorder="1" applyAlignment="1">
      <alignment vertical="center" wrapText="1"/>
    </xf>
    <xf numFmtId="0" fontId="2" fillId="0" borderId="141" xfId="0" applyFont="1" applyFill="1" applyBorder="1" applyAlignment="1" applyProtection="1">
      <alignment horizontal="left" vertical="center" indent="11"/>
      <protection locked="0"/>
    </xf>
    <xf numFmtId="0" fontId="46" fillId="0" borderId="141" xfId="0" applyFont="1" applyFill="1" applyBorder="1" applyAlignment="1" applyProtection="1">
      <alignment horizontal="left" vertical="center" indent="17"/>
      <protection locked="0"/>
    </xf>
    <xf numFmtId="0" fontId="110" fillId="0" borderId="141" xfId="0" applyFont="1" applyBorder="1" applyAlignment="1">
      <alignment vertical="center"/>
    </xf>
    <xf numFmtId="0" fontId="95" fillId="0" borderId="141" xfId="0" applyNumberFormat="1" applyFont="1" applyFill="1" applyBorder="1" applyAlignment="1">
      <alignment vertical="center" wrapText="1"/>
    </xf>
    <xf numFmtId="0" fontId="96" fillId="0" borderId="143" xfId="0" applyNumberFormat="1" applyFont="1" applyFill="1" applyBorder="1" applyAlignment="1">
      <alignment horizontal="left" vertical="center" wrapText="1"/>
    </xf>
    <xf numFmtId="0" fontId="2" fillId="0" borderId="143" xfId="0" applyNumberFormat="1" applyFont="1" applyFill="1" applyBorder="1" applyAlignment="1">
      <alignment horizontal="left" vertical="center" wrapText="1"/>
    </xf>
    <xf numFmtId="3" fontId="111" fillId="0" borderId="141" xfId="0" applyNumberFormat="1" applyFont="1" applyBorder="1"/>
    <xf numFmtId="3" fontId="114" fillId="0" borderId="141" xfId="0" applyNumberFormat="1" applyFont="1" applyBorder="1"/>
    <xf numFmtId="3" fontId="111" fillId="0" borderId="141" xfId="0" applyNumberFormat="1" applyFont="1" applyBorder="1" applyAlignment="1">
      <alignment horizontal="left" indent="1"/>
    </xf>
    <xf numFmtId="3" fontId="111" fillId="0" borderId="141" xfId="0" applyNumberFormat="1" applyFont="1" applyFill="1" applyBorder="1" applyAlignment="1">
      <alignment horizontal="left" indent="1"/>
    </xf>
    <xf numFmtId="3" fontId="111" fillId="0" borderId="141" xfId="0" applyNumberFormat="1" applyFont="1" applyFill="1" applyBorder="1"/>
    <xf numFmtId="3" fontId="114" fillId="82" borderId="141" xfId="0" applyNumberFormat="1" applyFont="1" applyFill="1" applyBorder="1"/>
    <xf numFmtId="3" fontId="111" fillId="0" borderId="141" xfId="0" applyNumberFormat="1" applyFont="1" applyBorder="1" applyAlignment="1">
      <alignment horizontal="center"/>
    </xf>
    <xf numFmtId="3" fontId="111" fillId="0" borderId="141" xfId="0" applyNumberFormat="1" applyFont="1" applyBorder="1" applyAlignment="1">
      <alignment horizontal="center" vertical="center" wrapText="1"/>
    </xf>
    <xf numFmtId="3" fontId="111" fillId="0" borderId="141" xfId="0" applyNumberFormat="1" applyFont="1" applyBorder="1" applyAlignment="1">
      <alignment horizontal="center" vertical="center"/>
    </xf>
    <xf numFmtId="3" fontId="110" fillId="0" borderId="141" xfId="0" applyNumberFormat="1" applyFont="1" applyBorder="1"/>
    <xf numFmtId="3" fontId="0" fillId="0" borderId="141" xfId="0" applyNumberFormat="1" applyBorder="1"/>
    <xf numFmtId="3" fontId="0" fillId="36" borderId="141" xfId="0" applyNumberFormat="1" applyFill="1" applyBorder="1"/>
    <xf numFmtId="3" fontId="0" fillId="0" borderId="141" xfId="0" applyNumberFormat="1" applyFill="1" applyBorder="1"/>
    <xf numFmtId="193" fontId="141" fillId="0" borderId="141" xfId="0" applyNumberFormat="1" applyFont="1" applyBorder="1" applyAlignment="1">
      <alignment horizontal="center" vertical="center"/>
    </xf>
    <xf numFmtId="193" fontId="140" fillId="0" borderId="141" xfId="0" applyNumberFormat="1" applyFont="1" applyFill="1" applyBorder="1" applyAlignment="1">
      <alignment horizontal="center" vertical="center"/>
    </xf>
    <xf numFmtId="193" fontId="141" fillId="0" borderId="141" xfId="0" applyNumberFormat="1" applyFont="1" applyFill="1" applyBorder="1" applyAlignment="1">
      <alignment horizontal="center" vertical="center"/>
    </xf>
    <xf numFmtId="0" fontId="141" fillId="0" borderId="141" xfId="0" applyFont="1" applyBorder="1"/>
    <xf numFmtId="0" fontId="140" fillId="0" borderId="141" xfId="0" applyFont="1" applyBorder="1" applyAlignment="1">
      <alignment horizontal="center" vertical="center"/>
    </xf>
    <xf numFmtId="0" fontId="141" fillId="0" borderId="141" xfId="0" applyFont="1" applyBorder="1" applyAlignment="1">
      <alignment horizontal="center" vertical="center"/>
    </xf>
    <xf numFmtId="164" fontId="3" fillId="0" borderId="141" xfId="7" applyNumberFormat="1" applyFont="1" applyBorder="1"/>
    <xf numFmtId="164" fontId="3" fillId="0" borderId="142" xfId="7" applyNumberFormat="1" applyFont="1" applyBorder="1"/>
    <xf numFmtId="169" fontId="9" fillId="37" borderId="141" xfId="20" applyBorder="1"/>
    <xf numFmtId="164" fontId="3" fillId="0" borderId="141" xfId="7" applyNumberFormat="1" applyFont="1" applyBorder="1" applyAlignment="1">
      <alignment vertical="center"/>
    </xf>
    <xf numFmtId="164" fontId="4" fillId="0" borderId="142" xfId="7" applyNumberFormat="1" applyFont="1" applyBorder="1"/>
    <xf numFmtId="164" fontId="3" fillId="0" borderId="141" xfId="7" applyNumberFormat="1" applyFont="1" applyFill="1" applyBorder="1"/>
    <xf numFmtId="164" fontId="3" fillId="0" borderId="141" xfId="7" applyNumberFormat="1" applyFont="1" applyFill="1" applyBorder="1" applyAlignment="1">
      <alignment vertical="center"/>
    </xf>
    <xf numFmtId="0" fontId="3" fillId="3" borderId="0" xfId="0" applyFont="1" applyFill="1" applyBorder="1"/>
    <xf numFmtId="0" fontId="96" fillId="0" borderId="0" xfId="11" applyFont="1" applyFill="1" applyBorder="1" applyProtection="1"/>
    <xf numFmtId="14" fontId="96" fillId="0" borderId="0" xfId="0" applyNumberFormat="1" applyFont="1" applyAlignment="1">
      <alignment horizontal="left"/>
    </xf>
    <xf numFmtId="0" fontId="97" fillId="0" borderId="0" xfId="0" applyFont="1" applyBorder="1"/>
    <xf numFmtId="0" fontId="4" fillId="0" borderId="0" xfId="0" applyFont="1" applyAlignment="1">
      <alignment horizontal="center"/>
    </xf>
    <xf numFmtId="0" fontId="150" fillId="0" borderId="0" xfId="0" applyFont="1" applyFill="1" applyAlignment="1">
      <alignment horizontal="center"/>
    </xf>
    <xf numFmtId="0" fontId="3" fillId="0" borderId="14" xfId="0" applyFont="1" applyBorder="1" applyAlignment="1">
      <alignment horizontal="center" vertical="center" wrapText="1"/>
    </xf>
    <xf numFmtId="0" fontId="3" fillId="0" borderId="15" xfId="0" applyFont="1" applyFill="1" applyBorder="1" applyAlignment="1">
      <alignment horizontal="left" vertical="center" wrapText="1" indent="2"/>
    </xf>
    <xf numFmtId="0" fontId="3" fillId="0" borderId="17" xfId="0" applyFont="1" applyBorder="1" applyAlignment="1">
      <alignment horizontal="center" vertical="center" wrapText="1"/>
    </xf>
    <xf numFmtId="0" fontId="3" fillId="0" borderId="77" xfId="0" applyFont="1" applyBorder="1" applyAlignment="1">
      <alignment vertical="center" wrapText="1"/>
    </xf>
    <xf numFmtId="3" fontId="3" fillId="36" borderId="141" xfId="0" applyNumberFormat="1" applyFont="1" applyFill="1" applyBorder="1" applyAlignment="1">
      <alignment vertical="center" wrapText="1"/>
    </xf>
    <xf numFmtId="3" fontId="3" fillId="36" borderId="145" xfId="0" applyNumberFormat="1" applyFont="1" applyFill="1" applyBorder="1" applyAlignment="1">
      <alignment vertical="center" wrapText="1"/>
    </xf>
    <xf numFmtId="3" fontId="3" fillId="0" borderId="141" xfId="0" applyNumberFormat="1" applyFont="1" applyFill="1" applyBorder="1" applyAlignment="1">
      <alignment vertical="center" wrapText="1"/>
    </xf>
    <xf numFmtId="3" fontId="3" fillId="0" borderId="145" xfId="0" applyNumberFormat="1" applyFont="1" applyBorder="1" applyAlignment="1">
      <alignment vertical="center" wrapText="1"/>
    </xf>
    <xf numFmtId="3" fontId="3" fillId="0" borderId="141" xfId="0" applyNumberFormat="1" applyFont="1" applyBorder="1" applyAlignment="1">
      <alignment vertical="center" wrapText="1"/>
    </xf>
    <xf numFmtId="14" fontId="96" fillId="3" borderId="77" xfId="8" quotePrefix="1" applyNumberFormat="1" applyFont="1" applyFill="1" applyBorder="1" applyAlignment="1" applyProtection="1">
      <alignment horizontal="left"/>
      <protection locked="0"/>
    </xf>
    <xf numFmtId="3" fontId="3" fillId="0" borderId="145" xfId="0" applyNumberFormat="1" applyFont="1" applyFill="1" applyBorder="1" applyAlignment="1">
      <alignment vertical="center" wrapText="1"/>
    </xf>
    <xf numFmtId="0" fontId="3" fillId="0" borderId="20" xfId="0" applyFont="1" applyBorder="1" applyAlignment="1">
      <alignment horizontal="center" vertical="center" wrapText="1"/>
    </xf>
    <xf numFmtId="0" fontId="4" fillId="0" borderId="21" xfId="0" applyFont="1" applyBorder="1" applyAlignment="1">
      <alignment vertical="center" wrapText="1"/>
    </xf>
    <xf numFmtId="3" fontId="3" fillId="36" borderId="21" xfId="0" applyNumberFormat="1" applyFont="1" applyFill="1" applyBorder="1" applyAlignment="1">
      <alignment vertical="center" wrapText="1"/>
    </xf>
    <xf numFmtId="3" fontId="3" fillId="36" borderId="37" xfId="0" applyNumberFormat="1" applyFont="1" applyFill="1" applyBorder="1" applyAlignment="1">
      <alignment vertical="center" wrapText="1"/>
    </xf>
    <xf numFmtId="164" fontId="3" fillId="0" borderId="141" xfId="7" applyNumberFormat="1" applyFont="1" applyFill="1" applyBorder="1" applyAlignment="1">
      <alignment vertical="center" wrapText="1"/>
    </xf>
    <xf numFmtId="0" fontId="123" fillId="3" borderId="141" xfId="20966" applyFont="1" applyFill="1" applyBorder="1" applyAlignment="1">
      <alignment horizontal="left" vertical="center" wrapText="1"/>
    </xf>
    <xf numFmtId="0" fontId="124" fillId="0" borderId="141" xfId="20966" applyFont="1" applyFill="1" applyBorder="1" applyAlignment="1">
      <alignment horizontal="left" vertical="center" wrapText="1" indent="1"/>
    </xf>
    <xf numFmtId="0" fontId="124" fillId="3" borderId="141" xfId="20966" applyFont="1" applyFill="1" applyBorder="1" applyAlignment="1">
      <alignment horizontal="left" vertical="center" wrapText="1" indent="1"/>
    </xf>
    <xf numFmtId="0" fontId="126" fillId="0" borderId="141" xfId="20966" applyFont="1" applyFill="1" applyBorder="1" applyAlignment="1">
      <alignment horizontal="left" vertical="center" wrapText="1" indent="1"/>
    </xf>
    <xf numFmtId="193" fontId="96" fillId="36" borderId="142" xfId="2" applyNumberFormat="1" applyFont="1" applyFill="1" applyBorder="1" applyAlignment="1" applyProtection="1">
      <alignment vertical="top"/>
    </xf>
    <xf numFmtId="193" fontId="96" fillId="3" borderId="142" xfId="2" applyNumberFormat="1" applyFont="1" applyFill="1" applyBorder="1" applyAlignment="1" applyProtection="1">
      <alignment vertical="top"/>
      <protection locked="0"/>
    </xf>
    <xf numFmtId="193" fontId="96" fillId="36" borderId="142" xfId="2" applyNumberFormat="1" applyFont="1" applyFill="1" applyBorder="1" applyAlignment="1" applyProtection="1">
      <alignment vertical="top" wrapText="1"/>
    </xf>
    <xf numFmtId="193" fontId="96" fillId="3" borderId="142" xfId="2" applyNumberFormat="1" applyFont="1" applyFill="1" applyBorder="1" applyAlignment="1" applyProtection="1">
      <alignment vertical="top" wrapText="1"/>
      <protection locked="0"/>
    </xf>
    <xf numFmtId="193" fontId="96" fillId="36" borderId="142" xfId="2" applyNumberFormat="1" applyFont="1" applyFill="1" applyBorder="1" applyAlignment="1" applyProtection="1">
      <alignment vertical="top" wrapText="1"/>
      <protection locked="0"/>
    </xf>
    <xf numFmtId="193" fontId="94" fillId="36" borderId="141" xfId="5" applyNumberFormat="1" applyFont="1" applyFill="1" applyBorder="1" applyProtection="1">
      <protection locked="0"/>
    </xf>
    <xf numFmtId="0" fontId="94" fillId="3" borderId="141" xfId="5" applyFont="1" applyFill="1" applyBorder="1" applyProtection="1">
      <protection locked="0"/>
    </xf>
    <xf numFmtId="193" fontId="94" fillId="36" borderId="141" xfId="1" applyNumberFormat="1" applyFont="1" applyFill="1" applyBorder="1" applyProtection="1">
      <protection locked="0"/>
    </xf>
    <xf numFmtId="193" fontId="94" fillId="3" borderId="141" xfId="5" applyNumberFormat="1" applyFont="1" applyFill="1" applyBorder="1" applyProtection="1">
      <protection locked="0"/>
    </xf>
    <xf numFmtId="165" fontId="94" fillId="3" borderId="141" xfId="8" applyNumberFormat="1" applyFont="1" applyFill="1" applyBorder="1" applyAlignment="1" applyProtection="1">
      <alignment horizontal="right" wrapText="1"/>
      <protection locked="0"/>
    </xf>
    <xf numFmtId="165" fontId="94" fillId="4" borderId="141" xfId="8" applyNumberFormat="1" applyFont="1" applyFill="1" applyBorder="1" applyAlignment="1" applyProtection="1">
      <alignment horizontal="right" wrapText="1"/>
      <protection locked="0"/>
    </xf>
    <xf numFmtId="193" fontId="94" fillId="0" borderId="141" xfId="1" applyNumberFormat="1" applyFont="1" applyFill="1" applyBorder="1" applyProtection="1">
      <protection locked="0"/>
    </xf>
    <xf numFmtId="164" fontId="111" fillId="0" borderId="141" xfId="7" applyNumberFormat="1" applyFont="1" applyBorder="1"/>
    <xf numFmtId="164" fontId="111" fillId="0" borderId="141" xfId="7" applyNumberFormat="1" applyFont="1" applyFill="1" applyBorder="1"/>
    <xf numFmtId="164" fontId="114" fillId="0" borderId="141" xfId="7" applyNumberFormat="1" applyFont="1" applyBorder="1"/>
    <xf numFmtId="0" fontId="0" fillId="0" borderId="17" xfId="0" applyBorder="1" applyAlignment="1">
      <alignment horizontal="center" vertical="center"/>
    </xf>
    <xf numFmtId="0" fontId="149" fillId="0" borderId="0" xfId="0" applyFont="1" applyFill="1" applyAlignment="1">
      <alignment horizontal="right"/>
    </xf>
    <xf numFmtId="0" fontId="111" fillId="0" borderId="0" xfId="0" applyFont="1" applyFill="1" applyAlignment="1">
      <alignment horizontal="center" vertical="center"/>
    </xf>
    <xf numFmtId="0" fontId="0" fillId="0" borderId="20" xfId="0" applyBorder="1" applyAlignment="1">
      <alignment horizontal="center" vertical="center"/>
    </xf>
    <xf numFmtId="0" fontId="125" fillId="3" borderId="21" xfId="0" applyFont="1" applyFill="1" applyBorder="1" applyAlignment="1">
      <alignment vertical="center" wrapText="1"/>
    </xf>
    <xf numFmtId="3" fontId="0" fillId="0" borderId="21" xfId="0" applyNumberFormat="1" applyBorder="1"/>
    <xf numFmtId="3" fontId="0" fillId="36" borderId="21" xfId="0" applyNumberFormat="1" applyFill="1" applyBorder="1"/>
    <xf numFmtId="0" fontId="110" fillId="0" borderId="141" xfId="0" applyFont="1" applyBorder="1" applyAlignment="1">
      <alignment horizontal="center" vertical="center"/>
    </xf>
    <xf numFmtId="0" fontId="125" fillId="0" borderId="141" xfId="0" applyFont="1" applyFill="1" applyBorder="1" applyAlignment="1">
      <alignment horizontal="left" vertical="center" wrapText="1"/>
    </xf>
    <xf numFmtId="0" fontId="127" fillId="0" borderId="141" xfId="20966" applyFont="1" applyFill="1" applyBorder="1" applyAlignment="1">
      <alignment horizontal="center" vertical="center" wrapText="1"/>
    </xf>
    <xf numFmtId="0" fontId="125" fillId="0" borderId="141" xfId="20966" applyFont="1" applyFill="1" applyBorder="1" applyAlignment="1">
      <alignment horizontal="left" vertical="center" wrapText="1"/>
    </xf>
    <xf numFmtId="0" fontId="125" fillId="0" borderId="141" xfId="0" applyFont="1" applyFill="1" applyBorder="1" applyAlignment="1">
      <alignment vertical="center" wrapText="1"/>
    </xf>
    <xf numFmtId="0" fontId="125" fillId="3" borderId="141" xfId="20966" applyFont="1" applyFill="1" applyBorder="1" applyAlignment="1">
      <alignment horizontal="left" vertical="center" wrapText="1"/>
    </xf>
    <xf numFmtId="0" fontId="128" fillId="0" borderId="0" xfId="0" applyFont="1" applyBorder="1" applyAlignment="1">
      <alignment horizontal="justify"/>
    </xf>
    <xf numFmtId="193" fontId="0" fillId="0" borderId="142" xfId="0" applyNumberFormat="1" applyBorder="1" applyAlignment="1"/>
    <xf numFmtId="193" fontId="0" fillId="0" borderId="142" xfId="0" applyNumberFormat="1" applyBorder="1" applyAlignment="1">
      <alignment wrapText="1"/>
    </xf>
    <xf numFmtId="193" fontId="0" fillId="36" borderId="142" xfId="0" applyNumberFormat="1" applyFill="1" applyBorder="1" applyAlignment="1">
      <alignment horizontal="center" vertical="center" wrapText="1"/>
    </xf>
    <xf numFmtId="193" fontId="0" fillId="0" borderId="142" xfId="0" applyNumberFormat="1" applyFill="1" applyBorder="1" applyAlignment="1">
      <alignment wrapText="1"/>
    </xf>
    <xf numFmtId="9" fontId="3" fillId="0" borderId="142" xfId="20962" applyFont="1" applyBorder="1"/>
    <xf numFmtId="164" fontId="3" fillId="0" borderId="141" xfId="7" applyNumberFormat="1" applyFont="1" applyBorder="1" applyAlignment="1"/>
    <xf numFmtId="3" fontId="3" fillId="36" borderId="143" xfId="0" applyNumberFormat="1" applyFont="1" applyFill="1" applyBorder="1" applyAlignment="1">
      <alignment vertical="center" wrapText="1"/>
    </xf>
    <xf numFmtId="3" fontId="3" fillId="0" borderId="143" xfId="0" applyNumberFormat="1" applyFont="1" applyBorder="1" applyAlignment="1">
      <alignment vertical="center" wrapText="1"/>
    </xf>
    <xf numFmtId="3" fontId="3" fillId="36" borderId="24" xfId="0" applyNumberFormat="1" applyFont="1" applyFill="1" applyBorder="1" applyAlignment="1">
      <alignment vertical="center" wrapText="1"/>
    </xf>
    <xf numFmtId="3" fontId="3" fillId="0" borderId="0" xfId="0" applyNumberFormat="1" applyFont="1"/>
    <xf numFmtId="193" fontId="0" fillId="36" borderId="16" xfId="0" applyNumberFormat="1" applyFill="1" applyBorder="1" applyAlignment="1">
      <alignment horizontal="center" vertical="center"/>
    </xf>
    <xf numFmtId="193" fontId="0" fillId="36" borderId="22" xfId="0" applyNumberFormat="1" applyFill="1" applyBorder="1" applyAlignment="1">
      <alignment horizontal="center" vertical="center" wrapText="1"/>
    </xf>
    <xf numFmtId="10" fontId="96" fillId="0" borderId="141" xfId="20962" applyNumberFormat="1" applyFont="1" applyFill="1" applyBorder="1" applyAlignment="1">
      <alignment horizontal="left" vertical="center" wrapText="1"/>
    </xf>
    <xf numFmtId="10" fontId="3" fillId="0" borderId="141" xfId="20962" applyNumberFormat="1" applyFont="1" applyFill="1" applyBorder="1" applyAlignment="1">
      <alignment horizontal="left" vertical="center" wrapText="1"/>
    </xf>
    <xf numFmtId="10" fontId="4" fillId="36" borderId="141" xfId="0" applyNumberFormat="1" applyFont="1" applyFill="1" applyBorder="1" applyAlignment="1">
      <alignment horizontal="left" vertical="center" wrapText="1"/>
    </xf>
    <xf numFmtId="10" fontId="100" fillId="0" borderId="141" xfId="20962" applyNumberFormat="1" applyFont="1" applyFill="1" applyBorder="1" applyAlignment="1">
      <alignment horizontal="left" vertical="center" wrapText="1"/>
    </xf>
    <xf numFmtId="10" fontId="4" fillId="36" borderId="141" xfId="20962" applyNumberFormat="1" applyFont="1" applyFill="1" applyBorder="1" applyAlignment="1">
      <alignment horizontal="left" vertical="center" wrapText="1"/>
    </xf>
    <xf numFmtId="10" fontId="4" fillId="36" borderId="141" xfId="0" applyNumberFormat="1" applyFont="1" applyFill="1" applyBorder="1" applyAlignment="1">
      <alignment horizontal="center" vertical="center" wrapText="1"/>
    </xf>
    <xf numFmtId="193" fontId="3" fillId="0" borderId="141" xfId="0" applyNumberFormat="1" applyFont="1" applyBorder="1" applyAlignment="1"/>
    <xf numFmtId="193" fontId="3" fillId="0" borderId="144" xfId="0" applyNumberFormat="1" applyFont="1" applyBorder="1" applyAlignment="1"/>
    <xf numFmtId="164" fontId="3" fillId="0" borderId="142" xfId="7" applyNumberFormat="1" applyFont="1" applyBorder="1" applyAlignment="1"/>
    <xf numFmtId="193" fontId="3" fillId="0" borderId="142" xfId="0" applyNumberFormat="1" applyFont="1" applyBorder="1" applyAlignment="1"/>
    <xf numFmtId="193" fontId="3" fillId="0" borderId="145" xfId="0" applyNumberFormat="1" applyFont="1" applyBorder="1" applyAlignment="1">
      <alignment wrapText="1"/>
    </xf>
    <xf numFmtId="193" fontId="3" fillId="0" borderId="145" xfId="0" applyNumberFormat="1" applyFont="1" applyBorder="1" applyAlignment="1"/>
    <xf numFmtId="193" fontId="3" fillId="0" borderId="141" xfId="0" applyNumberFormat="1" applyFont="1" applyBorder="1"/>
    <xf numFmtId="193" fontId="3" fillId="0" borderId="141" xfId="0" applyNumberFormat="1" applyFont="1" applyFill="1" applyBorder="1"/>
    <xf numFmtId="193" fontId="3" fillId="0" borderId="144" xfId="0" applyNumberFormat="1" applyFont="1" applyFill="1" applyBorder="1"/>
    <xf numFmtId="3" fontId="94" fillId="36" borderId="142" xfId="5" applyNumberFormat="1" applyFont="1" applyFill="1" applyBorder="1" applyProtection="1">
      <protection locked="0"/>
    </xf>
    <xf numFmtId="164" fontId="104" fillId="0" borderId="142" xfId="948" applyNumberFormat="1" applyFont="1" applyFill="1" applyBorder="1" applyAlignment="1" applyProtection="1">
      <alignment horizontal="right" vertical="center"/>
      <protection locked="0"/>
    </xf>
    <xf numFmtId="164" fontId="104" fillId="77" borderId="142" xfId="948" applyNumberFormat="1" applyFont="1" applyFill="1" applyBorder="1" applyAlignment="1" applyProtection="1">
      <alignment horizontal="right" vertical="center"/>
    </xf>
    <xf numFmtId="164" fontId="45" fillId="76" borderId="145" xfId="948" applyNumberFormat="1" applyFont="1" applyFill="1" applyBorder="1" applyAlignment="1" applyProtection="1">
      <alignment horizontal="right" vertical="center"/>
      <protection locked="0"/>
    </xf>
    <xf numFmtId="164" fontId="103" fillId="76" borderId="145" xfId="948" applyNumberFormat="1" applyFont="1" applyFill="1" applyBorder="1" applyAlignment="1" applyProtection="1">
      <alignment horizontal="right" vertical="center"/>
      <protection locked="0"/>
    </xf>
    <xf numFmtId="164" fontId="104" fillId="3" borderId="142" xfId="948" applyNumberFormat="1" applyFont="1" applyFill="1" applyBorder="1" applyAlignment="1" applyProtection="1">
      <alignment horizontal="right" vertical="center"/>
      <protection locked="0"/>
    </xf>
    <xf numFmtId="10" fontId="104" fillId="77" borderId="142" xfId="20962" applyNumberFormat="1" applyFont="1" applyFill="1" applyBorder="1" applyAlignment="1" applyProtection="1">
      <alignment horizontal="right" vertical="center"/>
    </xf>
    <xf numFmtId="164" fontId="112" fillId="0" borderId="141" xfId="7" applyNumberFormat="1" applyFont="1" applyBorder="1"/>
    <xf numFmtId="166" fontId="111" fillId="36" borderId="141" xfId="20965" applyFont="1" applyFill="1" applyBorder="1"/>
    <xf numFmtId="164" fontId="114" fillId="36" borderId="141" xfId="7" applyNumberFormat="1" applyFont="1" applyFill="1" applyBorder="1"/>
    <xf numFmtId="164" fontId="111" fillId="36" borderId="141" xfId="7" applyNumberFormat="1" applyFont="1" applyFill="1" applyBorder="1"/>
    <xf numFmtId="3" fontId="111" fillId="36" borderId="141" xfId="20965" applyNumberFormat="1" applyFont="1" applyFill="1" applyBorder="1"/>
    <xf numFmtId="3" fontId="114" fillId="36" borderId="141" xfId="20965" applyNumberFormat="1" applyFont="1" applyFill="1" applyBorder="1"/>
    <xf numFmtId="3" fontId="114" fillId="0" borderId="65" xfId="0" applyNumberFormat="1" applyFont="1" applyBorder="1" applyAlignment="1">
      <alignment horizontal="center"/>
    </xf>
    <xf numFmtId="3" fontId="111" fillId="0" borderId="142" xfId="0" applyNumberFormat="1" applyFont="1" applyBorder="1" applyAlignment="1">
      <alignment horizontal="center"/>
    </xf>
    <xf numFmtId="3" fontId="111" fillId="0" borderId="17" xfId="0" applyNumberFormat="1" applyFont="1" applyBorder="1" applyAlignment="1">
      <alignment horizontal="center"/>
    </xf>
    <xf numFmtId="3" fontId="111" fillId="0" borderId="17" xfId="0" applyNumberFormat="1" applyFont="1" applyFill="1" applyBorder="1" applyAlignment="1">
      <alignment horizontal="center"/>
    </xf>
    <xf numFmtId="3" fontId="111" fillId="79" borderId="17" xfId="0" applyNumberFormat="1" applyFont="1" applyFill="1" applyBorder="1" applyAlignment="1">
      <alignment horizontal="center"/>
    </xf>
    <xf numFmtId="3" fontId="111" fillId="79" borderId="141" xfId="0" applyNumberFormat="1" applyFont="1" applyFill="1" applyBorder="1" applyAlignment="1">
      <alignment horizontal="center"/>
    </xf>
    <xf numFmtId="3" fontId="111" fillId="79" borderId="142" xfId="0" applyNumberFormat="1" applyFont="1" applyFill="1" applyBorder="1" applyAlignment="1">
      <alignment horizontal="center"/>
    </xf>
    <xf numFmtId="3" fontId="111" fillId="0" borderId="17" xfId="0" applyNumberFormat="1" applyFont="1" applyFill="1" applyBorder="1" applyAlignment="1">
      <alignment horizontal="center" vertical="top" wrapText="1"/>
    </xf>
    <xf numFmtId="3" fontId="111" fillId="0" borderId="141" xfId="0" applyNumberFormat="1" applyFont="1" applyFill="1" applyBorder="1" applyAlignment="1">
      <alignment horizontal="center"/>
    </xf>
    <xf numFmtId="3" fontId="111" fillId="0" borderId="142" xfId="0" applyNumberFormat="1" applyFont="1" applyFill="1" applyBorder="1" applyAlignment="1">
      <alignment horizontal="center"/>
    </xf>
    <xf numFmtId="3" fontId="111" fillId="0" borderId="17" xfId="0" applyNumberFormat="1" applyFont="1" applyFill="1" applyBorder="1" applyAlignment="1">
      <alignment horizontal="center" wrapText="1"/>
    </xf>
    <xf numFmtId="3" fontId="111" fillId="0" borderId="20" xfId="0" applyNumberFormat="1" applyFont="1" applyFill="1" applyBorder="1" applyAlignment="1">
      <alignment horizontal="center" wrapText="1"/>
    </xf>
    <xf numFmtId="3" fontId="111" fillId="0" borderId="21" xfId="0" applyNumberFormat="1" applyFont="1" applyFill="1" applyBorder="1" applyAlignment="1">
      <alignment horizontal="center"/>
    </xf>
    <xf numFmtId="3" fontId="111" fillId="0" borderId="22" xfId="0" applyNumberFormat="1" applyFont="1" applyFill="1" applyBorder="1" applyAlignment="1">
      <alignment horizontal="center"/>
    </xf>
    <xf numFmtId="3" fontId="116" fillId="0" borderId="141" xfId="0" applyNumberFormat="1" applyFont="1" applyBorder="1" applyAlignment="1">
      <alignment horizontal="center"/>
    </xf>
    <xf numFmtId="165" fontId="143" fillId="0" borderId="141" xfId="20962" applyNumberFormat="1" applyFont="1" applyBorder="1" applyAlignment="1">
      <alignment horizontal="center"/>
    </xf>
    <xf numFmtId="195" fontId="143" fillId="0" borderId="141" xfId="7" applyNumberFormat="1" applyFont="1" applyBorder="1" applyAlignment="1">
      <alignment horizontal="center"/>
    </xf>
    <xf numFmtId="43" fontId="143" fillId="0" borderId="141" xfId="7" applyNumberFormat="1" applyFont="1" applyBorder="1" applyAlignment="1">
      <alignment horizontal="center"/>
    </xf>
    <xf numFmtId="3" fontId="116" fillId="0" borderId="134" xfId="0" applyNumberFormat="1" applyFont="1" applyBorder="1" applyAlignment="1">
      <alignment horizontal="center"/>
    </xf>
    <xf numFmtId="43" fontId="143" fillId="0" borderId="141" xfId="7" applyFont="1" applyBorder="1" applyAlignment="1">
      <alignment horizontal="center"/>
    </xf>
    <xf numFmtId="193" fontId="94" fillId="0" borderId="143" xfId="0" applyNumberFormat="1" applyFont="1" applyFill="1" applyBorder="1" applyAlignment="1" applyProtection="1">
      <alignment vertical="center" wrapText="1"/>
      <protection locked="0"/>
    </xf>
    <xf numFmtId="169" fontId="94" fillId="37" borderId="0" xfId="20" applyFont="1" applyBorder="1"/>
    <xf numFmtId="193" fontId="94" fillId="0" borderId="143" xfId="0" applyNumberFormat="1" applyFont="1" applyFill="1" applyBorder="1" applyAlignment="1" applyProtection="1">
      <alignment horizontal="right" vertical="center" wrapText="1"/>
      <protection locked="0"/>
    </xf>
    <xf numFmtId="10" fontId="141" fillId="0" borderId="143" xfId="20962" applyNumberFormat="1" applyFont="1" applyFill="1" applyBorder="1" applyAlignment="1" applyProtection="1">
      <alignment horizontal="right" vertical="center" wrapText="1"/>
      <protection locked="0"/>
    </xf>
    <xf numFmtId="10" fontId="94" fillId="2" borderId="143" xfId="20962" applyNumberFormat="1" applyFont="1" applyFill="1" applyBorder="1" applyAlignment="1" applyProtection="1">
      <alignment vertical="center"/>
      <protection locked="0"/>
    </xf>
    <xf numFmtId="10" fontId="94" fillId="37" borderId="0" xfId="20962" applyNumberFormat="1" applyFont="1" applyFill="1" applyBorder="1"/>
    <xf numFmtId="10" fontId="94" fillId="0" borderId="143" xfId="20962" applyNumberFormat="1" applyFont="1" applyFill="1" applyBorder="1" applyAlignment="1" applyProtection="1">
      <alignment vertical="center"/>
      <protection locked="0"/>
    </xf>
    <xf numFmtId="193" fontId="94" fillId="0" borderId="137" xfId="0" applyNumberFormat="1" applyFont="1" applyFill="1" applyBorder="1" applyAlignment="1" applyProtection="1">
      <alignment vertical="center"/>
      <protection locked="0"/>
    </xf>
    <xf numFmtId="10" fontId="94" fillId="0" borderId="24" xfId="20962" applyNumberFormat="1" applyFont="1" applyFill="1" applyBorder="1" applyAlignment="1" applyProtection="1">
      <alignment vertical="center"/>
      <protection locked="0"/>
    </xf>
    <xf numFmtId="164" fontId="3" fillId="0" borderId="142" xfId="7" applyNumberFormat="1" applyFont="1" applyFill="1" applyBorder="1"/>
    <xf numFmtId="10" fontId="94" fillId="2" borderId="141" xfId="20962" applyNumberFormat="1" applyFont="1" applyFill="1" applyBorder="1" applyAlignment="1" applyProtection="1">
      <alignment vertical="center"/>
      <protection locked="0"/>
    </xf>
    <xf numFmtId="0" fontId="97" fillId="0" borderId="0" xfId="0" applyFont="1" applyFill="1"/>
    <xf numFmtId="193" fontId="94" fillId="0" borderId="141" xfId="0" applyNumberFormat="1" applyFont="1" applyFill="1" applyBorder="1" applyAlignment="1" applyProtection="1">
      <alignment horizontal="right"/>
    </xf>
    <xf numFmtId="193" fontId="94" fillId="36" borderId="141" xfId="0" applyNumberFormat="1" applyFont="1" applyFill="1" applyBorder="1" applyAlignment="1" applyProtection="1">
      <alignment horizontal="right"/>
    </xf>
    <xf numFmtId="193" fontId="94" fillId="36" borderId="142" xfId="0" applyNumberFormat="1" applyFont="1" applyFill="1" applyBorder="1" applyAlignment="1" applyProtection="1">
      <alignment horizontal="right"/>
    </xf>
    <xf numFmtId="193" fontId="94" fillId="36" borderId="21" xfId="0" applyNumberFormat="1" applyFont="1" applyFill="1" applyBorder="1" applyAlignment="1" applyProtection="1">
      <alignment horizontal="right"/>
    </xf>
    <xf numFmtId="193" fontId="94" fillId="0" borderId="21" xfId="0" applyNumberFormat="1" applyFont="1" applyFill="1" applyBorder="1" applyAlignment="1" applyProtection="1">
      <alignment horizontal="right"/>
    </xf>
    <xf numFmtId="193" fontId="94" fillId="36" borderId="22" xfId="0" applyNumberFormat="1" applyFont="1" applyFill="1" applyBorder="1" applyAlignment="1" applyProtection="1">
      <alignment horizontal="right"/>
    </xf>
    <xf numFmtId="193" fontId="96" fillId="2" borderId="135" xfId="0" applyNumberFormat="1" applyFont="1" applyFill="1" applyBorder="1" applyAlignment="1" applyProtection="1">
      <alignment horizontal="right" vertical="center"/>
      <protection locked="0"/>
    </xf>
    <xf numFmtId="193" fontId="96" fillId="2" borderId="131" xfId="0" applyNumberFormat="1" applyFont="1" applyFill="1" applyBorder="1" applyAlignment="1" applyProtection="1">
      <alignment horizontal="right" vertical="center"/>
      <protection locked="0"/>
    </xf>
    <xf numFmtId="3" fontId="0" fillId="0" borderId="0" xfId="0" applyNumberFormat="1"/>
    <xf numFmtId="43" fontId="115" fillId="0" borderId="141" xfId="7" applyFont="1" applyFill="1" applyBorder="1"/>
    <xf numFmtId="164" fontId="94" fillId="0" borderId="141" xfId="948" applyNumberFormat="1" applyFont="1" applyFill="1" applyBorder="1"/>
    <xf numFmtId="43" fontId="115" fillId="0" borderId="141" xfId="7" applyFont="1" applyBorder="1"/>
    <xf numFmtId="43" fontId="111" fillId="0" borderId="141" xfId="7" applyFont="1" applyBorder="1"/>
    <xf numFmtId="4" fontId="121" fillId="0" borderId="141" xfId="0" applyNumberFormat="1" applyFont="1" applyFill="1" applyBorder="1" applyAlignment="1">
      <alignment horizontal="left" vertical="center" wrapText="1"/>
    </xf>
    <xf numFmtId="195" fontId="143" fillId="0" borderId="141" xfId="7" applyNumberFormat="1" applyFont="1" applyBorder="1" applyAlignment="1"/>
    <xf numFmtId="164" fontId="143" fillId="0" borderId="141" xfId="7" applyNumberFormat="1" applyFont="1" applyFill="1" applyBorder="1" applyAlignment="1">
      <alignment horizontal="center"/>
    </xf>
    <xf numFmtId="10" fontId="143" fillId="0" borderId="141" xfId="20962" applyNumberFormat="1" applyFont="1" applyFill="1" applyBorder="1" applyAlignment="1">
      <alignment horizontal="center"/>
    </xf>
    <xf numFmtId="165" fontId="143" fillId="0" borderId="141" xfId="20962" applyNumberFormat="1" applyFont="1" applyFill="1" applyBorder="1" applyAlignment="1">
      <alignment horizontal="center"/>
    </xf>
    <xf numFmtId="2" fontId="143" fillId="0" borderId="141" xfId="20962" applyNumberFormat="1" applyFont="1" applyFill="1" applyBorder="1" applyAlignment="1"/>
    <xf numFmtId="164" fontId="143" fillId="0" borderId="141" xfId="7" applyNumberFormat="1" applyFont="1" applyFill="1" applyBorder="1"/>
    <xf numFmtId="2" fontId="143" fillId="0" borderId="141" xfId="7" applyNumberFormat="1" applyFont="1" applyFill="1" applyBorder="1"/>
    <xf numFmtId="164" fontId="115" fillId="0" borderId="141" xfId="7" applyNumberFormat="1" applyFont="1" applyFill="1" applyBorder="1"/>
    <xf numFmtId="3" fontId="115" fillId="0" borderId="141" xfId="0" applyNumberFormat="1" applyFont="1" applyBorder="1"/>
    <xf numFmtId="3" fontId="3" fillId="3" borderId="145" xfId="0" applyNumberFormat="1" applyFont="1" applyFill="1" applyBorder="1" applyAlignment="1">
      <alignment vertical="center"/>
    </xf>
    <xf numFmtId="3" fontId="3" fillId="0" borderId="141" xfId="0" applyNumberFormat="1" applyFont="1" applyFill="1" applyBorder="1" applyAlignment="1">
      <alignment vertical="center"/>
    </xf>
    <xf numFmtId="3" fontId="3" fillId="0" borderId="144" xfId="0" applyNumberFormat="1" applyFont="1" applyFill="1" applyBorder="1" applyAlignment="1">
      <alignment vertical="center"/>
    </xf>
    <xf numFmtId="3" fontId="3" fillId="0" borderId="142" xfId="0" applyNumberFormat="1" applyFont="1" applyFill="1" applyBorder="1" applyAlignment="1">
      <alignment vertical="center"/>
    </xf>
    <xf numFmtId="3" fontId="3" fillId="0" borderId="117" xfId="0" applyNumberFormat="1" applyFont="1" applyFill="1" applyBorder="1" applyAlignment="1">
      <alignment vertical="center"/>
    </xf>
    <xf numFmtId="3" fontId="3" fillId="0" borderId="133" xfId="0" applyNumberFormat="1" applyFont="1" applyFill="1" applyBorder="1" applyAlignment="1">
      <alignment vertical="center"/>
    </xf>
    <xf numFmtId="193" fontId="94" fillId="0" borderId="135" xfId="0" applyNumberFormat="1" applyFont="1" applyFill="1" applyBorder="1" applyAlignment="1" applyProtection="1">
      <alignment vertical="center"/>
      <protection locked="0"/>
    </xf>
    <xf numFmtId="10" fontId="94" fillId="0" borderId="135" xfId="20962" applyNumberFormat="1" applyFont="1" applyFill="1" applyBorder="1" applyAlignment="1" applyProtection="1">
      <alignment vertical="center"/>
      <protection locked="0"/>
    </xf>
    <xf numFmtId="10" fontId="4" fillId="0" borderId="22" xfId="20962" applyNumberFormat="1" applyFont="1" applyFill="1" applyBorder="1"/>
    <xf numFmtId="164" fontId="3" fillId="36" borderId="142" xfId="7" applyNumberFormat="1" applyFont="1" applyFill="1" applyBorder="1"/>
    <xf numFmtId="3" fontId="0" fillId="0" borderId="21" xfId="0" applyNumberFormat="1" applyFill="1" applyBorder="1"/>
    <xf numFmtId="164" fontId="3" fillId="0" borderId="141" xfId="7" applyNumberFormat="1" applyFont="1" applyBorder="1" applyAlignment="1">
      <alignment horizontal="center"/>
    </xf>
    <xf numFmtId="164" fontId="3" fillId="0" borderId="141" xfId="7" applyNumberFormat="1" applyFont="1" applyFill="1" applyBorder="1" applyAlignment="1"/>
    <xf numFmtId="3" fontId="3" fillId="36" borderId="17" xfId="0" applyNumberFormat="1" applyFont="1" applyFill="1" applyBorder="1" applyAlignment="1">
      <alignment vertical="center" wrapText="1"/>
    </xf>
    <xf numFmtId="3" fontId="3" fillId="0" borderId="17" xfId="0" applyNumberFormat="1" applyFont="1" applyFill="1" applyBorder="1" applyAlignment="1">
      <alignment vertical="center" wrapText="1"/>
    </xf>
    <xf numFmtId="3" fontId="3" fillId="0" borderId="17" xfId="0" applyNumberFormat="1" applyFont="1" applyBorder="1" applyAlignment="1">
      <alignment vertical="center" wrapText="1"/>
    </xf>
    <xf numFmtId="3" fontId="3" fillId="36" borderId="20" xfId="0" applyNumberFormat="1" applyFont="1" applyFill="1" applyBorder="1" applyAlignment="1">
      <alignment vertical="center" wrapText="1"/>
    </xf>
    <xf numFmtId="3" fontId="110" fillId="36" borderId="141" xfId="0" applyNumberFormat="1" applyFont="1" applyFill="1" applyBorder="1"/>
    <xf numFmtId="3" fontId="110" fillId="36" borderId="142" xfId="0" applyNumberFormat="1" applyFont="1" applyFill="1" applyBorder="1"/>
    <xf numFmtId="3" fontId="0" fillId="36" borderId="142" xfId="0" applyNumberFormat="1" applyFill="1" applyBorder="1"/>
    <xf numFmtId="164" fontId="0" fillId="0" borderId="141" xfId="7" applyNumberFormat="1" applyFont="1" applyFill="1" applyBorder="1"/>
    <xf numFmtId="3" fontId="110" fillId="0" borderId="141" xfId="0" applyNumberFormat="1" applyFont="1" applyFill="1" applyBorder="1"/>
    <xf numFmtId="164" fontId="110" fillId="0" borderId="141" xfId="7" applyNumberFormat="1" applyFont="1" applyFill="1" applyBorder="1"/>
    <xf numFmtId="3" fontId="110" fillId="0" borderId="141" xfId="0" applyNumberFormat="1" applyFont="1" applyFill="1" applyBorder="1" applyAlignment="1"/>
    <xf numFmtId="3" fontId="110" fillId="36" borderId="142" xfId="0" applyNumberFormat="1" applyFont="1" applyFill="1" applyBorder="1" applyAlignment="1">
      <alignment vertical="center"/>
    </xf>
    <xf numFmtId="164" fontId="0" fillId="0" borderId="141" xfId="7" applyNumberFormat="1" applyFont="1" applyBorder="1"/>
    <xf numFmtId="3" fontId="110" fillId="0" borderId="21" xfId="0" applyNumberFormat="1" applyFont="1" applyBorder="1"/>
    <xf numFmtId="3" fontId="110" fillId="36" borderId="21" xfId="0" applyNumberFormat="1" applyFont="1" applyFill="1" applyBorder="1"/>
    <xf numFmtId="3" fontId="110" fillId="36" borderId="22" xfId="0" applyNumberFormat="1" applyFont="1" applyFill="1" applyBorder="1"/>
    <xf numFmtId="164" fontId="141" fillId="0" borderId="141" xfId="7" applyNumberFormat="1" applyFont="1" applyBorder="1"/>
    <xf numFmtId="164" fontId="141" fillId="0" borderId="141" xfId="7" applyNumberFormat="1" applyFont="1" applyFill="1" applyBorder="1"/>
    <xf numFmtId="3" fontId="114" fillId="0" borderId="73" xfId="0" applyNumberFormat="1" applyFont="1" applyBorder="1" applyAlignment="1">
      <alignment horizontal="center"/>
    </xf>
    <xf numFmtId="3" fontId="111" fillId="0" borderId="135" xfId="0" applyNumberFormat="1" applyFont="1" applyBorder="1" applyAlignment="1">
      <alignment horizontal="center"/>
    </xf>
    <xf numFmtId="3" fontId="111" fillId="79" borderId="135" xfId="0" applyNumberFormat="1" applyFont="1" applyFill="1" applyBorder="1" applyAlignment="1">
      <alignment horizontal="center"/>
    </xf>
    <xf numFmtId="3" fontId="111" fillId="0" borderId="135" xfId="0" applyNumberFormat="1" applyFont="1" applyFill="1" applyBorder="1" applyAlignment="1">
      <alignment horizontal="center"/>
    </xf>
    <xf numFmtId="10" fontId="136" fillId="0" borderId="131" xfId="20962" applyNumberFormat="1" applyFont="1" applyFill="1" applyBorder="1"/>
    <xf numFmtId="10" fontId="136" fillId="0" borderId="122" xfId="20962" applyNumberFormat="1" applyFont="1" applyFill="1" applyBorder="1"/>
    <xf numFmtId="164" fontId="3" fillId="0" borderId="141" xfId="23" applyNumberFormat="1" applyFill="1" applyBorder="1" applyAlignment="1">
      <alignment vertical="center" wrapText="1"/>
    </xf>
    <xf numFmtId="164" fontId="3" fillId="0" borderId="142" xfId="7" applyNumberFormat="1" applyFont="1" applyFill="1" applyBorder="1" applyAlignment="1">
      <alignment horizontal="right" vertical="center" wrapText="1"/>
    </xf>
    <xf numFmtId="164" fontId="4" fillId="36" borderId="142" xfId="7" applyNumberFormat="1" applyFont="1" applyFill="1" applyBorder="1" applyAlignment="1">
      <alignment horizontal="right" vertical="center" wrapText="1"/>
    </xf>
    <xf numFmtId="1" fontId="4" fillId="36" borderId="142" xfId="0" applyNumberFormat="1" applyFont="1" applyFill="1" applyBorder="1" applyAlignment="1">
      <alignment horizontal="right" vertical="center" wrapText="1"/>
    </xf>
    <xf numFmtId="1" fontId="4" fillId="36" borderId="142" xfId="0" applyNumberFormat="1" applyFont="1" applyFill="1" applyBorder="1" applyAlignment="1">
      <alignment horizontal="center" vertical="center" wrapText="1"/>
    </xf>
    <xf numFmtId="193" fontId="140" fillId="0" borderId="13" xfId="0" applyNumberFormat="1" applyFont="1" applyFill="1" applyBorder="1" applyAlignment="1">
      <alignment horizontal="center" vertical="center"/>
    </xf>
    <xf numFmtId="0" fontId="86" fillId="0" borderId="141" xfId="0" applyFont="1" applyFill="1" applyBorder="1" applyAlignment="1">
      <alignment horizontal="center" vertical="center" wrapText="1"/>
    </xf>
    <xf numFmtId="0" fontId="93" fillId="0" borderId="64" xfId="0" applyFont="1" applyBorder="1" applyAlignment="1">
      <alignment horizontal="left" wrapText="1"/>
    </xf>
    <xf numFmtId="0" fontId="93" fillId="0" borderId="63" xfId="0" applyFont="1" applyBorder="1" applyAlignment="1">
      <alignment horizontal="left" wrapText="1"/>
    </xf>
    <xf numFmtId="0" fontId="137" fillId="0" borderId="123" xfId="0" applyFont="1" applyBorder="1" applyAlignment="1">
      <alignment horizontal="center" vertical="center"/>
    </xf>
    <xf numFmtId="0" fontId="137" fillId="0" borderId="29" xfId="0" applyFont="1" applyBorder="1" applyAlignment="1">
      <alignment horizontal="center" vertical="center"/>
    </xf>
    <xf numFmtId="0" fontId="137" fillId="0" borderId="124" xfId="0" applyFont="1" applyBorder="1" applyAlignment="1">
      <alignment horizontal="center" vertical="center"/>
    </xf>
    <xf numFmtId="0" fontId="138" fillId="0" borderId="123" xfId="0" applyFont="1" applyBorder="1" applyAlignment="1">
      <alignment horizontal="center"/>
    </xf>
    <xf numFmtId="0" fontId="138" fillId="0" borderId="29" xfId="0" applyFont="1" applyBorder="1" applyAlignment="1">
      <alignment horizontal="center"/>
    </xf>
    <xf numFmtId="0" fontId="138" fillId="0" borderId="124" xfId="0" applyFont="1" applyBorder="1" applyAlignment="1">
      <alignment horizontal="center"/>
    </xf>
    <xf numFmtId="3" fontId="0" fillId="0" borderId="144" xfId="0" applyNumberFormat="1" applyBorder="1" applyAlignment="1">
      <alignment horizontal="center"/>
    </xf>
    <xf numFmtId="3" fontId="0" fillId="0" borderId="117" xfId="0" applyNumberFormat="1" applyBorder="1" applyAlignment="1">
      <alignment horizontal="center"/>
    </xf>
    <xf numFmtId="3" fontId="0" fillId="0" borderId="145" xfId="0" applyNumberFormat="1" applyBorder="1" applyAlignment="1">
      <alignment horizontal="center"/>
    </xf>
    <xf numFmtId="0" fontId="0" fillId="0" borderId="14" xfId="0" applyBorder="1" applyAlignment="1">
      <alignment horizontal="center" vertical="center"/>
    </xf>
    <xf numFmtId="0" fontId="0" fillId="0" borderId="17" xfId="0" applyBorder="1" applyAlignment="1">
      <alignment horizontal="center" vertical="center"/>
    </xf>
    <xf numFmtId="0" fontId="120" fillId="0" borderId="5" xfId="0" applyFont="1" applyBorder="1" applyAlignment="1">
      <alignment horizontal="center" vertical="center"/>
    </xf>
    <xf numFmtId="0" fontId="120" fillId="0" borderId="7" xfId="0" applyFont="1" applyBorder="1" applyAlignment="1">
      <alignment horizontal="center" vertical="center"/>
    </xf>
    <xf numFmtId="0" fontId="121" fillId="0" borderId="15" xfId="0" applyFont="1" applyFill="1" applyBorder="1" applyAlignment="1" applyProtection="1">
      <alignment horizontal="center" vertical="center"/>
    </xf>
    <xf numFmtId="0" fontId="121" fillId="0" borderId="16" xfId="0" applyFont="1" applyFill="1" applyBorder="1" applyAlignment="1" applyProtection="1">
      <alignment horizontal="center" vertical="center"/>
    </xf>
    <xf numFmtId="0" fontId="0" fillId="0" borderId="144" xfId="0" applyBorder="1" applyAlignment="1">
      <alignment horizontal="center"/>
    </xf>
    <xf numFmtId="0" fontId="0" fillId="0" borderId="117" xfId="0" applyBorder="1" applyAlignment="1">
      <alignment horizontal="center"/>
    </xf>
    <xf numFmtId="0" fontId="0" fillId="0" borderId="145" xfId="0" applyBorder="1" applyAlignment="1">
      <alignment horizontal="center"/>
    </xf>
    <xf numFmtId="0" fontId="0" fillId="0" borderId="4" xfId="0" applyBorder="1" applyAlignment="1">
      <alignment horizontal="center" vertical="center"/>
    </xf>
    <xf numFmtId="0" fontId="0" fillId="0" borderId="65" xfId="0" applyBorder="1" applyAlignment="1">
      <alignment horizontal="center" vertical="center"/>
    </xf>
    <xf numFmtId="0" fontId="120" fillId="0" borderId="5" xfId="0" applyFont="1" applyBorder="1" applyAlignment="1">
      <alignment horizontal="center" vertical="center" wrapText="1"/>
    </xf>
    <xf numFmtId="0" fontId="120" fillId="0" borderId="7" xfId="0" applyFont="1" applyBorder="1" applyAlignment="1">
      <alignment horizontal="center" vertical="center" wrapText="1"/>
    </xf>
    <xf numFmtId="0" fontId="0" fillId="0" borderId="15" xfId="0" applyBorder="1" applyAlignment="1">
      <alignment horizontal="center" vertical="center" wrapText="1"/>
    </xf>
    <xf numFmtId="0" fontId="0" fillId="0" borderId="141" xfId="0" applyBorder="1" applyAlignment="1">
      <alignment horizontal="center" vertical="center" wrapText="1"/>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141" xfId="0" applyFont="1" applyFill="1" applyBorder="1" applyAlignment="1">
      <alignment horizontal="center" vertical="center" wrapText="1"/>
    </xf>
    <xf numFmtId="0" fontId="84" fillId="0" borderId="141" xfId="0" applyFont="1" applyFill="1" applyBorder="1" applyAlignment="1">
      <alignment horizontal="center" vertical="center" wrapText="1"/>
    </xf>
    <xf numFmtId="0" fontId="45" fillId="0" borderId="141" xfId="11" applyFont="1" applyFill="1" applyBorder="1" applyAlignment="1" applyProtection="1">
      <alignment horizontal="center" vertical="center" wrapText="1"/>
    </xf>
    <xf numFmtId="0" fontId="45" fillId="0" borderId="68"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69" xfId="13" applyFont="1" applyFill="1" applyBorder="1" applyAlignment="1" applyProtection="1">
      <alignment horizontal="center" vertical="center" wrapText="1"/>
      <protection locked="0"/>
    </xf>
    <xf numFmtId="0" fontId="98" fillId="3" borderId="62"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7"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4" fontId="45" fillId="0" borderId="70" xfId="1" applyNumberFormat="1" applyFont="1" applyFill="1" applyBorder="1" applyAlignment="1" applyProtection="1">
      <alignment horizontal="center" vertical="center" wrapText="1"/>
      <protection locked="0"/>
    </xf>
    <xf numFmtId="164" fontId="45" fillId="0" borderId="71" xfId="1" applyNumberFormat="1" applyFont="1" applyFill="1" applyBorder="1" applyAlignment="1" applyProtection="1">
      <alignment horizontal="center" vertical="center" wrapText="1"/>
      <protection locked="0"/>
    </xf>
    <xf numFmtId="0" fontId="3" fillId="0" borderId="69" xfId="0" applyFont="1" applyFill="1" applyBorder="1" applyAlignment="1">
      <alignment horizontal="center" vertical="center" wrapText="1"/>
    </xf>
    <xf numFmtId="0" fontId="3" fillId="0" borderId="62" xfId="0" applyFont="1" applyFill="1" applyBorder="1" applyAlignment="1">
      <alignment horizontal="center" vertical="center" wrapText="1"/>
    </xf>
    <xf numFmtId="0" fontId="86" fillId="0" borderId="72" xfId="0" applyFont="1" applyBorder="1" applyAlignment="1">
      <alignment horizontal="center"/>
    </xf>
    <xf numFmtId="0" fontId="86" fillId="0" borderId="73"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9" fillId="0" borderId="53" xfId="0" applyFont="1" applyFill="1" applyBorder="1" applyAlignment="1">
      <alignment horizontal="left" vertical="center"/>
    </xf>
    <xf numFmtId="0" fontId="99" fillId="0" borderId="54" xfId="0" applyFont="1" applyFill="1" applyBorder="1" applyAlignment="1">
      <alignment horizontal="left" vertical="center"/>
    </xf>
    <xf numFmtId="0" fontId="3" fillId="0" borderId="54" xfId="0" applyFont="1" applyFill="1" applyBorder="1" applyAlignment="1">
      <alignment horizontal="center" vertical="center" wrapText="1"/>
    </xf>
    <xf numFmtId="0" fontId="3" fillId="0" borderId="75" xfId="0" applyFont="1" applyFill="1" applyBorder="1" applyAlignment="1">
      <alignment horizontal="center" vertical="center" wrapText="1"/>
    </xf>
    <xf numFmtId="0" fontId="3" fillId="0" borderId="57" xfId="0" applyFont="1" applyFill="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78" xfId="0" applyFont="1" applyBorder="1" applyAlignment="1">
      <alignment horizontal="center" vertical="center" wrapText="1"/>
    </xf>
    <xf numFmtId="0" fontId="114" fillId="0" borderId="96" xfId="0" applyNumberFormat="1" applyFont="1" applyFill="1" applyBorder="1" applyAlignment="1">
      <alignment horizontal="left" vertical="center" wrapText="1"/>
    </xf>
    <xf numFmtId="0" fontId="114" fillId="0" borderId="97" xfId="0" applyNumberFormat="1" applyFont="1" applyFill="1" applyBorder="1" applyAlignment="1">
      <alignment horizontal="left" vertical="center" wrapText="1"/>
    </xf>
    <xf numFmtId="0" fontId="114" fillId="0" borderId="101" xfId="0" applyNumberFormat="1" applyFont="1" applyFill="1" applyBorder="1" applyAlignment="1">
      <alignment horizontal="left" vertical="center" wrapText="1"/>
    </xf>
    <xf numFmtId="0" fontId="114" fillId="0" borderId="102" xfId="0" applyNumberFormat="1" applyFont="1" applyFill="1" applyBorder="1" applyAlignment="1">
      <alignment horizontal="left" vertical="center" wrapText="1"/>
    </xf>
    <xf numFmtId="0" fontId="114" fillId="0" borderId="104" xfId="0" applyNumberFormat="1" applyFont="1" applyFill="1" applyBorder="1" applyAlignment="1">
      <alignment horizontal="left" vertical="center" wrapText="1"/>
    </xf>
    <xf numFmtId="0" fontId="114" fillId="0" borderId="105" xfId="0" applyNumberFormat="1" applyFont="1" applyFill="1" applyBorder="1" applyAlignment="1">
      <alignment horizontal="left" vertical="center" wrapText="1"/>
    </xf>
    <xf numFmtId="0" fontId="115" fillId="0" borderId="98" xfId="0" applyFont="1" applyFill="1" applyBorder="1" applyAlignment="1">
      <alignment horizontal="center" vertical="center" wrapText="1"/>
    </xf>
    <xf numFmtId="0" fontId="115" fillId="0" borderId="99" xfId="0" applyFont="1" applyFill="1" applyBorder="1" applyAlignment="1">
      <alignment horizontal="center" vertical="center" wrapText="1"/>
    </xf>
    <xf numFmtId="0" fontId="115" fillId="0" borderId="100" xfId="0" applyFont="1" applyFill="1" applyBorder="1" applyAlignment="1">
      <alignment horizontal="center" vertical="center" wrapText="1"/>
    </xf>
    <xf numFmtId="0" fontId="115" fillId="0" borderId="81" xfId="0" applyFont="1" applyFill="1" applyBorder="1" applyAlignment="1">
      <alignment horizontal="center" vertical="center" wrapText="1"/>
    </xf>
    <xf numFmtId="0" fontId="115" fillId="0" borderId="103" xfId="0" applyFont="1" applyFill="1" applyBorder="1" applyAlignment="1">
      <alignment horizontal="center" vertical="center" wrapText="1"/>
    </xf>
    <xf numFmtId="0" fontId="115" fillId="0" borderId="73" xfId="0" applyFont="1" applyFill="1" applyBorder="1" applyAlignment="1">
      <alignment horizontal="center" vertical="center" wrapText="1"/>
    </xf>
    <xf numFmtId="0" fontId="111" fillId="0" borderId="119"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115" xfId="0" applyFont="1" applyBorder="1" applyAlignment="1">
      <alignment horizontal="center" vertical="center" wrapText="1"/>
    </xf>
    <xf numFmtId="0" fontId="119" fillId="0" borderId="115" xfId="0" applyFont="1" applyFill="1" applyBorder="1" applyAlignment="1">
      <alignment horizontal="center" vertical="center"/>
    </xf>
    <xf numFmtId="0" fontId="119" fillId="0" borderId="98" xfId="0" applyFont="1" applyFill="1" applyBorder="1" applyAlignment="1">
      <alignment horizontal="center" vertical="center"/>
    </xf>
    <xf numFmtId="0" fontId="119" fillId="0" borderId="100" xfId="0" applyFont="1" applyFill="1" applyBorder="1" applyAlignment="1">
      <alignment horizontal="center" vertical="center"/>
    </xf>
    <xf numFmtId="0" fontId="119" fillId="0" borderId="81" xfId="0" applyFont="1" applyFill="1" applyBorder="1" applyAlignment="1">
      <alignment horizontal="center" vertical="center"/>
    </xf>
    <xf numFmtId="0" fontId="119" fillId="0" borderId="73" xfId="0" applyFont="1" applyFill="1" applyBorder="1" applyAlignment="1">
      <alignment horizontal="center" vertical="center"/>
    </xf>
    <xf numFmtId="0" fontId="115" fillId="0" borderId="115" xfId="0" applyFont="1" applyFill="1" applyBorder="1" applyAlignment="1">
      <alignment horizontal="center" vertical="center" wrapText="1"/>
    </xf>
    <xf numFmtId="0" fontId="111" fillId="0" borderId="118" xfId="0" applyFont="1" applyBorder="1" applyAlignment="1">
      <alignment horizontal="center" vertical="center" wrapText="1"/>
    </xf>
    <xf numFmtId="0" fontId="114" fillId="0" borderId="98" xfId="0" applyFont="1" applyFill="1" applyBorder="1" applyAlignment="1">
      <alignment horizontal="center" vertical="center" wrapText="1"/>
    </xf>
    <xf numFmtId="0" fontId="114" fillId="0" borderId="100" xfId="0" applyFont="1" applyFill="1" applyBorder="1" applyAlignment="1">
      <alignment horizontal="center" vertical="center" wrapText="1"/>
    </xf>
    <xf numFmtId="0" fontId="114" fillId="0" borderId="68" xfId="0" applyFont="1" applyFill="1" applyBorder="1" applyAlignment="1">
      <alignment horizontal="center" vertical="center" wrapText="1"/>
    </xf>
    <xf numFmtId="0" fontId="114" fillId="0" borderId="66" xfId="0" applyFont="1" applyFill="1" applyBorder="1" applyAlignment="1">
      <alignment horizontal="center" vertical="center" wrapText="1"/>
    </xf>
    <xf numFmtId="0" fontId="114" fillId="0" borderId="81" xfId="0" applyFont="1" applyFill="1" applyBorder="1" applyAlignment="1">
      <alignment horizontal="center" vertical="center" wrapText="1"/>
    </xf>
    <xf numFmtId="0" fontId="114" fillId="0" borderId="73" xfId="0" applyFont="1" applyFill="1" applyBorder="1" applyAlignment="1">
      <alignment horizontal="center" vertical="center" wrapText="1"/>
    </xf>
    <xf numFmtId="0" fontId="111" fillId="0" borderId="116" xfId="0" applyFont="1" applyFill="1" applyBorder="1" applyAlignment="1">
      <alignment horizontal="center" vertical="center" wrapText="1"/>
    </xf>
    <xf numFmtId="0" fontId="111" fillId="0" borderId="117" xfId="0" applyFont="1" applyFill="1" applyBorder="1" applyAlignment="1">
      <alignment horizontal="center" vertical="center" wrapText="1"/>
    </xf>
    <xf numFmtId="0" fontId="114" fillId="0" borderId="74" xfId="0" applyFont="1" applyFill="1" applyBorder="1" applyAlignment="1">
      <alignment horizontal="center" vertical="center" wrapText="1"/>
    </xf>
    <xf numFmtId="0" fontId="114" fillId="0" borderId="7" xfId="0" applyFont="1" applyFill="1" applyBorder="1" applyAlignment="1">
      <alignment horizontal="center" vertical="center" wrapText="1"/>
    </xf>
    <xf numFmtId="0" fontId="111" fillId="0" borderId="74" xfId="0" applyFont="1" applyFill="1" applyBorder="1" applyAlignment="1">
      <alignment horizontal="center" vertical="center" wrapText="1"/>
    </xf>
    <xf numFmtId="0" fontId="111" fillId="0" borderId="73" xfId="0" applyFont="1" applyBorder="1" applyAlignment="1">
      <alignment horizontal="center" vertical="center" wrapText="1"/>
    </xf>
    <xf numFmtId="0" fontId="111" fillId="0" borderId="78" xfId="0" applyFont="1" applyBorder="1" applyAlignment="1">
      <alignment horizontal="center" vertical="center" wrapText="1"/>
    </xf>
    <xf numFmtId="0" fontId="114" fillId="0" borderId="53" xfId="0" applyNumberFormat="1" applyFont="1" applyFill="1" applyBorder="1" applyAlignment="1">
      <alignment horizontal="left" vertical="top" wrapText="1"/>
    </xf>
    <xf numFmtId="0" fontId="114" fillId="0" borderId="75" xfId="0" applyNumberFormat="1" applyFont="1" applyFill="1" applyBorder="1" applyAlignment="1">
      <alignment horizontal="left" vertical="top" wrapText="1"/>
    </xf>
    <xf numFmtId="0" fontId="114" fillId="0" borderId="61" xfId="0" applyNumberFormat="1" applyFont="1" applyFill="1" applyBorder="1" applyAlignment="1">
      <alignment horizontal="left" vertical="top" wrapText="1"/>
    </xf>
    <xf numFmtId="0" fontId="114" fillId="0" borderId="88" xfId="0" applyNumberFormat="1" applyFont="1" applyFill="1" applyBorder="1" applyAlignment="1">
      <alignment horizontal="left" vertical="top" wrapText="1"/>
    </xf>
    <xf numFmtId="0" fontId="114" fillId="0" borderId="95" xfId="0" applyNumberFormat="1" applyFont="1" applyFill="1" applyBorder="1" applyAlignment="1">
      <alignment horizontal="left" vertical="top" wrapText="1"/>
    </xf>
    <xf numFmtId="0" fontId="114" fillId="0" borderId="122" xfId="0" applyNumberFormat="1" applyFont="1" applyFill="1" applyBorder="1" applyAlignment="1">
      <alignment horizontal="left" vertical="top" wrapText="1"/>
    </xf>
    <xf numFmtId="0" fontId="114" fillId="0" borderId="82" xfId="0" applyFont="1" applyFill="1" applyBorder="1" applyAlignment="1">
      <alignment horizontal="center" vertical="center" wrapText="1"/>
    </xf>
    <xf numFmtId="0" fontId="114" fillId="0" borderId="65" xfId="0" applyFont="1" applyFill="1" applyBorder="1" applyAlignment="1">
      <alignment horizontal="center" vertical="center" wrapText="1"/>
    </xf>
    <xf numFmtId="0" fontId="111" fillId="0" borderId="67" xfId="0" applyFont="1" applyFill="1" applyBorder="1" applyAlignment="1">
      <alignment horizontal="center" vertical="center" wrapText="1"/>
    </xf>
    <xf numFmtId="0" fontId="111" fillId="0" borderId="26" xfId="0" applyFont="1" applyFill="1" applyBorder="1" applyAlignment="1">
      <alignment horizontal="center" vertical="center" wrapText="1"/>
    </xf>
    <xf numFmtId="0" fontId="111" fillId="0" borderId="28" xfId="0" applyFont="1" applyFill="1" applyBorder="1" applyAlignment="1">
      <alignment horizontal="center" vertical="center" wrapText="1"/>
    </xf>
    <xf numFmtId="0" fontId="111" fillId="0" borderId="98" xfId="0" applyFont="1" applyBorder="1" applyAlignment="1">
      <alignment horizontal="center" vertical="top" wrapText="1"/>
    </xf>
    <xf numFmtId="0" fontId="111" fillId="0" borderId="99" xfId="0" applyFont="1" applyBorder="1" applyAlignment="1">
      <alignment horizontal="center" vertical="top" wrapText="1"/>
    </xf>
    <xf numFmtId="0" fontId="111" fillId="0" borderId="98" xfId="0" applyFont="1" applyFill="1" applyBorder="1" applyAlignment="1">
      <alignment horizontal="center" vertical="top" wrapText="1"/>
    </xf>
    <xf numFmtId="0" fontId="111" fillId="0" borderId="117" xfId="0" applyFont="1" applyFill="1" applyBorder="1" applyAlignment="1">
      <alignment horizontal="center" vertical="top" wrapText="1"/>
    </xf>
    <xf numFmtId="0" fontId="111" fillId="0" borderId="118" xfId="0" applyFont="1" applyFill="1" applyBorder="1" applyAlignment="1">
      <alignment horizontal="center" vertical="top" wrapText="1"/>
    </xf>
    <xf numFmtId="0" fontId="131" fillId="0" borderId="107" xfId="0" applyNumberFormat="1" applyFont="1" applyFill="1" applyBorder="1" applyAlignment="1">
      <alignment horizontal="left" vertical="top" wrapText="1"/>
    </xf>
    <xf numFmtId="0" fontId="131" fillId="0" borderId="108" xfId="0" applyNumberFormat="1" applyFont="1" applyFill="1" applyBorder="1" applyAlignment="1">
      <alignment horizontal="left" vertical="top" wrapText="1"/>
    </xf>
    <xf numFmtId="0" fontId="117" fillId="0" borderId="98" xfId="0" applyFont="1" applyBorder="1" applyAlignment="1">
      <alignment horizontal="center" vertical="center"/>
    </xf>
    <xf numFmtId="0" fontId="117" fillId="0" borderId="100" xfId="0" applyFont="1" applyBorder="1" applyAlignment="1">
      <alignment horizontal="center" vertical="center"/>
    </xf>
    <xf numFmtId="0" fontId="117" fillId="0" borderId="81" xfId="0" applyFont="1" applyBorder="1" applyAlignment="1">
      <alignment horizontal="center" vertical="center"/>
    </xf>
    <xf numFmtId="0" fontId="117" fillId="0" borderId="73" xfId="0" applyFont="1" applyBorder="1" applyAlignment="1">
      <alignment horizontal="center" vertical="center"/>
    </xf>
    <xf numFmtId="0" fontId="116" fillId="0" borderId="115" xfId="0" applyFont="1" applyBorder="1" applyAlignment="1">
      <alignment horizontal="center" vertical="center" wrapText="1"/>
    </xf>
    <xf numFmtId="0" fontId="116" fillId="0" borderId="119" xfId="0" applyFont="1" applyBorder="1" applyAlignment="1">
      <alignment horizontal="center" vertical="center" wrapText="1"/>
    </xf>
    <xf numFmtId="0" fontId="2" fillId="0" borderId="141" xfId="11" applyFont="1" applyFill="1" applyBorder="1" applyAlignment="1" applyProtection="1">
      <alignment vertical="center"/>
    </xf>
    <xf numFmtId="0" fontId="45" fillId="0" borderId="141" xfId="11" applyFont="1" applyFill="1" applyBorder="1" applyAlignment="1" applyProtection="1">
      <alignment horizontal="center" vertical="center"/>
    </xf>
    <xf numFmtId="0" fontId="84" fillId="0" borderId="141" xfId="0" applyFont="1" applyFill="1" applyBorder="1"/>
    <xf numFmtId="0" fontId="0" fillId="0" borderId="141" xfId="0" applyBorder="1" applyAlignment="1">
      <alignment horizontal="center"/>
    </xf>
    <xf numFmtId="0" fontId="84" fillId="0" borderId="141" xfId="0" applyFont="1" applyBorder="1"/>
    <xf numFmtId="193" fontId="86" fillId="36" borderId="141" xfId="0" applyNumberFormat="1" applyFont="1" applyFill="1" applyBorder="1" applyAlignment="1">
      <alignment horizontal="left" vertical="center" wrapText="1"/>
    </xf>
    <xf numFmtId="167" fontId="115" fillId="36" borderId="141" xfId="0" applyNumberFormat="1" applyFont="1" applyFill="1" applyBorder="1" applyAlignment="1">
      <alignment horizontal="center" vertical="center"/>
    </xf>
  </cellXfs>
  <cellStyles count="21415">
    <cellStyle name="_RC VALUTEBIS WRILSI " xfId="18"/>
    <cellStyle name="=C:\WINNT35\SYSTEM32\COMMAND.COM" xfId="20964"/>
    <cellStyle name="1Normal" xfId="19"/>
    <cellStyle name="1Normal 2" xfId="20"/>
    <cellStyle name="1Normal 3" xfId="21"/>
    <cellStyle name="20% - Accent1 2" xfId="22"/>
    <cellStyle name="20% - Accent1 2 10" xfId="23"/>
    <cellStyle name="20% - Accent1 2 11" xfId="24"/>
    <cellStyle name="20% - Accent1 2 12" xfId="25"/>
    <cellStyle name="20% - Accent1 2 2" xfId="26"/>
    <cellStyle name="20% - Accent1 2 2 2" xfId="27"/>
    <cellStyle name="20% - Accent1 2 3" xfId="28"/>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3" xfId="37"/>
    <cellStyle name="20% - Accent1 4" xfId="38"/>
    <cellStyle name="20% - Accent1 4 2" xfId="39"/>
    <cellStyle name="20% - Accent1 4 3" xfId="40"/>
    <cellStyle name="20% - Accent1 5" xfId="41"/>
    <cellStyle name="20% - Accent1 5 2" xfId="42"/>
    <cellStyle name="20% - Accent1 5 3" xfId="43"/>
    <cellStyle name="20% - Accent1 6" xfId="44"/>
    <cellStyle name="20% - Accent1 6 2" xfId="45"/>
    <cellStyle name="20% - Accent1 6 3" xfId="46"/>
    <cellStyle name="20% - Accent1 7" xfId="47"/>
    <cellStyle name="20% - Accent2 2" xfId="48"/>
    <cellStyle name="20% - Accent2 2 10" xfId="49"/>
    <cellStyle name="20% - Accent2 2 11" xfId="50"/>
    <cellStyle name="20% - Accent2 2 12" xfId="51"/>
    <cellStyle name="20% - Accent2 2 2" xfId="52"/>
    <cellStyle name="20% - Accent2 2 2 2" xfId="53"/>
    <cellStyle name="20% - Accent2 2 3" xfId="54"/>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3" xfId="63"/>
    <cellStyle name="20% - Accent2 4" xfId="64"/>
    <cellStyle name="20% - Accent2 4 2" xfId="65"/>
    <cellStyle name="20% - Accent2 4 3" xfId="66"/>
    <cellStyle name="20% - Accent2 5" xfId="67"/>
    <cellStyle name="20% - Accent2 5 2" xfId="68"/>
    <cellStyle name="20% - Accent2 5 3" xfId="69"/>
    <cellStyle name="20% - Accent2 6" xfId="70"/>
    <cellStyle name="20% - Accent2 6 2" xfId="71"/>
    <cellStyle name="20% - Accent2 6 3" xfId="72"/>
    <cellStyle name="20% - Accent2 7" xfId="73"/>
    <cellStyle name="20% - Accent3 2" xfId="74"/>
    <cellStyle name="20% - Accent3 2 10" xfId="75"/>
    <cellStyle name="20% - Accent3 2 11" xfId="76"/>
    <cellStyle name="20% - Accent3 2 12" xfId="77"/>
    <cellStyle name="20% - Accent3 2 2" xfId="78"/>
    <cellStyle name="20% - Accent3 2 2 2" xfId="79"/>
    <cellStyle name="20% - Accent3 2 3" xfId="80"/>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3" xfId="89"/>
    <cellStyle name="20% - Accent3 4" xfId="90"/>
    <cellStyle name="20% - Accent3 4 2" xfId="91"/>
    <cellStyle name="20% - Accent3 4 3" xfId="92"/>
    <cellStyle name="20% - Accent3 5" xfId="93"/>
    <cellStyle name="20% - Accent3 5 2" xfId="94"/>
    <cellStyle name="20% - Accent3 5 3" xfId="95"/>
    <cellStyle name="20% - Accent3 6" xfId="96"/>
    <cellStyle name="20% - Accent3 6 2" xfId="97"/>
    <cellStyle name="20% - Accent3 6 3" xfId="98"/>
    <cellStyle name="20% - Accent3 7" xfId="99"/>
    <cellStyle name="20% - Accent4 2" xfId="100"/>
    <cellStyle name="20% - Accent4 2 10" xfId="101"/>
    <cellStyle name="20% - Accent4 2 11" xfId="102"/>
    <cellStyle name="20% - Accent4 2 12" xfId="103"/>
    <cellStyle name="20% - Accent4 2 2" xfId="104"/>
    <cellStyle name="20% - Accent4 2 2 2" xfId="105"/>
    <cellStyle name="20% - Accent4 2 3" xfId="106"/>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3" xfId="115"/>
    <cellStyle name="20% - Accent4 4" xfId="116"/>
    <cellStyle name="20% - Accent4 4 2" xfId="117"/>
    <cellStyle name="20% - Accent4 4 3" xfId="118"/>
    <cellStyle name="20% - Accent4 5" xfId="119"/>
    <cellStyle name="20% - Accent4 5 2" xfId="120"/>
    <cellStyle name="20% - Accent4 5 3" xfId="121"/>
    <cellStyle name="20% - Accent4 6" xfId="122"/>
    <cellStyle name="20% - Accent4 6 2" xfId="123"/>
    <cellStyle name="20% - Accent4 6 3" xfId="124"/>
    <cellStyle name="20% - Accent4 7" xfId="125"/>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3" xfId="141"/>
    <cellStyle name="20% - Accent5 4" xfId="142"/>
    <cellStyle name="20% - Accent5 4 2" xfId="143"/>
    <cellStyle name="20% - Accent5 4 3" xfId="144"/>
    <cellStyle name="20% - Accent5 5" xfId="145"/>
    <cellStyle name="20% - Accent5 5 2" xfId="146"/>
    <cellStyle name="20% - Accent5 5 3" xfId="147"/>
    <cellStyle name="20% - Accent5 6" xfId="148"/>
    <cellStyle name="20% - Accent5 6 2" xfId="149"/>
    <cellStyle name="20% - Accent5 6 3" xfId="150"/>
    <cellStyle name="20% - Accent5 7" xfId="151"/>
    <cellStyle name="20% - Accent6 2" xfId="152"/>
    <cellStyle name="20% - Accent6 2 10" xfId="153"/>
    <cellStyle name="20% - Accent6 2 11" xfId="154"/>
    <cellStyle name="20% - Accent6 2 12" xfId="155"/>
    <cellStyle name="20% - Accent6 2 2" xfId="156"/>
    <cellStyle name="20% - Accent6 2 2 2" xfId="157"/>
    <cellStyle name="20% - Accent6 2 3" xfId="158"/>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3" xfId="167"/>
    <cellStyle name="20% - Accent6 4" xfId="168"/>
    <cellStyle name="20% - Accent6 4 2" xfId="169"/>
    <cellStyle name="20% - Accent6 4 3" xfId="170"/>
    <cellStyle name="20% - Accent6 5" xfId="171"/>
    <cellStyle name="20% - Accent6 5 2" xfId="172"/>
    <cellStyle name="20% - Accent6 5 3" xfId="173"/>
    <cellStyle name="20% - Accent6 6" xfId="174"/>
    <cellStyle name="20% - Accent6 6 2" xfId="175"/>
    <cellStyle name="20% - Accent6 6 3" xfId="176"/>
    <cellStyle name="20% - Accent6 7" xfId="177"/>
    <cellStyle name="40% - Accent1 2" xfId="178"/>
    <cellStyle name="40% - Accent1 2 10" xfId="179"/>
    <cellStyle name="40% - Accent1 2 11" xfId="180"/>
    <cellStyle name="40% - Accent1 2 12" xfId="181"/>
    <cellStyle name="40% - Accent1 2 2" xfId="182"/>
    <cellStyle name="40% - Accent1 2 2 2" xfId="183"/>
    <cellStyle name="40% - Accent1 2 3" xfId="184"/>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3" xfId="193"/>
    <cellStyle name="40% - Accent1 4" xfId="194"/>
    <cellStyle name="40% - Accent1 4 2" xfId="195"/>
    <cellStyle name="40% - Accent1 4 3" xfId="196"/>
    <cellStyle name="40% - Accent1 5" xfId="197"/>
    <cellStyle name="40% - Accent1 5 2" xfId="198"/>
    <cellStyle name="40% - Accent1 5 3" xfId="199"/>
    <cellStyle name="40% - Accent1 6" xfId="200"/>
    <cellStyle name="40% - Accent1 6 2" xfId="201"/>
    <cellStyle name="40% - Accent1 6 3" xfId="202"/>
    <cellStyle name="40% - Accent1 7" xfId="203"/>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3" xfId="219"/>
    <cellStyle name="40% - Accent2 4" xfId="220"/>
    <cellStyle name="40% - Accent2 4 2" xfId="221"/>
    <cellStyle name="40% - Accent2 4 3" xfId="222"/>
    <cellStyle name="40% - Accent2 5" xfId="223"/>
    <cellStyle name="40% - Accent2 5 2" xfId="224"/>
    <cellStyle name="40% - Accent2 5 3" xfId="225"/>
    <cellStyle name="40% - Accent2 6" xfId="226"/>
    <cellStyle name="40% - Accent2 6 2" xfId="227"/>
    <cellStyle name="40% - Accent2 6 3" xfId="228"/>
    <cellStyle name="40% - Accent2 7" xfId="229"/>
    <cellStyle name="40% - Accent3 2" xfId="230"/>
    <cellStyle name="40% - Accent3 2 10" xfId="231"/>
    <cellStyle name="40% - Accent3 2 11" xfId="232"/>
    <cellStyle name="40% - Accent3 2 12" xfId="233"/>
    <cellStyle name="40% - Accent3 2 2" xfId="234"/>
    <cellStyle name="40% - Accent3 2 2 2" xfId="235"/>
    <cellStyle name="40% - Accent3 2 3" xfId="236"/>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3" xfId="245"/>
    <cellStyle name="40% - Accent3 4" xfId="246"/>
    <cellStyle name="40% - Accent3 4 2" xfId="247"/>
    <cellStyle name="40% - Accent3 4 3" xfId="248"/>
    <cellStyle name="40% - Accent3 5" xfId="249"/>
    <cellStyle name="40% - Accent3 5 2" xfId="250"/>
    <cellStyle name="40% - Accent3 5 3" xfId="251"/>
    <cellStyle name="40% - Accent3 6" xfId="252"/>
    <cellStyle name="40% - Accent3 6 2" xfId="253"/>
    <cellStyle name="40% - Accent3 6 3" xfId="254"/>
    <cellStyle name="40% - Accent3 7" xfId="255"/>
    <cellStyle name="40% - Accent4 2" xfId="256"/>
    <cellStyle name="40% - Accent4 2 10" xfId="257"/>
    <cellStyle name="40% - Accent4 2 11" xfId="258"/>
    <cellStyle name="40% - Accent4 2 12" xfId="259"/>
    <cellStyle name="40% - Accent4 2 2" xfId="260"/>
    <cellStyle name="40% - Accent4 2 2 2" xfId="261"/>
    <cellStyle name="40% - Accent4 2 3" xfId="262"/>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3" xfId="271"/>
    <cellStyle name="40% - Accent4 4" xfId="272"/>
    <cellStyle name="40% - Accent4 4 2" xfId="273"/>
    <cellStyle name="40% - Accent4 4 3" xfId="274"/>
    <cellStyle name="40% - Accent4 5" xfId="275"/>
    <cellStyle name="40% - Accent4 5 2" xfId="276"/>
    <cellStyle name="40% - Accent4 5 3" xfId="277"/>
    <cellStyle name="40% - Accent4 6" xfId="278"/>
    <cellStyle name="40% - Accent4 6 2" xfId="279"/>
    <cellStyle name="40% - Accent4 6 3" xfId="280"/>
    <cellStyle name="40% - Accent4 7" xfId="281"/>
    <cellStyle name="40% - Accent5 2" xfId="282"/>
    <cellStyle name="40% - Accent5 2 10" xfId="283"/>
    <cellStyle name="40% - Accent5 2 11" xfId="284"/>
    <cellStyle name="40% - Accent5 2 12" xfId="285"/>
    <cellStyle name="40% - Accent5 2 2" xfId="286"/>
    <cellStyle name="40% - Accent5 2 2 2" xfId="287"/>
    <cellStyle name="40% - Accent5 2 3" xfId="288"/>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3" xfId="297"/>
    <cellStyle name="40% - Accent5 4" xfId="298"/>
    <cellStyle name="40% - Accent5 4 2" xfId="299"/>
    <cellStyle name="40% - Accent5 4 3" xfId="300"/>
    <cellStyle name="40% - Accent5 5" xfId="301"/>
    <cellStyle name="40% - Accent5 5 2" xfId="302"/>
    <cellStyle name="40% - Accent5 5 3" xfId="303"/>
    <cellStyle name="40% - Accent5 6" xfId="304"/>
    <cellStyle name="40% - Accent5 6 2" xfId="305"/>
    <cellStyle name="40% - Accent5 6 3" xfId="306"/>
    <cellStyle name="40% - Accent5 7" xfId="307"/>
    <cellStyle name="40% - Accent6 2" xfId="308"/>
    <cellStyle name="40% - Accent6 2 10" xfId="309"/>
    <cellStyle name="40% - Accent6 2 11" xfId="310"/>
    <cellStyle name="40% - Accent6 2 12" xfId="311"/>
    <cellStyle name="40% - Accent6 2 2" xfId="312"/>
    <cellStyle name="40% - Accent6 2 2 2" xfId="313"/>
    <cellStyle name="40% - Accent6 2 3" xfId="314"/>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3" xfId="323"/>
    <cellStyle name="40% - Accent6 4" xfId="324"/>
    <cellStyle name="40% - Accent6 4 2" xfId="325"/>
    <cellStyle name="40% - Accent6 4 3" xfId="326"/>
    <cellStyle name="40% - Accent6 5" xfId="327"/>
    <cellStyle name="40% - Accent6 5 2" xfId="328"/>
    <cellStyle name="40% - Accent6 5 3" xfId="329"/>
    <cellStyle name="40% - Accent6 6" xfId="330"/>
    <cellStyle name="40% - Accent6 6 2" xfId="331"/>
    <cellStyle name="40% - Accent6 6 3" xfId="332"/>
    <cellStyle name="40% - Accent6 7" xfId="333"/>
    <cellStyle name="60% - Accent1 2" xfId="334"/>
    <cellStyle name="60% - Accent1 2 10" xfId="335"/>
    <cellStyle name="60% - Accent1 2 11" xfId="336"/>
    <cellStyle name="60% - Accent1 2 12" xfId="337"/>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4" xfId="350"/>
    <cellStyle name="60% - Accent1 4 2" xfId="351"/>
    <cellStyle name="60% - Accent1 4 3" xfId="352"/>
    <cellStyle name="60% - Accent1 5" xfId="353"/>
    <cellStyle name="60% - Accent1 5 2" xfId="354"/>
    <cellStyle name="60% - Accent1 5 3" xfId="355"/>
    <cellStyle name="60% - Accent1 6" xfId="356"/>
    <cellStyle name="60% - Accent1 6 2" xfId="357"/>
    <cellStyle name="60% - Accent1 6 3" xfId="358"/>
    <cellStyle name="60% - Accent1 7" xfId="359"/>
    <cellStyle name="60% - Accent2 2" xfId="360"/>
    <cellStyle name="60% - Accent2 2 10" xfId="361"/>
    <cellStyle name="60% - Accent2 2 11" xfId="362"/>
    <cellStyle name="60% - Accent2 2 12" xfId="363"/>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4" xfId="376"/>
    <cellStyle name="60% - Accent2 4 2" xfId="377"/>
    <cellStyle name="60% - Accent2 4 3" xfId="378"/>
    <cellStyle name="60% - Accent2 5" xfId="379"/>
    <cellStyle name="60% - Accent2 5 2" xfId="380"/>
    <cellStyle name="60% - Accent2 5 3" xfId="381"/>
    <cellStyle name="60% - Accent2 6" xfId="382"/>
    <cellStyle name="60% - Accent2 6 2" xfId="383"/>
    <cellStyle name="60% - Accent2 6 3" xfId="384"/>
    <cellStyle name="60% - Accent2 7" xfId="385"/>
    <cellStyle name="60% - Accent3 2" xfId="386"/>
    <cellStyle name="60% - Accent3 2 10" xfId="387"/>
    <cellStyle name="60% - Accent3 2 11" xfId="388"/>
    <cellStyle name="60% - Accent3 2 12" xfId="38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4" xfId="402"/>
    <cellStyle name="60% - Accent3 4 2" xfId="403"/>
    <cellStyle name="60% - Accent3 4 3" xfId="404"/>
    <cellStyle name="60% - Accent3 5" xfId="405"/>
    <cellStyle name="60% - Accent3 5 2" xfId="406"/>
    <cellStyle name="60% - Accent3 5 3" xfId="407"/>
    <cellStyle name="60% - Accent3 6" xfId="408"/>
    <cellStyle name="60% - Accent3 6 2" xfId="409"/>
    <cellStyle name="60% - Accent3 6 3" xfId="410"/>
    <cellStyle name="60% - Accent3 7" xfId="411"/>
    <cellStyle name="60% - Accent4 2" xfId="412"/>
    <cellStyle name="60% - Accent4 2 10" xfId="413"/>
    <cellStyle name="60% - Accent4 2 11" xfId="414"/>
    <cellStyle name="60% - Accent4 2 12" xfId="415"/>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4" xfId="428"/>
    <cellStyle name="60% - Accent4 4 2" xfId="429"/>
    <cellStyle name="60% - Accent4 4 3" xfId="430"/>
    <cellStyle name="60% - Accent4 5" xfId="431"/>
    <cellStyle name="60% - Accent4 5 2" xfId="432"/>
    <cellStyle name="60% - Accent4 5 3" xfId="433"/>
    <cellStyle name="60% - Accent4 6" xfId="434"/>
    <cellStyle name="60% - Accent4 6 2" xfId="435"/>
    <cellStyle name="60% - Accent4 6 3" xfId="436"/>
    <cellStyle name="60% - Accent4 7" xfId="437"/>
    <cellStyle name="60% - Accent5 2" xfId="438"/>
    <cellStyle name="60% - Accent5 2 10" xfId="439"/>
    <cellStyle name="60% - Accent5 2 11" xfId="440"/>
    <cellStyle name="60% - Accent5 2 12" xfId="441"/>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4" xfId="454"/>
    <cellStyle name="60% - Accent5 4 2" xfId="455"/>
    <cellStyle name="60% - Accent5 4 3" xfId="456"/>
    <cellStyle name="60% - Accent5 5" xfId="457"/>
    <cellStyle name="60% - Accent5 5 2" xfId="458"/>
    <cellStyle name="60% - Accent5 5 3" xfId="459"/>
    <cellStyle name="60% - Accent5 6" xfId="460"/>
    <cellStyle name="60% - Accent5 6 2" xfId="461"/>
    <cellStyle name="60% - Accent5 6 3" xfId="462"/>
    <cellStyle name="60% - Accent5 7" xfId="463"/>
    <cellStyle name="60% - Accent6 2" xfId="464"/>
    <cellStyle name="60% - Accent6 2 10" xfId="465"/>
    <cellStyle name="60% - Accent6 2 11" xfId="466"/>
    <cellStyle name="60% - Accent6 2 12" xfId="467"/>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4" xfId="480"/>
    <cellStyle name="60% - Accent6 4 2" xfId="481"/>
    <cellStyle name="60% - Accent6 4 3" xfId="482"/>
    <cellStyle name="60% - Accent6 5" xfId="483"/>
    <cellStyle name="60% - Accent6 5 2" xfId="484"/>
    <cellStyle name="60% - Accent6 5 3" xfId="485"/>
    <cellStyle name="60% - Accent6 6" xfId="486"/>
    <cellStyle name="60% - Accent6 6 2" xfId="487"/>
    <cellStyle name="60% - Accent6 6 3" xfId="488"/>
    <cellStyle name="60% - Accent6 7" xfId="489"/>
    <cellStyle name="Accent1 - 20%" xfId="490"/>
    <cellStyle name="Accent1 - 40%" xfId="491"/>
    <cellStyle name="Accent1 - 60%" xfId="492"/>
    <cellStyle name="Accent1 2" xfId="493"/>
    <cellStyle name="Accent1 2 10" xfId="494"/>
    <cellStyle name="Accent1 2 11" xfId="495"/>
    <cellStyle name="Accent1 2 12" xfId="496"/>
    <cellStyle name="Accent1 2 2" xfId="497"/>
    <cellStyle name="Accent1 2 2 2" xfId="498"/>
    <cellStyle name="Accent1 2 3" xfId="499"/>
    <cellStyle name="Accent1 2 4" xfId="500"/>
    <cellStyle name="Accent1 2 5" xfId="501"/>
    <cellStyle name="Accent1 2 6" xfId="502"/>
    <cellStyle name="Accent1 2 7" xfId="503"/>
    <cellStyle name="Accent1 2 8" xfId="504"/>
    <cellStyle name="Accent1 2 9" xfId="505"/>
    <cellStyle name="Accent1 3" xfId="506"/>
    <cellStyle name="Accent1 3 2" xfId="507"/>
    <cellStyle name="Accent1 3 3" xfId="508"/>
    <cellStyle name="Accent1 4" xfId="509"/>
    <cellStyle name="Accent1 4 2" xfId="510"/>
    <cellStyle name="Accent1 4 3" xfId="511"/>
    <cellStyle name="Accent1 5" xfId="512"/>
    <cellStyle name="Accent1 5 2" xfId="513"/>
    <cellStyle name="Accent1 5 3" xfId="514"/>
    <cellStyle name="Accent1 6" xfId="515"/>
    <cellStyle name="Accent1 6 2" xfId="516"/>
    <cellStyle name="Accent1 6 3" xfId="517"/>
    <cellStyle name="Accent1 7" xfId="518"/>
    <cellStyle name="Accent1 8" xfId="519"/>
    <cellStyle name="Accent1 9" xfId="520"/>
    <cellStyle name="Accent2 - 20%" xfId="521"/>
    <cellStyle name="Accent2 - 40%" xfId="522"/>
    <cellStyle name="Accent2 - 60%" xfId="523"/>
    <cellStyle name="Accent2 2" xfId="524"/>
    <cellStyle name="Accent2 2 10" xfId="525"/>
    <cellStyle name="Accent2 2 11" xfId="526"/>
    <cellStyle name="Accent2 2 12" xfId="527"/>
    <cellStyle name="Accent2 2 2" xfId="528"/>
    <cellStyle name="Accent2 2 2 2" xfId="529"/>
    <cellStyle name="Accent2 2 3" xfId="530"/>
    <cellStyle name="Accent2 2 4" xfId="531"/>
    <cellStyle name="Accent2 2 5" xfId="532"/>
    <cellStyle name="Accent2 2 6" xfId="533"/>
    <cellStyle name="Accent2 2 7" xfId="534"/>
    <cellStyle name="Accent2 2 8" xfId="535"/>
    <cellStyle name="Accent2 2 9" xfId="536"/>
    <cellStyle name="Accent2 3" xfId="537"/>
    <cellStyle name="Accent2 3 2" xfId="538"/>
    <cellStyle name="Accent2 3 3" xfId="539"/>
    <cellStyle name="Accent2 4" xfId="540"/>
    <cellStyle name="Accent2 4 2" xfId="541"/>
    <cellStyle name="Accent2 4 3" xfId="542"/>
    <cellStyle name="Accent2 5" xfId="543"/>
    <cellStyle name="Accent2 5 2" xfId="544"/>
    <cellStyle name="Accent2 5 3" xfId="545"/>
    <cellStyle name="Accent2 6" xfId="546"/>
    <cellStyle name="Accent2 6 2" xfId="547"/>
    <cellStyle name="Accent2 6 3" xfId="548"/>
    <cellStyle name="Accent2 7" xfId="549"/>
    <cellStyle name="Accent2 8" xfId="550"/>
    <cellStyle name="Accent2 9" xfId="551"/>
    <cellStyle name="Accent3 - 20%" xfId="552"/>
    <cellStyle name="Accent3 - 40%" xfId="553"/>
    <cellStyle name="Accent3 - 60%" xfId="554"/>
    <cellStyle name="Accent3 2" xfId="555"/>
    <cellStyle name="Accent3 2 10" xfId="556"/>
    <cellStyle name="Accent3 2 11" xfId="557"/>
    <cellStyle name="Accent3 2 12" xfId="558"/>
    <cellStyle name="Accent3 2 2" xfId="559"/>
    <cellStyle name="Accent3 2 2 2" xfId="560"/>
    <cellStyle name="Accent3 2 3" xfId="561"/>
    <cellStyle name="Accent3 2 4" xfId="562"/>
    <cellStyle name="Accent3 2 5" xfId="563"/>
    <cellStyle name="Accent3 2 6" xfId="564"/>
    <cellStyle name="Accent3 2 7" xfId="565"/>
    <cellStyle name="Accent3 2 8" xfId="566"/>
    <cellStyle name="Accent3 2 9" xfId="567"/>
    <cellStyle name="Accent3 3" xfId="568"/>
    <cellStyle name="Accent3 3 2" xfId="569"/>
    <cellStyle name="Accent3 3 3" xfId="570"/>
    <cellStyle name="Accent3 4" xfId="571"/>
    <cellStyle name="Accent3 4 2" xfId="572"/>
    <cellStyle name="Accent3 4 3" xfId="573"/>
    <cellStyle name="Accent3 5" xfId="574"/>
    <cellStyle name="Accent3 5 2" xfId="575"/>
    <cellStyle name="Accent3 5 3" xfId="576"/>
    <cellStyle name="Accent3 6" xfId="577"/>
    <cellStyle name="Accent3 6 2" xfId="578"/>
    <cellStyle name="Accent3 6 3" xfId="579"/>
    <cellStyle name="Accent3 7" xfId="580"/>
    <cellStyle name="Accent3 8" xfId="581"/>
    <cellStyle name="Accent3 9" xfId="582"/>
    <cellStyle name="Accent4 - 20%" xfId="583"/>
    <cellStyle name="Accent4 - 40%" xfId="584"/>
    <cellStyle name="Accent4 - 60%" xfId="585"/>
    <cellStyle name="Accent4 2" xfId="586"/>
    <cellStyle name="Accent4 2 10" xfId="587"/>
    <cellStyle name="Accent4 2 11" xfId="588"/>
    <cellStyle name="Accent4 2 12" xfId="589"/>
    <cellStyle name="Accent4 2 2" xfId="590"/>
    <cellStyle name="Accent4 2 2 2" xfId="591"/>
    <cellStyle name="Accent4 2 3" xfId="592"/>
    <cellStyle name="Accent4 2 4" xfId="593"/>
    <cellStyle name="Accent4 2 5" xfId="594"/>
    <cellStyle name="Accent4 2 6" xfId="595"/>
    <cellStyle name="Accent4 2 7" xfId="596"/>
    <cellStyle name="Accent4 2 8" xfId="597"/>
    <cellStyle name="Accent4 2 9" xfId="598"/>
    <cellStyle name="Accent4 3" xfId="599"/>
    <cellStyle name="Accent4 3 2" xfId="600"/>
    <cellStyle name="Accent4 3 3" xfId="601"/>
    <cellStyle name="Accent4 4" xfId="602"/>
    <cellStyle name="Accent4 4 2" xfId="603"/>
    <cellStyle name="Accent4 4 3" xfId="604"/>
    <cellStyle name="Accent4 5" xfId="605"/>
    <cellStyle name="Accent4 5 2" xfId="606"/>
    <cellStyle name="Accent4 5 3" xfId="607"/>
    <cellStyle name="Accent4 6" xfId="608"/>
    <cellStyle name="Accent4 6 2" xfId="609"/>
    <cellStyle name="Accent4 6 3" xfId="610"/>
    <cellStyle name="Accent4 7" xfId="611"/>
    <cellStyle name="Accent4 8" xfId="612"/>
    <cellStyle name="Accent4 9" xfId="613"/>
    <cellStyle name="Accent5 - 20%" xfId="614"/>
    <cellStyle name="Accent5 - 40%" xfId="615"/>
    <cellStyle name="Accent5 - 60%" xfId="616"/>
    <cellStyle name="Accent5 2" xfId="617"/>
    <cellStyle name="Accent5 2 10" xfId="618"/>
    <cellStyle name="Accent5 2 11" xfId="619"/>
    <cellStyle name="Accent5 2 12" xfId="620"/>
    <cellStyle name="Accent5 2 2" xfId="621"/>
    <cellStyle name="Accent5 2 2 2" xfId="622"/>
    <cellStyle name="Accent5 2 3" xfId="623"/>
    <cellStyle name="Accent5 2 4" xfId="624"/>
    <cellStyle name="Accent5 2 5" xfId="625"/>
    <cellStyle name="Accent5 2 6" xfId="626"/>
    <cellStyle name="Accent5 2 7" xfId="627"/>
    <cellStyle name="Accent5 2 8" xfId="628"/>
    <cellStyle name="Accent5 2 9" xfId="629"/>
    <cellStyle name="Accent5 3" xfId="630"/>
    <cellStyle name="Accent5 3 2" xfId="631"/>
    <cellStyle name="Accent5 3 3" xfId="632"/>
    <cellStyle name="Accent5 4" xfId="633"/>
    <cellStyle name="Accent5 4 2" xfId="634"/>
    <cellStyle name="Accent5 4 3" xfId="635"/>
    <cellStyle name="Accent5 5" xfId="636"/>
    <cellStyle name="Accent5 5 2" xfId="637"/>
    <cellStyle name="Accent5 5 3" xfId="638"/>
    <cellStyle name="Accent5 6" xfId="639"/>
    <cellStyle name="Accent5 6 2" xfId="640"/>
    <cellStyle name="Accent5 6 3" xfId="641"/>
    <cellStyle name="Accent5 7" xfId="642"/>
    <cellStyle name="Accent5 8" xfId="643"/>
    <cellStyle name="Accent5 9" xfId="644"/>
    <cellStyle name="Accent6 - 20%" xfId="645"/>
    <cellStyle name="Accent6 - 40%" xfId="646"/>
    <cellStyle name="Accent6 - 60%" xfId="647"/>
    <cellStyle name="Accent6 2" xfId="648"/>
    <cellStyle name="Accent6 2 10" xfId="649"/>
    <cellStyle name="Accent6 2 11" xfId="650"/>
    <cellStyle name="Accent6 2 12" xfId="651"/>
    <cellStyle name="Accent6 2 2" xfId="652"/>
    <cellStyle name="Accent6 2 2 2" xfId="653"/>
    <cellStyle name="Accent6 2 3" xfId="654"/>
    <cellStyle name="Accent6 2 4" xfId="655"/>
    <cellStyle name="Accent6 2 5" xfId="656"/>
    <cellStyle name="Accent6 2 6" xfId="657"/>
    <cellStyle name="Accent6 2 7" xfId="658"/>
    <cellStyle name="Accent6 2 8" xfId="659"/>
    <cellStyle name="Accent6 2 9" xfId="660"/>
    <cellStyle name="Accent6 3" xfId="661"/>
    <cellStyle name="Accent6 3 2" xfId="662"/>
    <cellStyle name="Accent6 3 3" xfId="663"/>
    <cellStyle name="Accent6 4" xfId="664"/>
    <cellStyle name="Accent6 4 2" xfId="665"/>
    <cellStyle name="Accent6 4 3" xfId="666"/>
    <cellStyle name="Accent6 5" xfId="667"/>
    <cellStyle name="Accent6 5 2" xfId="668"/>
    <cellStyle name="Accent6 5 3" xfId="669"/>
    <cellStyle name="Accent6 6" xfId="670"/>
    <cellStyle name="Accent6 6 2" xfId="671"/>
    <cellStyle name="Accent6 6 3" xfId="672"/>
    <cellStyle name="Accent6 7" xfId="673"/>
    <cellStyle name="Accent6 8" xfId="674"/>
    <cellStyle name="Accent6 9" xfId="675"/>
    <cellStyle name="Bad 2" xfId="676"/>
    <cellStyle name="Bad 2 10" xfId="677"/>
    <cellStyle name="Bad 2 11" xfId="678"/>
    <cellStyle name="Bad 2 12" xfId="67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4" xfId="692"/>
    <cellStyle name="Bad 4 2" xfId="693"/>
    <cellStyle name="Bad 4 3" xfId="694"/>
    <cellStyle name="Bad 5" xfId="695"/>
    <cellStyle name="Bad 5 2" xfId="696"/>
    <cellStyle name="Bad 5 3" xfId="697"/>
    <cellStyle name="Bad 6" xfId="698"/>
    <cellStyle name="Bad 6 2" xfId="699"/>
    <cellStyle name="Bad 6 3" xfId="700"/>
    <cellStyle name="Bad 7" xfId="701"/>
    <cellStyle name="Calc Currency (0)" xfId="702"/>
    <cellStyle name="Calc Currency (0) 10" xfId="703"/>
    <cellStyle name="Calc Currency (0) 11" xfId="704"/>
    <cellStyle name="Calc Currency (0) 12" xfId="705"/>
    <cellStyle name="Calc Currency (0) 2" xfId="706"/>
    <cellStyle name="Calc Currency (0) 3" xfId="707"/>
    <cellStyle name="Calc Currency (0) 4" xfId="708"/>
    <cellStyle name="Calc Currency (0) 5" xfId="709"/>
    <cellStyle name="Calc Currency (0) 6" xfId="710"/>
    <cellStyle name="Calc Currency (0) 7" xfId="711"/>
    <cellStyle name="Calc Currency (0) 8" xfId="712"/>
    <cellStyle name="Calc Currency (0) 9" xfId="713"/>
    <cellStyle name="Calc Currency (2)" xfId="714"/>
    <cellStyle name="Calc Percent (0)" xfId="715"/>
    <cellStyle name="Calc Percent (1)" xfId="716"/>
    <cellStyle name="Calc Percent (2)" xfId="717"/>
    <cellStyle name="Calc Units (0)" xfId="718"/>
    <cellStyle name="Calc Units (1)" xfId="719"/>
    <cellStyle name="Calc Units (2)" xfId="720"/>
    <cellStyle name="Calculation 2" xfId="721"/>
    <cellStyle name="Calculation 2 10" xfId="722"/>
    <cellStyle name="Calculation 2 10 2" xfId="723"/>
    <cellStyle name="Calculation 2 10 2 2" xfId="20968"/>
    <cellStyle name="Calculation 2 10 3" xfId="724"/>
    <cellStyle name="Calculation 2 10 3 2" xfId="20969"/>
    <cellStyle name="Calculation 2 10 4" xfId="725"/>
    <cellStyle name="Calculation 2 10 4 2" xfId="20970"/>
    <cellStyle name="Calculation 2 10 5" xfId="726"/>
    <cellStyle name="Calculation 2 10 5 2" xfId="20971"/>
    <cellStyle name="Calculation 2 11" xfId="727"/>
    <cellStyle name="Calculation 2 11 2" xfId="728"/>
    <cellStyle name="Calculation 2 11 2 2" xfId="20973"/>
    <cellStyle name="Calculation 2 11 3" xfId="729"/>
    <cellStyle name="Calculation 2 11 3 2" xfId="20974"/>
    <cellStyle name="Calculation 2 11 4" xfId="730"/>
    <cellStyle name="Calculation 2 11 4 2" xfId="20975"/>
    <cellStyle name="Calculation 2 11 5" xfId="731"/>
    <cellStyle name="Calculation 2 11 5 2" xfId="20976"/>
    <cellStyle name="Calculation 2 11 6" xfId="20972"/>
    <cellStyle name="Calculation 2 12" xfId="732"/>
    <cellStyle name="Calculation 2 12 2" xfId="733"/>
    <cellStyle name="Calculation 2 12 2 2" xfId="20978"/>
    <cellStyle name="Calculation 2 12 3" xfId="734"/>
    <cellStyle name="Calculation 2 12 3 2" xfId="20979"/>
    <cellStyle name="Calculation 2 12 4" xfId="735"/>
    <cellStyle name="Calculation 2 12 4 2" xfId="20980"/>
    <cellStyle name="Calculation 2 12 5" xfId="736"/>
    <cellStyle name="Calculation 2 12 5 2" xfId="20981"/>
    <cellStyle name="Calculation 2 12 6" xfId="20977"/>
    <cellStyle name="Calculation 2 13" xfId="737"/>
    <cellStyle name="Calculation 2 13 2" xfId="738"/>
    <cellStyle name="Calculation 2 13 2 2" xfId="20983"/>
    <cellStyle name="Calculation 2 13 3" xfId="739"/>
    <cellStyle name="Calculation 2 13 3 2" xfId="20984"/>
    <cellStyle name="Calculation 2 13 4" xfId="740"/>
    <cellStyle name="Calculation 2 13 4 2" xfId="20985"/>
    <cellStyle name="Calculation 2 13 5" xfId="20982"/>
    <cellStyle name="Calculation 2 14" xfId="741"/>
    <cellStyle name="Calculation 2 14 2" xfId="20986"/>
    <cellStyle name="Calculation 2 15" xfId="742"/>
    <cellStyle name="Calculation 2 15 2" xfId="20987"/>
    <cellStyle name="Calculation 2 16" xfId="743"/>
    <cellStyle name="Calculation 2 16 2" xfId="20988"/>
    <cellStyle name="Calculation 2 17" xfId="20967"/>
    <cellStyle name="Calculation 2 2" xfId="744"/>
    <cellStyle name="Calculation 2 2 10" xfId="20989"/>
    <cellStyle name="Calculation 2 2 2" xfId="745"/>
    <cellStyle name="Calculation 2 2 2 2" xfId="746"/>
    <cellStyle name="Calculation 2 2 2 2 2" xfId="20991"/>
    <cellStyle name="Calculation 2 2 2 3" xfId="747"/>
    <cellStyle name="Calculation 2 2 2 3 2" xfId="20992"/>
    <cellStyle name="Calculation 2 2 2 4" xfId="748"/>
    <cellStyle name="Calculation 2 2 2 4 2" xfId="20993"/>
    <cellStyle name="Calculation 2 2 2 5" xfId="20990"/>
    <cellStyle name="Calculation 2 2 3" xfId="749"/>
    <cellStyle name="Calculation 2 2 3 2" xfId="750"/>
    <cellStyle name="Calculation 2 2 3 2 2" xfId="20995"/>
    <cellStyle name="Calculation 2 2 3 3" xfId="751"/>
    <cellStyle name="Calculation 2 2 3 3 2" xfId="20996"/>
    <cellStyle name="Calculation 2 2 3 4" xfId="752"/>
    <cellStyle name="Calculation 2 2 3 4 2" xfId="20997"/>
    <cellStyle name="Calculation 2 2 3 5" xfId="20994"/>
    <cellStyle name="Calculation 2 2 4" xfId="753"/>
    <cellStyle name="Calculation 2 2 4 2" xfId="754"/>
    <cellStyle name="Calculation 2 2 4 2 2" xfId="20999"/>
    <cellStyle name="Calculation 2 2 4 3" xfId="755"/>
    <cellStyle name="Calculation 2 2 4 3 2" xfId="21000"/>
    <cellStyle name="Calculation 2 2 4 4" xfId="756"/>
    <cellStyle name="Calculation 2 2 4 4 2" xfId="21001"/>
    <cellStyle name="Calculation 2 2 4 5" xfId="20998"/>
    <cellStyle name="Calculation 2 2 5" xfId="757"/>
    <cellStyle name="Calculation 2 2 5 2" xfId="758"/>
    <cellStyle name="Calculation 2 2 5 2 2" xfId="21003"/>
    <cellStyle name="Calculation 2 2 5 3" xfId="759"/>
    <cellStyle name="Calculation 2 2 5 3 2" xfId="21004"/>
    <cellStyle name="Calculation 2 2 5 4" xfId="760"/>
    <cellStyle name="Calculation 2 2 5 4 2" xfId="21005"/>
    <cellStyle name="Calculation 2 2 5 5" xfId="21002"/>
    <cellStyle name="Calculation 2 2 6" xfId="761"/>
    <cellStyle name="Calculation 2 2 6 2" xfId="21006"/>
    <cellStyle name="Calculation 2 2 7" xfId="762"/>
    <cellStyle name="Calculation 2 2 7 2" xfId="21007"/>
    <cellStyle name="Calculation 2 2 8" xfId="763"/>
    <cellStyle name="Calculation 2 2 8 2" xfId="21008"/>
    <cellStyle name="Calculation 2 2 9" xfId="764"/>
    <cellStyle name="Calculation 2 2 9 2" xfId="21009"/>
    <cellStyle name="Calculation 2 3" xfId="765"/>
    <cellStyle name="Calculation 2 3 2" xfId="766"/>
    <cellStyle name="Calculation 2 3 2 2" xfId="21010"/>
    <cellStyle name="Calculation 2 3 3" xfId="767"/>
    <cellStyle name="Calculation 2 3 3 2" xfId="21011"/>
    <cellStyle name="Calculation 2 3 4" xfId="768"/>
    <cellStyle name="Calculation 2 3 4 2" xfId="21012"/>
    <cellStyle name="Calculation 2 3 5" xfId="769"/>
    <cellStyle name="Calculation 2 3 5 2" xfId="21013"/>
    <cellStyle name="Calculation 2 4" xfId="770"/>
    <cellStyle name="Calculation 2 4 2" xfId="771"/>
    <cellStyle name="Calculation 2 4 2 2" xfId="21014"/>
    <cellStyle name="Calculation 2 4 3" xfId="772"/>
    <cellStyle name="Calculation 2 4 3 2" xfId="21015"/>
    <cellStyle name="Calculation 2 4 4" xfId="773"/>
    <cellStyle name="Calculation 2 4 4 2" xfId="21016"/>
    <cellStyle name="Calculation 2 4 5" xfId="774"/>
    <cellStyle name="Calculation 2 4 5 2" xfId="21017"/>
    <cellStyle name="Calculation 2 5" xfId="775"/>
    <cellStyle name="Calculation 2 5 2" xfId="776"/>
    <cellStyle name="Calculation 2 5 2 2" xfId="21018"/>
    <cellStyle name="Calculation 2 5 3" xfId="777"/>
    <cellStyle name="Calculation 2 5 3 2" xfId="21019"/>
    <cellStyle name="Calculation 2 5 4" xfId="778"/>
    <cellStyle name="Calculation 2 5 4 2" xfId="21020"/>
    <cellStyle name="Calculation 2 5 5" xfId="779"/>
    <cellStyle name="Calculation 2 5 5 2" xfId="21021"/>
    <cellStyle name="Calculation 2 6" xfId="780"/>
    <cellStyle name="Calculation 2 6 2" xfId="781"/>
    <cellStyle name="Calculation 2 6 2 2" xfId="21022"/>
    <cellStyle name="Calculation 2 6 3" xfId="782"/>
    <cellStyle name="Calculation 2 6 3 2" xfId="21023"/>
    <cellStyle name="Calculation 2 6 4" xfId="783"/>
    <cellStyle name="Calculation 2 6 4 2" xfId="21024"/>
    <cellStyle name="Calculation 2 6 5" xfId="784"/>
    <cellStyle name="Calculation 2 6 5 2" xfId="21025"/>
    <cellStyle name="Calculation 2 7" xfId="785"/>
    <cellStyle name="Calculation 2 7 2" xfId="786"/>
    <cellStyle name="Calculation 2 7 2 2" xfId="21026"/>
    <cellStyle name="Calculation 2 7 3" xfId="787"/>
    <cellStyle name="Calculation 2 7 3 2" xfId="21027"/>
    <cellStyle name="Calculation 2 7 4" xfId="788"/>
    <cellStyle name="Calculation 2 7 4 2" xfId="21028"/>
    <cellStyle name="Calculation 2 7 5" xfId="789"/>
    <cellStyle name="Calculation 2 7 5 2" xfId="21029"/>
    <cellStyle name="Calculation 2 8" xfId="790"/>
    <cellStyle name="Calculation 2 8 2" xfId="791"/>
    <cellStyle name="Calculation 2 8 2 2" xfId="21030"/>
    <cellStyle name="Calculation 2 8 3" xfId="792"/>
    <cellStyle name="Calculation 2 8 3 2" xfId="21031"/>
    <cellStyle name="Calculation 2 8 4" xfId="793"/>
    <cellStyle name="Calculation 2 8 4 2" xfId="21032"/>
    <cellStyle name="Calculation 2 8 5" xfId="794"/>
    <cellStyle name="Calculation 2 8 5 2" xfId="21033"/>
    <cellStyle name="Calculation 2 9" xfId="795"/>
    <cellStyle name="Calculation 2 9 2" xfId="796"/>
    <cellStyle name="Calculation 2 9 2 2" xfId="21034"/>
    <cellStyle name="Calculation 2 9 3" xfId="797"/>
    <cellStyle name="Calculation 2 9 3 2" xfId="21035"/>
    <cellStyle name="Calculation 2 9 4" xfId="798"/>
    <cellStyle name="Calculation 2 9 4 2" xfId="21036"/>
    <cellStyle name="Calculation 2 9 5" xfId="799"/>
    <cellStyle name="Calculation 2 9 5 2" xfId="21037"/>
    <cellStyle name="Calculation 3" xfId="800"/>
    <cellStyle name="Calculation 3 2" xfId="801"/>
    <cellStyle name="Calculation 3 2 2" xfId="21039"/>
    <cellStyle name="Calculation 3 3" xfId="802"/>
    <cellStyle name="Calculation 3 3 2" xfId="21040"/>
    <cellStyle name="Calculation 3 4" xfId="21038"/>
    <cellStyle name="Calculation 4" xfId="803"/>
    <cellStyle name="Calculation 4 2" xfId="804"/>
    <cellStyle name="Calculation 4 2 2" xfId="21042"/>
    <cellStyle name="Calculation 4 3" xfId="805"/>
    <cellStyle name="Calculation 4 3 2" xfId="21043"/>
    <cellStyle name="Calculation 4 4" xfId="21041"/>
    <cellStyle name="Calculation 5" xfId="806"/>
    <cellStyle name="Calculation 5 2" xfId="807"/>
    <cellStyle name="Calculation 5 2 2" xfId="21045"/>
    <cellStyle name="Calculation 5 3" xfId="808"/>
    <cellStyle name="Calculation 5 3 2" xfId="21046"/>
    <cellStyle name="Calculation 5 4" xfId="21044"/>
    <cellStyle name="Calculation 6" xfId="809"/>
    <cellStyle name="Calculation 6 2" xfId="810"/>
    <cellStyle name="Calculation 6 2 2" xfId="21048"/>
    <cellStyle name="Calculation 6 3" xfId="811"/>
    <cellStyle name="Calculation 6 3 2" xfId="21049"/>
    <cellStyle name="Calculation 6 4" xfId="21047"/>
    <cellStyle name="Calculation 7" xfId="812"/>
    <cellStyle name="Calculation 7 2" xfId="21050"/>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omma" xfId="7" builtinId="3"/>
    <cellStyle name="Comma [0] 10" xfId="923"/>
    <cellStyle name="Comma [0] 11" xfId="924"/>
    <cellStyle name="Comma [0] 2" xfId="925"/>
    <cellStyle name="Comma [0] 2 2" xfId="926"/>
    <cellStyle name="Comma [0] 2 2 2" xfId="927"/>
    <cellStyle name="Comma [0] 2 3" xfId="928"/>
    <cellStyle name="Comma [0] 3" xfId="929"/>
    <cellStyle name="Comma [0] 3 2" xfId="930"/>
    <cellStyle name="Comma [0] 3 2 2" xfId="931"/>
    <cellStyle name="Comma [0] 3 3" xfId="932"/>
    <cellStyle name="Comma [0] 3 4" xfId="933"/>
    <cellStyle name="Comma [0] 4" xfId="934"/>
    <cellStyle name="Comma [0] 4 2" xfId="935"/>
    <cellStyle name="Comma [0] 4 2 2" xfId="936"/>
    <cellStyle name="Comma [0] 4 3" xfId="937"/>
    <cellStyle name="Comma [0] 5" xfId="938"/>
    <cellStyle name="Comma [0] 5 2" xfId="939"/>
    <cellStyle name="Comma [0] 5 2 2" xfId="940"/>
    <cellStyle name="Comma [0] 6" xfId="941"/>
    <cellStyle name="Comma [0] 6 2" xfId="942"/>
    <cellStyle name="Comma [0] 7" xfId="943"/>
    <cellStyle name="Comma [0] 7 2" xfId="944"/>
    <cellStyle name="Comma [0] 8" xfId="945"/>
    <cellStyle name="Comma [0] 9" xfId="946"/>
    <cellStyle name="Comma [00]" xfId="947"/>
    <cellStyle name="Comma 10" xfId="948"/>
    <cellStyle name="Comma 10 10" xfId="949"/>
    <cellStyle name="Comma 10 11" xfId="950"/>
    <cellStyle name="Comma 10 12" xfId="951"/>
    <cellStyle name="Comma 10 12 2" xfId="952"/>
    <cellStyle name="Comma 10 13" xfId="953"/>
    <cellStyle name="Comma 10 14" xfId="954"/>
    <cellStyle name="Comma 10 2" xfId="955"/>
    <cellStyle name="Comma 10 2 2" xfId="956"/>
    <cellStyle name="Comma 10 2 2 2" xfId="957"/>
    <cellStyle name="Comma 10 2 3" xfId="958"/>
    <cellStyle name="Comma 10 2 4" xfId="959"/>
    <cellStyle name="Comma 10 2 5" xfId="960"/>
    <cellStyle name="Comma 10 2 6" xfId="961"/>
    <cellStyle name="Comma 10 2 7" xfId="962"/>
    <cellStyle name="Comma 10 3" xfId="963"/>
    <cellStyle name="Comma 10 4" xfId="964"/>
    <cellStyle name="Comma 10 5" xfId="965"/>
    <cellStyle name="Comma 10 6" xfId="966"/>
    <cellStyle name="Comma 10 7" xfId="967"/>
    <cellStyle name="Comma 10 8" xfId="968"/>
    <cellStyle name="Comma 10 9" xfId="96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2" xfId="992"/>
    <cellStyle name="Comma 11 2 3" xfId="993"/>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3" xfId="1002"/>
    <cellStyle name="Comma 11 4" xfId="1003"/>
    <cellStyle name="Comma 11 4 2" xfId="1004"/>
    <cellStyle name="Comma 11 5" xfId="1005"/>
    <cellStyle name="Comma 110" xfId="1006"/>
    <cellStyle name="Comma 110 2" xfId="1007"/>
    <cellStyle name="Comma 111" xfId="20965"/>
    <cellStyle name="Comma 12" xfId="1008"/>
    <cellStyle name="Comma 12 2" xfId="1009"/>
    <cellStyle name="Comma 12 2 2" xfId="1010"/>
    <cellStyle name="Comma 12 2 2 2" xfId="1011"/>
    <cellStyle name="Comma 12 2 3" xfId="1012"/>
    <cellStyle name="Comma 12 2 4" xfId="1013"/>
    <cellStyle name="Comma 12 2 5" xfId="1014"/>
    <cellStyle name="Comma 12 2 6" xfId="1015"/>
    <cellStyle name="Comma 12 2 7" xfId="1016"/>
    <cellStyle name="Comma 12 3" xfId="1017"/>
    <cellStyle name="Comma 12 3 2" xfId="1018"/>
    <cellStyle name="Comma 12 4" xfId="1019"/>
    <cellStyle name="Comma 12 4 2" xfId="1020"/>
    <cellStyle name="Comma 13" xfId="1021"/>
    <cellStyle name="Comma 13 2" xfId="1022"/>
    <cellStyle name="Comma 13 2 2" xfId="1023"/>
    <cellStyle name="Comma 13 2 3" xfId="1024"/>
    <cellStyle name="Comma 13 2 4" xfId="1025"/>
    <cellStyle name="Comma 13 2 5" xfId="1026"/>
    <cellStyle name="Comma 13 2 6" xfId="1027"/>
    <cellStyle name="Comma 13 2 7" xfId="1028"/>
    <cellStyle name="Comma 13 3" xfId="1029"/>
    <cellStyle name="Comma 13 3 2" xfId="1030"/>
    <cellStyle name="Comma 14" xfId="1031"/>
    <cellStyle name="Comma 14 2" xfId="1032"/>
    <cellStyle name="Comma 14 2 2" xfId="1033"/>
    <cellStyle name="Comma 14 3" xfId="1034"/>
    <cellStyle name="Comma 15" xfId="1035"/>
    <cellStyle name="Comma 15 2" xfId="1036"/>
    <cellStyle name="Comma 15 2 2" xfId="1037"/>
    <cellStyle name="Comma 15 2 3" xfId="1038"/>
    <cellStyle name="Comma 15 2 4" xfId="1039"/>
    <cellStyle name="Comma 15 2 5" xfId="1040"/>
    <cellStyle name="Comma 15 2 6" xfId="1041"/>
    <cellStyle name="Comma 15 2 7" xfId="1042"/>
    <cellStyle name="Comma 15 3" xfId="1043"/>
    <cellStyle name="Comma 16" xfId="1044"/>
    <cellStyle name="Comma 16 10" xfId="1045"/>
    <cellStyle name="Comma 16 11" xfId="1046"/>
    <cellStyle name="Comma 16 2" xfId="1047"/>
    <cellStyle name="Comma 16 3" xfId="1048"/>
    <cellStyle name="Comma 16 4" xfId="1049"/>
    <cellStyle name="Comma 16 5" xfId="1050"/>
    <cellStyle name="Comma 16 6" xfId="1051"/>
    <cellStyle name="Comma 16 7" xfId="1052"/>
    <cellStyle name="Comma 16 8" xfId="1053"/>
    <cellStyle name="Comma 16 9" xfId="1054"/>
    <cellStyle name="Comma 17" xfId="1055"/>
    <cellStyle name="Comma 17 2" xfId="1056"/>
    <cellStyle name="Comma 17 2 2" xfId="1057"/>
    <cellStyle name="Comma 18" xfId="1058"/>
    <cellStyle name="Comma 18 2" xfId="1059"/>
    <cellStyle name="Comma 18 2 2" xfId="1060"/>
    <cellStyle name="Comma 19" xfId="1061"/>
    <cellStyle name="Comma 19 10" xfId="1062"/>
    <cellStyle name="Comma 19 11" xfId="1063"/>
    <cellStyle name="Comma 19 2" xfId="1064"/>
    <cellStyle name="Comma 19 3" xfId="1065"/>
    <cellStyle name="Comma 19 4" xfId="1066"/>
    <cellStyle name="Comma 19 5" xfId="1067"/>
    <cellStyle name="Comma 19 6" xfId="1068"/>
    <cellStyle name="Comma 19 7" xfId="1069"/>
    <cellStyle name="Comma 19 8" xfId="1070"/>
    <cellStyle name="Comma 19 9" xfId="1071"/>
    <cellStyle name="Comma 2" xfId="1"/>
    <cellStyle name="Comma 2 10" xfId="1072"/>
    <cellStyle name="Comma 2 10 10" xfId="1073"/>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4" xfId="1218"/>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0" xfId="1234"/>
    <cellStyle name="Comma 2 12" xfId="1235"/>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3" xfId="1287"/>
    <cellStyle name="Comma 2 13 10" xfId="1288"/>
    <cellStyle name="Comma 2 13 2" xfId="1289"/>
    <cellStyle name="Comma 2 13 2 2" xfId="1290"/>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4" xfId="1308"/>
    <cellStyle name="Comma 2 14 2" xfId="1309"/>
    <cellStyle name="Comma 2 14 2 2" xfId="1310"/>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5" xfId="1329"/>
    <cellStyle name="Comma 2 15 2" xfId="1330"/>
    <cellStyle name="Comma 2 15 3" xfId="1331"/>
    <cellStyle name="Comma 2 15 3 2" xfId="1332"/>
    <cellStyle name="Comma 2 15 3 3" xfId="1333"/>
    <cellStyle name="Comma 2 15 3 4" xfId="1334"/>
    <cellStyle name="Comma 2 16" xfId="1335"/>
    <cellStyle name="Comma 2 16 2" xfId="1336"/>
    <cellStyle name="Comma 2 16 2 2" xfId="1337"/>
    <cellStyle name="Comma 2 17" xfId="1338"/>
    <cellStyle name="Comma 2 17 2" xfId="1339"/>
    <cellStyle name="Comma 2 17 3" xfId="1340"/>
    <cellStyle name="Comma 2 17 3 2" xfId="1341"/>
    <cellStyle name="Comma 2 17 3 3" xfId="1342"/>
    <cellStyle name="Comma 2 17 3 4" xfId="1343"/>
    <cellStyle name="Comma 2 18" xfId="1344"/>
    <cellStyle name="Comma 2 18 2" xfId="1345"/>
    <cellStyle name="Comma 2 18 3" xfId="1346"/>
    <cellStyle name="Comma 2 18 3 2" xfId="1347"/>
    <cellStyle name="Comma 2 18 3 3" xfId="1348"/>
    <cellStyle name="Comma 2 18 3 4" xfId="1349"/>
    <cellStyle name="Comma 2 19" xfId="1350"/>
    <cellStyle name="Comma 2 19 2" xfId="1351"/>
    <cellStyle name="Comma 2 19 3" xfId="1352"/>
    <cellStyle name="Comma 2 19 3 2" xfId="1353"/>
    <cellStyle name="Comma 2 19 3 3" xfId="1354"/>
    <cellStyle name="Comma 2 19 3 4" xfId="1355"/>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0" xfId="3375"/>
    <cellStyle name="Comma 2 20 2" xfId="3376"/>
    <cellStyle name="Comma 2 20 3" xfId="3377"/>
    <cellStyle name="Comma 2 20 3 2" xfId="3378"/>
    <cellStyle name="Comma 2 20 3 3" xfId="3379"/>
    <cellStyle name="Comma 2 20 3 4" xfId="3380"/>
    <cellStyle name="Comma 2 21" xfId="3381"/>
    <cellStyle name="Comma 2 21 2" xfId="3382"/>
    <cellStyle name="Comma 2 21 3" xfId="3383"/>
    <cellStyle name="Comma 2 21 3 2" xfId="3384"/>
    <cellStyle name="Comma 2 21 3 3" xfId="3385"/>
    <cellStyle name="Comma 2 21 3 4" xfId="3386"/>
    <cellStyle name="Comma 2 22" xfId="3387"/>
    <cellStyle name="Comma 2 22 2" xfId="3388"/>
    <cellStyle name="Comma 2 22 3" xfId="3389"/>
    <cellStyle name="Comma 2 22 3 2" xfId="3390"/>
    <cellStyle name="Comma 2 22 3 3" xfId="3391"/>
    <cellStyle name="Comma 2 22 3 4" xfId="3392"/>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2" xfId="4304"/>
    <cellStyle name="Comma 2 4 2 10" xfId="4305"/>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2" xfId="4736"/>
    <cellStyle name="Comma 2 5 2 2" xfId="4737"/>
    <cellStyle name="Comma 2 5 2 3" xfId="473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2" xfId="4846"/>
    <cellStyle name="Comma 2 6 2 2" xfId="4847"/>
    <cellStyle name="Comma 2 6 2 3" xfId="4848"/>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3" xfId="4990"/>
    <cellStyle name="Comma 2 8 3" xfId="4991"/>
    <cellStyle name="Comma 2 8 3 2" xfId="4992"/>
    <cellStyle name="Comma 2 8 4" xfId="4993"/>
    <cellStyle name="Comma 2 8 5" xfId="4994"/>
    <cellStyle name="Comma 2 8 6" xfId="4995"/>
    <cellStyle name="Comma 2 8 6 2" xfId="4996"/>
    <cellStyle name="Comma 2 8 6 3" xfId="4997"/>
    <cellStyle name="Comma 2 8 6 4" xfId="4998"/>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3" xfId="5012"/>
    <cellStyle name="Comma 2 9 4" xfId="5013"/>
    <cellStyle name="Comma 2 9 5" xfId="5014"/>
    <cellStyle name="Comma 2 9 5 2" xfId="5015"/>
    <cellStyle name="Comma 2 9 5 3" xfId="5016"/>
    <cellStyle name="Comma 2 9 5 4" xfId="501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0" xfId="5028"/>
    <cellStyle name="Comma 20 10" xfId="5029"/>
    <cellStyle name="Comma 20 11" xfId="5030"/>
    <cellStyle name="Comma 20 12" xfId="5031"/>
    <cellStyle name="Comma 20 2" xfId="5032"/>
    <cellStyle name="Comma 20 2 2" xfId="5033"/>
    <cellStyle name="Comma 20 2 3" xfId="5034"/>
    <cellStyle name="Comma 20 2 4" xfId="5035"/>
    <cellStyle name="Comma 20 2 5" xfId="5036"/>
    <cellStyle name="Comma 20 2 6" xfId="5037"/>
    <cellStyle name="Comma 20 2 7" xfId="5038"/>
    <cellStyle name="Comma 20 3" xfId="5039"/>
    <cellStyle name="Comma 20 3 2" xfId="5040"/>
    <cellStyle name="Comma 20 3 3" xfId="5041"/>
    <cellStyle name="Comma 20 3 4" xfId="5042"/>
    <cellStyle name="Comma 20 3 5" xfId="5043"/>
    <cellStyle name="Comma 20 3 6" xfId="5044"/>
    <cellStyle name="Comma 20 4" xfId="5045"/>
    <cellStyle name="Comma 20 4 2" xfId="5046"/>
    <cellStyle name="Comma 20 4 3" xfId="5047"/>
    <cellStyle name="Comma 20 4 4" xfId="5048"/>
    <cellStyle name="Comma 20 4 5" xfId="5049"/>
    <cellStyle name="Comma 20 4 6" xfId="5050"/>
    <cellStyle name="Comma 20 5" xfId="5051"/>
    <cellStyle name="Comma 20 5 2" xfId="5052"/>
    <cellStyle name="Comma 20 5 3" xfId="5053"/>
    <cellStyle name="Comma 20 5 4" xfId="5054"/>
    <cellStyle name="Comma 20 5 5" xfId="5055"/>
    <cellStyle name="Comma 20 5 6" xfId="5056"/>
    <cellStyle name="Comma 20 6" xfId="5057"/>
    <cellStyle name="Comma 20 7" xfId="5058"/>
    <cellStyle name="Comma 20 8" xfId="5059"/>
    <cellStyle name="Comma 20 9" xfId="5060"/>
    <cellStyle name="Comma 21" xfId="5061"/>
    <cellStyle name="Comma 21 2" xfId="5062"/>
    <cellStyle name="Comma 21 2 2" xfId="5063"/>
    <cellStyle name="Comma 21 3" xfId="5064"/>
    <cellStyle name="Comma 22" xfId="5065"/>
    <cellStyle name="Comma 22 2" xfId="5066"/>
    <cellStyle name="Comma 22 2 2" xfId="5067"/>
    <cellStyle name="Comma 22 3" xfId="5068"/>
    <cellStyle name="Comma 23" xfId="5069"/>
    <cellStyle name="Comma 23 2" xfId="5070"/>
    <cellStyle name="Comma 24" xfId="5071"/>
    <cellStyle name="Comma 24 2" xfId="5072"/>
    <cellStyle name="Comma 25" xfId="5073"/>
    <cellStyle name="Comma 25 2" xfId="5074"/>
    <cellStyle name="Comma 26" xfId="5075"/>
    <cellStyle name="Comma 26 2" xfId="5076"/>
    <cellStyle name="Comma 26 2 2" xfId="5077"/>
    <cellStyle name="Comma 26 3" xfId="5078"/>
    <cellStyle name="Comma 26 4" xfId="5079"/>
    <cellStyle name="Comma 27" xfId="5080"/>
    <cellStyle name="Comma 27 2" xfId="5081"/>
    <cellStyle name="Comma 27 2 2" xfId="5082"/>
    <cellStyle name="Comma 27 3" xfId="5083"/>
    <cellStyle name="Comma 27 4" xfId="5084"/>
    <cellStyle name="Comma 28" xfId="5085"/>
    <cellStyle name="Comma 28 2" xfId="5086"/>
    <cellStyle name="Comma 28 2 2" xfId="5087"/>
    <cellStyle name="Comma 28 3" xfId="5088"/>
    <cellStyle name="Comma 28 4" xfId="5089"/>
    <cellStyle name="Comma 29" xfId="5090"/>
    <cellStyle name="Comma 29 2" xfId="5091"/>
    <cellStyle name="Comma 29 2 2" xfId="5092"/>
    <cellStyle name="Comma 29 3" xfId="5093"/>
    <cellStyle name="Comma 29 4" xfId="5094"/>
    <cellStyle name="Comma 3" xfId="2"/>
    <cellStyle name="Comma 3 10" xfId="5095"/>
    <cellStyle name="Comma 3 10 2" xfId="5096"/>
    <cellStyle name="Comma 3 10 3" xfId="5097"/>
    <cellStyle name="Comma 3 10 4" xfId="5098"/>
    <cellStyle name="Comma 3 11" xfId="5099"/>
    <cellStyle name="Comma 3 11 2" xfId="5100"/>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3" xfId="5121"/>
    <cellStyle name="Comma 3 2 2 3 2" xfId="5122"/>
    <cellStyle name="Comma 3 2 3" xfId="5123"/>
    <cellStyle name="Comma 3 2 3 2" xfId="5124"/>
    <cellStyle name="Comma 3 2 4" xfId="5125"/>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3" xfId="5165"/>
    <cellStyle name="Comma 3 3 4" xfId="5166"/>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3" xfId="518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0" xfId="5312"/>
    <cellStyle name="Comma 30 2" xfId="5313"/>
    <cellStyle name="Comma 31" xfId="5314"/>
    <cellStyle name="Comma 31 2" xfId="5315"/>
    <cellStyle name="Comma 31 2 2" xfId="5316"/>
    <cellStyle name="Comma 31 3" xfId="5317"/>
    <cellStyle name="Comma 32" xfId="5318"/>
    <cellStyle name="Comma 32 2" xfId="5319"/>
    <cellStyle name="Comma 33" xfId="5320"/>
    <cellStyle name="Comma 33 2" xfId="5321"/>
    <cellStyle name="Comma 34" xfId="5322"/>
    <cellStyle name="Comma 34 10" xfId="5323"/>
    <cellStyle name="Comma 34 2" xfId="5324"/>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3" xfId="5441"/>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6" xfId="5457"/>
    <cellStyle name="Comma 36 2" xfId="5458"/>
    <cellStyle name="Comma 36 2 2" xfId="5459"/>
    <cellStyle name="Comma 36 3" xfId="5460"/>
    <cellStyle name="Comma 37" xfId="5461"/>
    <cellStyle name="Comma 37 2" xfId="5462"/>
    <cellStyle name="Comma 37 2 2" xfId="5463"/>
    <cellStyle name="Comma 37 3" xfId="5464"/>
    <cellStyle name="Comma 38" xfId="5465"/>
    <cellStyle name="Comma 38 2" xfId="5466"/>
    <cellStyle name="Comma 38 2 2" xfId="5467"/>
    <cellStyle name="Comma 38 3" xfId="5468"/>
    <cellStyle name="Comma 39" xfId="5469"/>
    <cellStyle name="Comma 39 2" xfId="5470"/>
    <cellStyle name="Comma 39 2 2" xfId="5471"/>
    <cellStyle name="Comma 39 3" xfId="5472"/>
    <cellStyle name="Comma 4" xfId="10"/>
    <cellStyle name="Comma 4 2" xfId="5473"/>
    <cellStyle name="Comma 4 2 2" xfId="5474"/>
    <cellStyle name="Comma 4 2 2 2" xfId="5475"/>
    <cellStyle name="Comma 4 3" xfId="5476"/>
    <cellStyle name="Comma 4 3 2" xfId="5477"/>
    <cellStyle name="Comma 4 4" xfId="5478"/>
    <cellStyle name="Comma 40" xfId="5479"/>
    <cellStyle name="Comma 40 2" xfId="5480"/>
    <cellStyle name="Comma 40 2 2" xfId="5481"/>
    <cellStyle name="Comma 40 3" xfId="5482"/>
    <cellStyle name="Comma 41" xfId="5483"/>
    <cellStyle name="Comma 41 2" xfId="5484"/>
    <cellStyle name="Comma 41 2 2" xfId="5485"/>
    <cellStyle name="Comma 41 3" xfId="5486"/>
    <cellStyle name="Comma 42" xfId="5487"/>
    <cellStyle name="Comma 42 2" xfId="5488"/>
    <cellStyle name="Comma 42 2 2" xfId="5489"/>
    <cellStyle name="Comma 42 3" xfId="5490"/>
    <cellStyle name="Comma 43" xfId="5491"/>
    <cellStyle name="Comma 43 2" xfId="5492"/>
    <cellStyle name="Comma 43 2 2" xfId="5493"/>
    <cellStyle name="Comma 43 3" xfId="5494"/>
    <cellStyle name="Comma 44" xfId="5495"/>
    <cellStyle name="Comma 44 2" xfId="5496"/>
    <cellStyle name="Comma 44 2 2" xfId="5497"/>
    <cellStyle name="Comma 44 3" xfId="5498"/>
    <cellStyle name="Comma 45" xfId="5499"/>
    <cellStyle name="Comma 45 2" xfId="5500"/>
    <cellStyle name="Comma 45 2 2" xfId="5501"/>
    <cellStyle name="Comma 45 3" xfId="5502"/>
    <cellStyle name="Comma 46" xfId="5503"/>
    <cellStyle name="Comma 46 2" xfId="5504"/>
    <cellStyle name="Comma 46 2 2" xfId="5505"/>
    <cellStyle name="Comma 46 3" xfId="5506"/>
    <cellStyle name="Comma 47" xfId="5507"/>
    <cellStyle name="Comma 47 2" xfId="5508"/>
    <cellStyle name="Comma 47 2 2" xfId="5509"/>
    <cellStyle name="Comma 47 3" xfId="5510"/>
    <cellStyle name="Comma 48" xfId="5511"/>
    <cellStyle name="Comma 48 2" xfId="5512"/>
    <cellStyle name="Comma 48 2 2" xfId="5513"/>
    <cellStyle name="Comma 48 3" xfId="5514"/>
    <cellStyle name="Comma 49" xfId="5515"/>
    <cellStyle name="Comma 49 10" xfId="5516"/>
    <cellStyle name="Comma 49 11" xfId="5517"/>
    <cellStyle name="Comma 49 12" xfId="5518"/>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3" xfId="5951"/>
    <cellStyle name="Comma 5 2 3 2" xfId="5952"/>
    <cellStyle name="Comma 5 3" xfId="5953"/>
    <cellStyle name="Comma 5 3 2" xfId="5954"/>
    <cellStyle name="Comma 5 4" xfId="5955"/>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2" xfId="8558"/>
    <cellStyle name="Comma 6 2 2" xfId="8559"/>
    <cellStyle name="Comma 6 2 2 2" xfId="8560"/>
    <cellStyle name="Comma 6 2 3" xfId="8561"/>
    <cellStyle name="Comma 6 2 4" xfId="8562"/>
    <cellStyle name="Comma 6 3" xfId="8563"/>
    <cellStyle name="Comma 6 3 2" xfId="8564"/>
    <cellStyle name="Comma 6 3 3" xfId="8565"/>
    <cellStyle name="Comma 6 4" xfId="8566"/>
    <cellStyle name="Comma 6 4 2" xfId="8567"/>
    <cellStyle name="Comma 6 5" xfId="8568"/>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3" xfId="9022"/>
    <cellStyle name="Comma 7 2 4" xfId="9023"/>
    <cellStyle name="Comma 7 2 5" xfId="9024"/>
    <cellStyle name="Comma 7 2 6" xfId="9025"/>
    <cellStyle name="Comma 7 2 7" xfId="9026"/>
    <cellStyle name="Comma 7 3" xfId="9027"/>
    <cellStyle name="Comma 7 3 2" xfId="9028"/>
    <cellStyle name="Comma 7 4" xfId="9029"/>
    <cellStyle name="Comma 7 4 2" xfId="9030"/>
    <cellStyle name="Comma 7 4 3" xfId="9031"/>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2" xfId="9045"/>
    <cellStyle name="Comma 8 2 2" xfId="9046"/>
    <cellStyle name="Comma 8 2 2 2" xfId="9047"/>
    <cellStyle name="Comma 8 2 3" xfId="9048"/>
    <cellStyle name="Comma 8 2 4" xfId="9049"/>
    <cellStyle name="Comma 8 2 5" xfId="9050"/>
    <cellStyle name="Comma 8 2 6" xfId="9051"/>
    <cellStyle name="Comma 8 2 7" xfId="9052"/>
    <cellStyle name="Comma 8 2 8" xfId="9053"/>
    <cellStyle name="Comma 8 3" xfId="9054"/>
    <cellStyle name="Comma 8 3 2" xfId="9055"/>
    <cellStyle name="Comma 8 4" xfId="9056"/>
    <cellStyle name="Comma 8 4 2" xfId="9057"/>
    <cellStyle name="Comma 8 5" xfId="9058"/>
    <cellStyle name="Comma 8 6" xfId="9059"/>
    <cellStyle name="Comma 8 7" xfId="9060"/>
    <cellStyle name="Comma 8 8" xfId="9061"/>
    <cellStyle name="Comma 8 9" xfId="9062"/>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2" xfId="9078"/>
    <cellStyle name="Comma 9 2 2" xfId="9079"/>
    <cellStyle name="Comma 9 2 2 2" xfId="9080"/>
    <cellStyle name="Comma 9 2 3" xfId="9081"/>
    <cellStyle name="Comma 9 2 3 2" xfId="9082"/>
    <cellStyle name="Comma 9 3" xfId="9083"/>
    <cellStyle name="Comma 9 3 2" xfId="9084"/>
    <cellStyle name="Comma 9 3 2 2" xfId="9085"/>
    <cellStyle name="Comma 9 3 3" xfId="9086"/>
    <cellStyle name="Comma 9 3 4" xfId="9087"/>
    <cellStyle name="Comma 9 3 5" xfId="9088"/>
    <cellStyle name="Comma 9 3 6" xfId="9089"/>
    <cellStyle name="Comma 9 3 7" xfId="9090"/>
    <cellStyle name="Comma 9 4" xfId="9091"/>
    <cellStyle name="Comma 9 5" xfId="9092"/>
    <cellStyle name="Comma 9 6" xfId="9093"/>
    <cellStyle name="Comma 9 7" xfId="9094"/>
    <cellStyle name="Comma 9 8" xfId="9095"/>
    <cellStyle name="Comma 9 9" xfId="9096"/>
    <cellStyle name="Comma 9 9 2" xfId="9097"/>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 Style3" xfId="9109"/>
    <cellStyle name="Currency [00]" xfId="9110"/>
    <cellStyle name="Currency 10" xfId="9111"/>
    <cellStyle name="Currency 2" xfId="9112"/>
    <cellStyle name="Currency 2 2" xfId="9113"/>
    <cellStyle name="Currency 2 2 2" xfId="9114"/>
    <cellStyle name="Currency 2 2 2 2" xfId="9115"/>
    <cellStyle name="Currency 2 2 2 3" xfId="9116"/>
    <cellStyle name="Currency 2 2 2 4" xfId="9117"/>
    <cellStyle name="Currency 2 3" xfId="9118"/>
    <cellStyle name="Currency 2 4" xfId="9119"/>
    <cellStyle name="Currency 2 5" xfId="9120"/>
    <cellStyle name="Currency 2 6" xfId="9121"/>
    <cellStyle name="Currency 2 7" xfId="9122"/>
    <cellStyle name="Currency 2 7 2" xfId="9123"/>
    <cellStyle name="Currency 2 7 3" xfId="9124"/>
    <cellStyle name="Currency 2 7 4" xfId="9125"/>
    <cellStyle name="Currency 3" xfId="9126"/>
    <cellStyle name="Currency 3 2" xfId="9127"/>
    <cellStyle name="Currency 4" xfId="9128"/>
    <cellStyle name="Currency 5" xfId="9129"/>
    <cellStyle name="Currency 6" xfId="9130"/>
    <cellStyle name="Currency 7" xfId="9131"/>
    <cellStyle name="Currency 8" xfId="9132"/>
    <cellStyle name="Currency 9" xfId="9133"/>
    <cellStyle name="Date - Style2" xfId="9134"/>
    <cellStyle name="Date Short" xfId="9135"/>
    <cellStyle name="DELTA" xfId="9136"/>
    <cellStyle name="DELTA 2" xfId="9137"/>
    <cellStyle name="DELTA 3" xfId="9138"/>
    <cellStyle name="DELTA 4" xfId="9139"/>
    <cellStyle name="DELTA 5" xfId="9140"/>
    <cellStyle name="DELTA 6" xfId="9141"/>
    <cellStyle name="DELTA 7" xfId="9142"/>
    <cellStyle name="Dezimal [0]" xfId="9143"/>
    <cellStyle name="Dezimal_AX-5-Loan-Portfolio-Efficiency-310899" xfId="9144"/>
    <cellStyle name="Emphasis 1" xfId="9145"/>
    <cellStyle name="Emphasis 2" xfId="9146"/>
    <cellStyle name="Emphasis 3" xfId="9147"/>
    <cellStyle name="Enter Currency (0)" xfId="9148"/>
    <cellStyle name="Enter Currency (2)" xfId="9149"/>
    <cellStyle name="Enter Units (0)" xfId="9150"/>
    <cellStyle name="Enter Units (1)" xfId="9151"/>
    <cellStyle name="Enter Units (2)" xfId="9152"/>
    <cellStyle name="Euro" xfId="9153"/>
    <cellStyle name="Euro 2" xfId="9154"/>
    <cellStyle name="Euro 3" xfId="9155"/>
    <cellStyle name="Explanatory Text 2" xfId="9156"/>
    <cellStyle name="Explanatory Text 2 10" xfId="9157"/>
    <cellStyle name="Explanatory Text 2 11" xfId="9158"/>
    <cellStyle name="Explanatory Text 2 12" xfId="9159"/>
    <cellStyle name="Explanatory Text 2 2" xfId="9160"/>
    <cellStyle name="Explanatory Text 2 2 2" xfId="9161"/>
    <cellStyle name="Explanatory Text 2 3" xfId="9162"/>
    <cellStyle name="Explanatory Text 2 4" xfId="9163"/>
    <cellStyle name="Explanatory Text 2 5" xfId="9164"/>
    <cellStyle name="Explanatory Text 2 6" xfId="9165"/>
    <cellStyle name="Explanatory Text 2 7" xfId="9166"/>
    <cellStyle name="Explanatory Text 2 8" xfId="9167"/>
    <cellStyle name="Explanatory Text 2 9" xfId="9168"/>
    <cellStyle name="Explanatory Text 3" xfId="9169"/>
    <cellStyle name="Explanatory Text 3 2" xfId="9170"/>
    <cellStyle name="Explanatory Text 3 3" xfId="9171"/>
    <cellStyle name="Explanatory Text 4" xfId="9172"/>
    <cellStyle name="Explanatory Text 4 2" xfId="9173"/>
    <cellStyle name="Explanatory Text 4 3" xfId="9174"/>
    <cellStyle name="Explanatory Text 5" xfId="9175"/>
    <cellStyle name="Explanatory Text 5 2" xfId="9176"/>
    <cellStyle name="Explanatory Text 5 3" xfId="9177"/>
    <cellStyle name="Explanatory Text 6" xfId="9178"/>
    <cellStyle name="Explanatory Text 6 2" xfId="9179"/>
    <cellStyle name="Explanatory Text 6 3" xfId="9180"/>
    <cellStyle name="Explanatory Text 7" xfId="9181"/>
    <cellStyle name="Flag" xfId="9182"/>
    <cellStyle name="Flag 2" xfId="9183"/>
    <cellStyle name="Flag 3" xfId="9184"/>
    <cellStyle name="Gia's" xfId="9185"/>
    <cellStyle name="Gia's 10" xfId="9186"/>
    <cellStyle name="Gia's 10 2" xfId="21052"/>
    <cellStyle name="Gia's 11" xfId="21051"/>
    <cellStyle name="Gia's 2" xfId="9187"/>
    <cellStyle name="Gia's 2 2" xfId="21053"/>
    <cellStyle name="Gia's 3" xfId="9188"/>
    <cellStyle name="Gia's 3 2" xfId="21054"/>
    <cellStyle name="Gia's 4" xfId="9189"/>
    <cellStyle name="Gia's 4 2" xfId="21055"/>
    <cellStyle name="Gia's 5" xfId="9190"/>
    <cellStyle name="Gia's 5 2" xfId="21056"/>
    <cellStyle name="Gia's 6" xfId="9191"/>
    <cellStyle name="Gia's 6 2" xfId="21057"/>
    <cellStyle name="Gia's 7" xfId="9192"/>
    <cellStyle name="Gia's 7 2" xfId="21058"/>
    <cellStyle name="Gia's 8" xfId="9193"/>
    <cellStyle name="Gia's 8 2" xfId="21059"/>
    <cellStyle name="Gia's 9" xfId="9194"/>
    <cellStyle name="Gia's 9 2" xfId="21060"/>
    <cellStyle name="Good 2" xfId="9195"/>
    <cellStyle name="Good 2 10" xfId="9196"/>
    <cellStyle name="Good 2 11" xfId="9197"/>
    <cellStyle name="Good 2 12" xfId="9198"/>
    <cellStyle name="Good 2 2" xfId="9199"/>
    <cellStyle name="Good 2 2 2" xfId="9200"/>
    <cellStyle name="Good 2 3" xfId="9201"/>
    <cellStyle name="Good 2 4" xfId="9202"/>
    <cellStyle name="Good 2 5" xfId="9203"/>
    <cellStyle name="Good 2 6" xfId="9204"/>
    <cellStyle name="Good 2 7" xfId="9205"/>
    <cellStyle name="Good 2 8" xfId="9206"/>
    <cellStyle name="Good 2 9" xfId="9207"/>
    <cellStyle name="Good 3" xfId="9208"/>
    <cellStyle name="Good 3 2" xfId="9209"/>
    <cellStyle name="Good 3 3" xfId="9210"/>
    <cellStyle name="Good 4" xfId="9211"/>
    <cellStyle name="Good 4 2" xfId="9212"/>
    <cellStyle name="Good 4 3" xfId="9213"/>
    <cellStyle name="Good 5" xfId="9214"/>
    <cellStyle name="Good 5 2" xfId="9215"/>
    <cellStyle name="Good 5 3" xfId="9216"/>
    <cellStyle name="Good 6" xfId="9217"/>
    <cellStyle name="Good 6 2" xfId="9218"/>
    <cellStyle name="Good 6 3" xfId="9219"/>
    <cellStyle name="Good 7" xfId="9220"/>
    <cellStyle name="greyed" xfId="9221"/>
    <cellStyle name="greyed 2" xfId="21061"/>
    <cellStyle name="Header1" xfId="9222"/>
    <cellStyle name="Header1 2" xfId="9223"/>
    <cellStyle name="Header1 3" xfId="9224"/>
    <cellStyle name="Header2" xfId="9225"/>
    <cellStyle name="Header2 2" xfId="9226"/>
    <cellStyle name="Header2 2 2" xfId="21063"/>
    <cellStyle name="Header2 3" xfId="9227"/>
    <cellStyle name="Header2 3 2" xfId="21064"/>
    <cellStyle name="Header2 4" xfId="21062"/>
    <cellStyle name="Heading 1 2" xfId="9228"/>
    <cellStyle name="Heading 1 2 2" xfId="9229"/>
    <cellStyle name="Heading 1 2 2 2" xfId="9230"/>
    <cellStyle name="Heading 1 2 3" xfId="9231"/>
    <cellStyle name="Heading 1 2 4" xfId="9232"/>
    <cellStyle name="Heading 1 3" xfId="9233"/>
    <cellStyle name="Heading 1 3 2" xfId="9234"/>
    <cellStyle name="Heading 1 3 3" xfId="9235"/>
    <cellStyle name="Heading 1 4" xfId="9236"/>
    <cellStyle name="Heading 1 4 2" xfId="9237"/>
    <cellStyle name="Heading 1 4 3" xfId="9238"/>
    <cellStyle name="Heading 1 5" xfId="9239"/>
    <cellStyle name="Heading 1 5 2" xfId="9240"/>
    <cellStyle name="Heading 1 5 3" xfId="9241"/>
    <cellStyle name="Heading 1 6" xfId="9242"/>
    <cellStyle name="Heading 1 6 2" xfId="9243"/>
    <cellStyle name="Heading 1 6 3" xfId="9244"/>
    <cellStyle name="Heading 1 7" xfId="9245"/>
    <cellStyle name="Heading 2 2" xfId="9246"/>
    <cellStyle name="Heading 2 2 2" xfId="9247"/>
    <cellStyle name="Heading 2 2 2 2" xfId="9248"/>
    <cellStyle name="Heading 2 2 3" xfId="9249"/>
    <cellStyle name="Heading 2 2 4" xfId="9250"/>
    <cellStyle name="Heading 2 3" xfId="9251"/>
    <cellStyle name="Heading 2 3 2" xfId="9252"/>
    <cellStyle name="Heading 2 3 3" xfId="9253"/>
    <cellStyle name="Heading 2 4" xfId="9254"/>
    <cellStyle name="Heading 2 4 2" xfId="9255"/>
    <cellStyle name="Heading 2 4 3" xfId="9256"/>
    <cellStyle name="Heading 2 5" xfId="9257"/>
    <cellStyle name="Heading 2 5 2" xfId="9258"/>
    <cellStyle name="Heading 2 5 3" xfId="9259"/>
    <cellStyle name="Heading 2 6" xfId="9260"/>
    <cellStyle name="Heading 2 6 2" xfId="9261"/>
    <cellStyle name="Heading 2 6 3" xfId="9262"/>
    <cellStyle name="Heading 2 7" xfId="9263"/>
    <cellStyle name="Heading 3 2" xfId="9264"/>
    <cellStyle name="Heading 3 2 2" xfId="9265"/>
    <cellStyle name="Heading 3 2 2 2" xfId="9266"/>
    <cellStyle name="Heading 3 2 3" xfId="9267"/>
    <cellStyle name="Heading 3 2 3 2" xfId="9268"/>
    <cellStyle name="Heading 3 2 4" xfId="9269"/>
    <cellStyle name="Heading 3 2 4 2" xfId="9270"/>
    <cellStyle name="Heading 3 2 5" xfId="9271"/>
    <cellStyle name="Heading 3 3" xfId="9272"/>
    <cellStyle name="Heading 3 3 2" xfId="9273"/>
    <cellStyle name="Heading 3 3 3" xfId="9274"/>
    <cellStyle name="Heading 3 4" xfId="9275"/>
    <cellStyle name="Heading 3 4 2" xfId="9276"/>
    <cellStyle name="Heading 3 4 3" xfId="9277"/>
    <cellStyle name="Heading 3 5" xfId="9278"/>
    <cellStyle name="Heading 3 5 2" xfId="9279"/>
    <cellStyle name="Heading 3 5 3" xfId="9280"/>
    <cellStyle name="Heading 3 6" xfId="9281"/>
    <cellStyle name="Heading 3 6 2" xfId="9282"/>
    <cellStyle name="Heading 3 6 3" xfId="9283"/>
    <cellStyle name="Heading 3 7" xfId="9284"/>
    <cellStyle name="Heading 4 2" xfId="9285"/>
    <cellStyle name="Heading 4 2 2" xfId="9286"/>
    <cellStyle name="Heading 4 2 2 2" xfId="9287"/>
    <cellStyle name="Heading 4 2 3" xfId="9288"/>
    <cellStyle name="Heading 4 2 4" xfId="9289"/>
    <cellStyle name="Heading 4 3" xfId="9290"/>
    <cellStyle name="Heading 4 3 2" xfId="9291"/>
    <cellStyle name="Heading 4 3 3" xfId="9292"/>
    <cellStyle name="Heading 4 4" xfId="9293"/>
    <cellStyle name="Heading 4 4 2" xfId="9294"/>
    <cellStyle name="Heading 4 4 3" xfId="9295"/>
    <cellStyle name="Heading 4 5" xfId="9296"/>
    <cellStyle name="Heading 4 5 2" xfId="9297"/>
    <cellStyle name="Heading 4 5 3" xfId="9298"/>
    <cellStyle name="Heading 4 6" xfId="9299"/>
    <cellStyle name="Heading 4 6 2" xfId="9300"/>
    <cellStyle name="Heading 4 6 3" xfId="9301"/>
    <cellStyle name="Heading 4 7" xfId="9302"/>
    <cellStyle name="Heading A" xfId="9303"/>
    <cellStyle name="Heading1" xfId="9304"/>
    <cellStyle name="Heading1 2" xfId="9305"/>
    <cellStyle name="Heading1 3" xfId="9306"/>
    <cellStyle name="Heading2" xfId="9307"/>
    <cellStyle name="Heading2 2" xfId="9308"/>
    <cellStyle name="Heading2 3" xfId="9309"/>
    <cellStyle name="Heading3" xfId="9310"/>
    <cellStyle name="Heading3 2" xfId="9311"/>
    <cellStyle name="Heading3 3" xfId="9312"/>
    <cellStyle name="Heading4" xfId="9313"/>
    <cellStyle name="Heading4 2" xfId="9314"/>
    <cellStyle name="Heading4 3" xfId="9315"/>
    <cellStyle name="Heading5" xfId="9316"/>
    <cellStyle name="Heading5 2" xfId="9317"/>
    <cellStyle name="Heading5 3" xfId="9318"/>
    <cellStyle name="Heading6" xfId="9319"/>
    <cellStyle name="Heading6 2" xfId="9320"/>
    <cellStyle name="Heading6 3" xfId="9321"/>
    <cellStyle name="HeadingTable" xfId="9322"/>
    <cellStyle name="HeadingTable 2" xfId="21065"/>
    <cellStyle name="highlightExposure" xfId="9323"/>
    <cellStyle name="highlightExposure 2" xfId="21066"/>
    <cellStyle name="highlightPercentage" xfId="9324"/>
    <cellStyle name="highlightPercentage 2" xfId="21067"/>
    <cellStyle name="highlightText" xfId="9325"/>
    <cellStyle name="highlightText 2" xfId="21068"/>
    <cellStyle name="Horizontal" xfId="9326"/>
    <cellStyle name="Horizontal 2" xfId="9327"/>
    <cellStyle name="Horizontal 3" xfId="9328"/>
    <cellStyle name="Hyperlink" xfId="17" builtinId="8"/>
    <cellStyle name="Hyperlink 2" xfId="9329"/>
    <cellStyle name="Hyperlink 2 2" xfId="9330"/>
    <cellStyle name="Hyperlink 2 3" xfId="9331"/>
    <cellStyle name="Îáû÷íûé_23_1 " xfId="9332"/>
    <cellStyle name="Input 2" xfId="9333"/>
    <cellStyle name="Input 2 10" xfId="9334"/>
    <cellStyle name="Input 2 10 2" xfId="9335"/>
    <cellStyle name="Input 2 10 2 2" xfId="21070"/>
    <cellStyle name="Input 2 10 3" xfId="9336"/>
    <cellStyle name="Input 2 10 3 2" xfId="21071"/>
    <cellStyle name="Input 2 10 4" xfId="9337"/>
    <cellStyle name="Input 2 10 4 2" xfId="21072"/>
    <cellStyle name="Input 2 10 5" xfId="9338"/>
    <cellStyle name="Input 2 10 5 2" xfId="21073"/>
    <cellStyle name="Input 2 11" xfId="9339"/>
    <cellStyle name="Input 2 11 2" xfId="9340"/>
    <cellStyle name="Input 2 11 2 2" xfId="21075"/>
    <cellStyle name="Input 2 11 3" xfId="9341"/>
    <cellStyle name="Input 2 11 3 2" xfId="21076"/>
    <cellStyle name="Input 2 11 4" xfId="9342"/>
    <cellStyle name="Input 2 11 4 2" xfId="21077"/>
    <cellStyle name="Input 2 11 5" xfId="9343"/>
    <cellStyle name="Input 2 11 5 2" xfId="21078"/>
    <cellStyle name="Input 2 11 6" xfId="21074"/>
    <cellStyle name="Input 2 12" xfId="9344"/>
    <cellStyle name="Input 2 12 2" xfId="9345"/>
    <cellStyle name="Input 2 12 2 2" xfId="21080"/>
    <cellStyle name="Input 2 12 3" xfId="9346"/>
    <cellStyle name="Input 2 12 3 2" xfId="21081"/>
    <cellStyle name="Input 2 12 4" xfId="9347"/>
    <cellStyle name="Input 2 12 4 2" xfId="21082"/>
    <cellStyle name="Input 2 12 5" xfId="9348"/>
    <cellStyle name="Input 2 12 5 2" xfId="21083"/>
    <cellStyle name="Input 2 12 6" xfId="21079"/>
    <cellStyle name="Input 2 13" xfId="9349"/>
    <cellStyle name="Input 2 13 2" xfId="9350"/>
    <cellStyle name="Input 2 13 2 2" xfId="21085"/>
    <cellStyle name="Input 2 13 3" xfId="9351"/>
    <cellStyle name="Input 2 13 3 2" xfId="21086"/>
    <cellStyle name="Input 2 13 4" xfId="9352"/>
    <cellStyle name="Input 2 13 4 2" xfId="21087"/>
    <cellStyle name="Input 2 13 5" xfId="21084"/>
    <cellStyle name="Input 2 14" xfId="9353"/>
    <cellStyle name="Input 2 14 2" xfId="21088"/>
    <cellStyle name="Input 2 15" xfId="9354"/>
    <cellStyle name="Input 2 15 2" xfId="21089"/>
    <cellStyle name="Input 2 16" xfId="9355"/>
    <cellStyle name="Input 2 16 2" xfId="21090"/>
    <cellStyle name="Input 2 17" xfId="21069"/>
    <cellStyle name="Input 2 2" xfId="9356"/>
    <cellStyle name="Input 2 2 10" xfId="21091"/>
    <cellStyle name="Input 2 2 2" xfId="9357"/>
    <cellStyle name="Input 2 2 2 2" xfId="9358"/>
    <cellStyle name="Input 2 2 2 2 2" xfId="21093"/>
    <cellStyle name="Input 2 2 2 3" xfId="9359"/>
    <cellStyle name="Input 2 2 2 3 2" xfId="21094"/>
    <cellStyle name="Input 2 2 2 4" xfId="9360"/>
    <cellStyle name="Input 2 2 2 4 2" xfId="21095"/>
    <cellStyle name="Input 2 2 2 5" xfId="21092"/>
    <cellStyle name="Input 2 2 3" xfId="9361"/>
    <cellStyle name="Input 2 2 3 2" xfId="9362"/>
    <cellStyle name="Input 2 2 3 2 2" xfId="21097"/>
    <cellStyle name="Input 2 2 3 3" xfId="9363"/>
    <cellStyle name="Input 2 2 3 3 2" xfId="21098"/>
    <cellStyle name="Input 2 2 3 4" xfId="9364"/>
    <cellStyle name="Input 2 2 3 4 2" xfId="21099"/>
    <cellStyle name="Input 2 2 3 5" xfId="21096"/>
    <cellStyle name="Input 2 2 4" xfId="9365"/>
    <cellStyle name="Input 2 2 4 2" xfId="9366"/>
    <cellStyle name="Input 2 2 4 2 2" xfId="21101"/>
    <cellStyle name="Input 2 2 4 3" xfId="9367"/>
    <cellStyle name="Input 2 2 4 3 2" xfId="21102"/>
    <cellStyle name="Input 2 2 4 4" xfId="9368"/>
    <cellStyle name="Input 2 2 4 4 2" xfId="21103"/>
    <cellStyle name="Input 2 2 4 5" xfId="21100"/>
    <cellStyle name="Input 2 2 5" xfId="9369"/>
    <cellStyle name="Input 2 2 5 2" xfId="9370"/>
    <cellStyle name="Input 2 2 5 2 2" xfId="21105"/>
    <cellStyle name="Input 2 2 5 3" xfId="9371"/>
    <cellStyle name="Input 2 2 5 3 2" xfId="21106"/>
    <cellStyle name="Input 2 2 5 4" xfId="9372"/>
    <cellStyle name="Input 2 2 5 4 2" xfId="21107"/>
    <cellStyle name="Input 2 2 5 5" xfId="21104"/>
    <cellStyle name="Input 2 2 6" xfId="9373"/>
    <cellStyle name="Input 2 2 6 2" xfId="21108"/>
    <cellStyle name="Input 2 2 7" xfId="9374"/>
    <cellStyle name="Input 2 2 7 2" xfId="21109"/>
    <cellStyle name="Input 2 2 8" xfId="9375"/>
    <cellStyle name="Input 2 2 8 2" xfId="21110"/>
    <cellStyle name="Input 2 2 9" xfId="9376"/>
    <cellStyle name="Input 2 2 9 2" xfId="21111"/>
    <cellStyle name="Input 2 3" xfId="9377"/>
    <cellStyle name="Input 2 3 2" xfId="9378"/>
    <cellStyle name="Input 2 3 2 2" xfId="21112"/>
    <cellStyle name="Input 2 3 3" xfId="9379"/>
    <cellStyle name="Input 2 3 3 2" xfId="21113"/>
    <cellStyle name="Input 2 3 4" xfId="9380"/>
    <cellStyle name="Input 2 3 4 2" xfId="21114"/>
    <cellStyle name="Input 2 3 5" xfId="9381"/>
    <cellStyle name="Input 2 3 5 2" xfId="21115"/>
    <cellStyle name="Input 2 4" xfId="9382"/>
    <cellStyle name="Input 2 4 2" xfId="9383"/>
    <cellStyle name="Input 2 4 2 2" xfId="21116"/>
    <cellStyle name="Input 2 4 3" xfId="9384"/>
    <cellStyle name="Input 2 4 3 2" xfId="21117"/>
    <cellStyle name="Input 2 4 4" xfId="9385"/>
    <cellStyle name="Input 2 4 4 2" xfId="21118"/>
    <cellStyle name="Input 2 4 5" xfId="9386"/>
    <cellStyle name="Input 2 4 5 2" xfId="21119"/>
    <cellStyle name="Input 2 5" xfId="9387"/>
    <cellStyle name="Input 2 5 2" xfId="9388"/>
    <cellStyle name="Input 2 5 2 2" xfId="21120"/>
    <cellStyle name="Input 2 5 3" xfId="9389"/>
    <cellStyle name="Input 2 5 3 2" xfId="21121"/>
    <cellStyle name="Input 2 5 4" xfId="9390"/>
    <cellStyle name="Input 2 5 4 2" xfId="21122"/>
    <cellStyle name="Input 2 5 5" xfId="9391"/>
    <cellStyle name="Input 2 5 5 2" xfId="21123"/>
    <cellStyle name="Input 2 6" xfId="9392"/>
    <cellStyle name="Input 2 6 2" xfId="9393"/>
    <cellStyle name="Input 2 6 2 2" xfId="21124"/>
    <cellStyle name="Input 2 6 3" xfId="9394"/>
    <cellStyle name="Input 2 6 3 2" xfId="21125"/>
    <cellStyle name="Input 2 6 4" xfId="9395"/>
    <cellStyle name="Input 2 6 4 2" xfId="21126"/>
    <cellStyle name="Input 2 6 5" xfId="9396"/>
    <cellStyle name="Input 2 6 5 2" xfId="21127"/>
    <cellStyle name="Input 2 7" xfId="9397"/>
    <cellStyle name="Input 2 7 2" xfId="9398"/>
    <cellStyle name="Input 2 7 2 2" xfId="21128"/>
    <cellStyle name="Input 2 7 3" xfId="9399"/>
    <cellStyle name="Input 2 7 3 2" xfId="21129"/>
    <cellStyle name="Input 2 7 4" xfId="9400"/>
    <cellStyle name="Input 2 7 4 2" xfId="21130"/>
    <cellStyle name="Input 2 7 5" xfId="9401"/>
    <cellStyle name="Input 2 7 5 2" xfId="21131"/>
    <cellStyle name="Input 2 8" xfId="9402"/>
    <cellStyle name="Input 2 8 2" xfId="9403"/>
    <cellStyle name="Input 2 8 2 2" xfId="21132"/>
    <cellStyle name="Input 2 8 3" xfId="9404"/>
    <cellStyle name="Input 2 8 3 2" xfId="21133"/>
    <cellStyle name="Input 2 8 4" xfId="9405"/>
    <cellStyle name="Input 2 8 4 2" xfId="21134"/>
    <cellStyle name="Input 2 8 5" xfId="9406"/>
    <cellStyle name="Input 2 8 5 2" xfId="21135"/>
    <cellStyle name="Input 2 9" xfId="9407"/>
    <cellStyle name="Input 2 9 2" xfId="9408"/>
    <cellStyle name="Input 2 9 2 2" xfId="21136"/>
    <cellStyle name="Input 2 9 3" xfId="9409"/>
    <cellStyle name="Input 2 9 3 2" xfId="21137"/>
    <cellStyle name="Input 2 9 4" xfId="9410"/>
    <cellStyle name="Input 2 9 4 2" xfId="21138"/>
    <cellStyle name="Input 2 9 5" xfId="9411"/>
    <cellStyle name="Input 2 9 5 2" xfId="21139"/>
    <cellStyle name="Input 3" xfId="9412"/>
    <cellStyle name="Input 3 2" xfId="9413"/>
    <cellStyle name="Input 3 2 2" xfId="21141"/>
    <cellStyle name="Input 3 3" xfId="9414"/>
    <cellStyle name="Input 3 3 2" xfId="21142"/>
    <cellStyle name="Input 3 4" xfId="21140"/>
    <cellStyle name="Input 4" xfId="9415"/>
    <cellStyle name="Input 4 2" xfId="9416"/>
    <cellStyle name="Input 4 2 2" xfId="21144"/>
    <cellStyle name="Input 4 3" xfId="9417"/>
    <cellStyle name="Input 4 3 2" xfId="21145"/>
    <cellStyle name="Input 4 4" xfId="21143"/>
    <cellStyle name="Input 5" xfId="9418"/>
    <cellStyle name="Input 5 2" xfId="9419"/>
    <cellStyle name="Input 5 2 2" xfId="21147"/>
    <cellStyle name="Input 5 3" xfId="9420"/>
    <cellStyle name="Input 5 3 2" xfId="21148"/>
    <cellStyle name="Input 5 4" xfId="21146"/>
    <cellStyle name="Input 6" xfId="9421"/>
    <cellStyle name="Input 6 2" xfId="9422"/>
    <cellStyle name="Input 6 2 2" xfId="21150"/>
    <cellStyle name="Input 6 3" xfId="9423"/>
    <cellStyle name="Input 6 3 2" xfId="21151"/>
    <cellStyle name="Input 6 4" xfId="21149"/>
    <cellStyle name="Input 7" xfId="9424"/>
    <cellStyle name="Input 7 2" xfId="21152"/>
    <cellStyle name="inputExposure" xfId="9425"/>
    <cellStyle name="inputExposure 2" xfId="21153"/>
    <cellStyle name="Link Currency (0)" xfId="9426"/>
    <cellStyle name="Link Currency (2)" xfId="9427"/>
    <cellStyle name="Link Units (0)" xfId="9428"/>
    <cellStyle name="Link Units (1)" xfId="9429"/>
    <cellStyle name="Link Units (2)" xfId="9430"/>
    <cellStyle name="Linked Cell 2" xfId="9431"/>
    <cellStyle name="Linked Cell 2 10" xfId="9432"/>
    <cellStyle name="Linked Cell 2 11" xfId="9433"/>
    <cellStyle name="Linked Cell 2 12" xfId="9434"/>
    <cellStyle name="Linked Cell 2 2" xfId="9435"/>
    <cellStyle name="Linked Cell 2 2 2" xfId="9436"/>
    <cellStyle name="Linked Cell 2 3" xfId="9437"/>
    <cellStyle name="Linked Cell 2 4" xfId="9438"/>
    <cellStyle name="Linked Cell 2 5" xfId="9439"/>
    <cellStyle name="Linked Cell 2 6" xfId="9440"/>
    <cellStyle name="Linked Cell 2 7" xfId="9441"/>
    <cellStyle name="Linked Cell 2 8" xfId="9442"/>
    <cellStyle name="Linked Cell 2 9" xfId="9443"/>
    <cellStyle name="Linked Cell 3" xfId="9444"/>
    <cellStyle name="Linked Cell 3 2" xfId="9445"/>
    <cellStyle name="Linked Cell 3 3" xfId="9446"/>
    <cellStyle name="Linked Cell 4" xfId="9447"/>
    <cellStyle name="Linked Cell 4 2" xfId="9448"/>
    <cellStyle name="Linked Cell 4 3" xfId="9449"/>
    <cellStyle name="Linked Cell 5" xfId="9450"/>
    <cellStyle name="Linked Cell 5 2" xfId="9451"/>
    <cellStyle name="Linked Cell 5 3" xfId="9452"/>
    <cellStyle name="Linked Cell 6" xfId="9453"/>
    <cellStyle name="Linked Cell 6 2" xfId="9454"/>
    <cellStyle name="Linked Cell 6 3" xfId="9455"/>
    <cellStyle name="Linked Cell 7" xfId="9456"/>
    <cellStyle name="Matrix" xfId="9457"/>
    <cellStyle name="Matrix 2" xfId="9458"/>
    <cellStyle name="Matrix 3" xfId="9459"/>
    <cellStyle name="Millares [0]_A" xfId="9460"/>
    <cellStyle name="Millares_A" xfId="9461"/>
    <cellStyle name="Moneda [0]_A" xfId="9462"/>
    <cellStyle name="Moneda_A" xfId="9463"/>
    <cellStyle name="Neutral 2" xfId="9464"/>
    <cellStyle name="Neutral 2 10" xfId="9465"/>
    <cellStyle name="Neutral 2 11" xfId="9466"/>
    <cellStyle name="Neutral 2 12" xfId="9467"/>
    <cellStyle name="Neutral 2 2" xfId="9468"/>
    <cellStyle name="Neutral 2 2 2" xfId="9469"/>
    <cellStyle name="Neutral 2 3" xfId="9470"/>
    <cellStyle name="Neutral 2 4" xfId="9471"/>
    <cellStyle name="Neutral 2 5" xfId="9472"/>
    <cellStyle name="Neutral 2 6" xfId="9473"/>
    <cellStyle name="Neutral 2 7" xfId="9474"/>
    <cellStyle name="Neutral 2 8" xfId="9475"/>
    <cellStyle name="Neutral 2 9" xfId="9476"/>
    <cellStyle name="Neutral 3" xfId="9477"/>
    <cellStyle name="Neutral 3 2" xfId="9478"/>
    <cellStyle name="Neutral 3 3" xfId="9479"/>
    <cellStyle name="Neutral 4" xfId="9480"/>
    <cellStyle name="Neutral 4 2" xfId="9481"/>
    <cellStyle name="Neutral 4 3" xfId="9482"/>
    <cellStyle name="Neutral 5" xfId="9483"/>
    <cellStyle name="Neutral 5 2" xfId="9484"/>
    <cellStyle name="Neutral 5 3" xfId="9485"/>
    <cellStyle name="Neutral 6" xfId="9486"/>
    <cellStyle name="Neutral 6 2" xfId="9487"/>
    <cellStyle name="Neutral 6 3" xfId="9488"/>
    <cellStyle name="Neutral 7" xfId="9489"/>
    <cellStyle name="nopl_WCP.XLS" xfId="9490"/>
    <cellStyle name="Norma11l" xfId="9491"/>
    <cellStyle name="Norma11l 2" xfId="9492"/>
    <cellStyle name="Norma11l 3" xfId="9493"/>
    <cellStyle name="Normal" xfId="0" builtinId="0"/>
    <cellStyle name="Normal 10" xfId="9494"/>
    <cellStyle name="Normal 10 10" xfId="9495"/>
    <cellStyle name="Normal 10 10 2" xfId="9496"/>
    <cellStyle name="Normal 10 10 2 2" xfId="9497"/>
    <cellStyle name="Normal 10 10 2 2 2" xfId="9498"/>
    <cellStyle name="Normal 10 10 2 2 3" xfId="9499"/>
    <cellStyle name="Normal 10 10 2 2 4" xfId="9500"/>
    <cellStyle name="Normal 10 10 2 3" xfId="9501"/>
    <cellStyle name="Normal 10 10 2 4" xfId="9502"/>
    <cellStyle name="Normal 10 10 2 5" xfId="9503"/>
    <cellStyle name="Normal 10 10 3" xfId="9504"/>
    <cellStyle name="Normal 10 10 3 2" xfId="9505"/>
    <cellStyle name="Normal 10 10 3 3" xfId="9506"/>
    <cellStyle name="Normal 10 10 3 4" xfId="9507"/>
    <cellStyle name="Normal 10 10 4" xfId="9508"/>
    <cellStyle name="Normal 10 10 5" xfId="9509"/>
    <cellStyle name="Normal 10 10 6" xfId="9510"/>
    <cellStyle name="Normal 10 11" xfId="9511"/>
    <cellStyle name="Normal 10 11 2" xfId="9512"/>
    <cellStyle name="Normal 10 11 2 2" xfId="9513"/>
    <cellStyle name="Normal 10 11 2 2 2" xfId="9514"/>
    <cellStyle name="Normal 10 11 2 2 3" xfId="9515"/>
    <cellStyle name="Normal 10 11 2 2 4" xfId="9516"/>
    <cellStyle name="Normal 10 11 2 3" xfId="9517"/>
    <cellStyle name="Normal 10 11 2 4" xfId="9518"/>
    <cellStyle name="Normal 10 11 2 5" xfId="9519"/>
    <cellStyle name="Normal 10 11 3" xfId="9520"/>
    <cellStyle name="Normal 10 11 3 2" xfId="9521"/>
    <cellStyle name="Normal 10 11 3 3" xfId="9522"/>
    <cellStyle name="Normal 10 11 3 4" xfId="9523"/>
    <cellStyle name="Normal 10 11 4" xfId="9524"/>
    <cellStyle name="Normal 10 11 5" xfId="9525"/>
    <cellStyle name="Normal 10 11 6" xfId="9526"/>
    <cellStyle name="Normal 10 12" xfId="9527"/>
    <cellStyle name="Normal 10 12 2" xfId="9528"/>
    <cellStyle name="Normal 10 12 3" xfId="9529"/>
    <cellStyle name="Normal 10 12 4" xfId="9530"/>
    <cellStyle name="Normal 10 2" xfId="9531"/>
    <cellStyle name="Normal 10 2 2" xfId="9532"/>
    <cellStyle name="Normal 10 2 3" xfId="9533"/>
    <cellStyle name="Normal 10 2 3 2" xfId="9534"/>
    <cellStyle name="Normal 10 2 3 2 2" xfId="9535"/>
    <cellStyle name="Normal 10 2 3 2 2 2" xfId="9536"/>
    <cellStyle name="Normal 10 2 3 2 2 3" xfId="9537"/>
    <cellStyle name="Normal 10 2 3 2 2 4" xfId="9538"/>
    <cellStyle name="Normal 10 2 3 2 3" xfId="9539"/>
    <cellStyle name="Normal 10 2 3 2 4" xfId="9540"/>
    <cellStyle name="Normal 10 2 3 2 5" xfId="9541"/>
    <cellStyle name="Normal 10 2 3 3" xfId="9542"/>
    <cellStyle name="Normal 10 2 3 3 2" xfId="9543"/>
    <cellStyle name="Normal 10 2 3 3 3" xfId="9544"/>
    <cellStyle name="Normal 10 2 3 3 4" xfId="9545"/>
    <cellStyle name="Normal 10 2 3 4" xfId="9546"/>
    <cellStyle name="Normal 10 2 3 5" xfId="9547"/>
    <cellStyle name="Normal 10 2 3 6" xfId="9548"/>
    <cellStyle name="Normal 10 3" xfId="9549"/>
    <cellStyle name="Normal 10 3 2" xfId="9550"/>
    <cellStyle name="Normal 10 3 3" xfId="9551"/>
    <cellStyle name="Normal 10 3 3 2" xfId="9552"/>
    <cellStyle name="Normal 10 3 3 2 2" xfId="9553"/>
    <cellStyle name="Normal 10 3 3 2 2 2" xfId="9554"/>
    <cellStyle name="Normal 10 3 3 2 2 3" xfId="9555"/>
    <cellStyle name="Normal 10 3 3 2 2 4" xfId="9556"/>
    <cellStyle name="Normal 10 3 3 2 3" xfId="9557"/>
    <cellStyle name="Normal 10 3 3 2 4" xfId="9558"/>
    <cellStyle name="Normal 10 3 3 2 5" xfId="9559"/>
    <cellStyle name="Normal 10 3 3 3" xfId="9560"/>
    <cellStyle name="Normal 10 3 3 3 2" xfId="9561"/>
    <cellStyle name="Normal 10 3 3 3 3" xfId="9562"/>
    <cellStyle name="Normal 10 3 3 3 4" xfId="9563"/>
    <cellStyle name="Normal 10 3 3 4" xfId="9564"/>
    <cellStyle name="Normal 10 3 3 5" xfId="9565"/>
    <cellStyle name="Normal 10 3 3 6" xfId="9566"/>
    <cellStyle name="Normal 10 4" xfId="9567"/>
    <cellStyle name="Normal 10 4 2" xfId="9568"/>
    <cellStyle name="Normal 10 4 2 2" xfId="9569"/>
    <cellStyle name="Normal 10 4 2 2 2" xfId="9570"/>
    <cellStyle name="Normal 10 4 2 2 3" xfId="9571"/>
    <cellStyle name="Normal 10 4 2 2 4" xfId="9572"/>
    <cellStyle name="Normal 10 4 2 3" xfId="9573"/>
    <cellStyle name="Normal 10 4 2 4" xfId="9574"/>
    <cellStyle name="Normal 10 4 2 5" xfId="9575"/>
    <cellStyle name="Normal 10 4 3" xfId="9576"/>
    <cellStyle name="Normal 10 4 4" xfId="9577"/>
    <cellStyle name="Normal 10 4 4 2" xfId="9578"/>
    <cellStyle name="Normal 10 4 4 3" xfId="9579"/>
    <cellStyle name="Normal 10 4 4 4" xfId="9580"/>
    <cellStyle name="Normal 10 4 5" xfId="9581"/>
    <cellStyle name="Normal 10 4 6" xfId="9582"/>
    <cellStyle name="Normal 10 4 7" xfId="9583"/>
    <cellStyle name="Normal 10 5" xfId="9584"/>
    <cellStyle name="Normal 10 5 2" xfId="9585"/>
    <cellStyle name="Normal 10 5 2 2" xfId="9586"/>
    <cellStyle name="Normal 10 5 2 2 2" xfId="9587"/>
    <cellStyle name="Normal 10 5 2 2 3" xfId="9588"/>
    <cellStyle name="Normal 10 5 2 2 4" xfId="9589"/>
    <cellStyle name="Normal 10 5 2 3" xfId="9590"/>
    <cellStyle name="Normal 10 5 2 4" xfId="9591"/>
    <cellStyle name="Normal 10 5 2 5" xfId="9592"/>
    <cellStyle name="Normal 10 5 3" xfId="9593"/>
    <cellStyle name="Normal 10 5 3 2" xfId="9594"/>
    <cellStyle name="Normal 10 5 3 3" xfId="9595"/>
    <cellStyle name="Normal 10 5 3 4" xfId="9596"/>
    <cellStyle name="Normal 10 5 4" xfId="9597"/>
    <cellStyle name="Normal 10 5 5" xfId="9598"/>
    <cellStyle name="Normal 10 5 6" xfId="9599"/>
    <cellStyle name="Normal 10 6" xfId="9600"/>
    <cellStyle name="Normal 10 6 2" xfId="9601"/>
    <cellStyle name="Normal 10 6 2 2" xfId="9602"/>
    <cellStyle name="Normal 10 6 2 2 2" xfId="9603"/>
    <cellStyle name="Normal 10 6 2 2 3" xfId="9604"/>
    <cellStyle name="Normal 10 6 2 2 4" xfId="9605"/>
    <cellStyle name="Normal 10 6 2 3" xfId="9606"/>
    <cellStyle name="Normal 10 6 2 4" xfId="9607"/>
    <cellStyle name="Normal 10 6 2 5" xfId="9608"/>
    <cellStyle name="Normal 10 6 3" xfId="9609"/>
    <cellStyle name="Normal 10 6 3 2" xfId="9610"/>
    <cellStyle name="Normal 10 6 3 3" xfId="9611"/>
    <cellStyle name="Normal 10 6 3 4" xfId="9612"/>
    <cellStyle name="Normal 10 6 4" xfId="9613"/>
    <cellStyle name="Normal 10 6 5" xfId="9614"/>
    <cellStyle name="Normal 10 6 6" xfId="9615"/>
    <cellStyle name="Normal 10 7" xfId="9616"/>
    <cellStyle name="Normal 10 7 2" xfId="9617"/>
    <cellStyle name="Normal 10 7 2 2" xfId="9618"/>
    <cellStyle name="Normal 10 7 2 2 2" xfId="9619"/>
    <cellStyle name="Normal 10 7 2 2 3" xfId="9620"/>
    <cellStyle name="Normal 10 7 2 2 4" xfId="9621"/>
    <cellStyle name="Normal 10 7 2 3" xfId="9622"/>
    <cellStyle name="Normal 10 7 2 4" xfId="9623"/>
    <cellStyle name="Normal 10 7 2 5" xfId="9624"/>
    <cellStyle name="Normal 10 7 3" xfId="9625"/>
    <cellStyle name="Normal 10 7 3 2" xfId="9626"/>
    <cellStyle name="Normal 10 7 3 3" xfId="9627"/>
    <cellStyle name="Normal 10 7 3 4" xfId="9628"/>
    <cellStyle name="Normal 10 7 4" xfId="9629"/>
    <cellStyle name="Normal 10 7 5" xfId="9630"/>
    <cellStyle name="Normal 10 7 6" xfId="9631"/>
    <cellStyle name="Normal 10 8" xfId="9632"/>
    <cellStyle name="Normal 10 8 2" xfId="9633"/>
    <cellStyle name="Normal 10 8 2 2" xfId="9634"/>
    <cellStyle name="Normal 10 8 2 2 2" xfId="9635"/>
    <cellStyle name="Normal 10 8 2 2 3" xfId="9636"/>
    <cellStyle name="Normal 10 8 2 2 4" xfId="9637"/>
    <cellStyle name="Normal 10 8 2 3" xfId="9638"/>
    <cellStyle name="Normal 10 8 2 4" xfId="9639"/>
    <cellStyle name="Normal 10 8 2 5" xfId="9640"/>
    <cellStyle name="Normal 10 8 3" xfId="9641"/>
    <cellStyle name="Normal 10 8 3 2" xfId="9642"/>
    <cellStyle name="Normal 10 8 3 3" xfId="9643"/>
    <cellStyle name="Normal 10 8 3 4" xfId="9644"/>
    <cellStyle name="Normal 10 8 4" xfId="9645"/>
    <cellStyle name="Normal 10 8 5" xfId="9646"/>
    <cellStyle name="Normal 10 8 6" xfId="9647"/>
    <cellStyle name="Normal 10 9" xfId="9648"/>
    <cellStyle name="Normal 10 9 2" xfId="9649"/>
    <cellStyle name="Normal 10 9 2 2" xfId="9650"/>
    <cellStyle name="Normal 10 9 2 2 2" xfId="9651"/>
    <cellStyle name="Normal 10 9 2 2 3" xfId="9652"/>
    <cellStyle name="Normal 10 9 2 2 4" xfId="9653"/>
    <cellStyle name="Normal 10 9 2 3" xfId="9654"/>
    <cellStyle name="Normal 10 9 2 4" xfId="9655"/>
    <cellStyle name="Normal 10 9 2 5" xfId="9656"/>
    <cellStyle name="Normal 10 9 3" xfId="9657"/>
    <cellStyle name="Normal 10 9 3 2" xfId="9658"/>
    <cellStyle name="Normal 10 9 3 3" xfId="9659"/>
    <cellStyle name="Normal 10 9 3 4" xfId="9660"/>
    <cellStyle name="Normal 10 9 4" xfId="9661"/>
    <cellStyle name="Normal 10 9 5" xfId="9662"/>
    <cellStyle name="Normal 10 9 6" xfId="9663"/>
    <cellStyle name="Normal 100" xfId="9664"/>
    <cellStyle name="Normal 100 2" xfId="9665"/>
    <cellStyle name="Normal 100 3" xfId="9666"/>
    <cellStyle name="Normal 100 4" xfId="9667"/>
    <cellStyle name="Normal 101" xfId="9668"/>
    <cellStyle name="Normal 101 2" xfId="9669"/>
    <cellStyle name="Normal 101 3" xfId="9670"/>
    <cellStyle name="Normal 101 4" xfId="9671"/>
    <cellStyle name="Normal 102" xfId="9672"/>
    <cellStyle name="Normal 102 2" xfId="9673"/>
    <cellStyle name="Normal 102 3" xfId="9674"/>
    <cellStyle name="Normal 102 4" xfId="9675"/>
    <cellStyle name="Normal 103" xfId="9676"/>
    <cellStyle name="Normal 103 2" xfId="9677"/>
    <cellStyle name="Normal 103 2 2" xfId="9678"/>
    <cellStyle name="Normal 103 2 2 2" xfId="9679"/>
    <cellStyle name="Normal 103 2 2 3" xfId="9680"/>
    <cellStyle name="Normal 103 2 2 4" xfId="9681"/>
    <cellStyle name="Normal 103 2 3" xfId="9682"/>
    <cellStyle name="Normal 103 2 4" xfId="9683"/>
    <cellStyle name="Normal 103 2 5" xfId="9684"/>
    <cellStyle name="Normal 103 3" xfId="9685"/>
    <cellStyle name="Normal 103 3 2" xfId="9686"/>
    <cellStyle name="Normal 103 3 3" xfId="9687"/>
    <cellStyle name="Normal 103 3 4" xfId="9688"/>
    <cellStyle name="Normal 103 4" xfId="9689"/>
    <cellStyle name="Normal 103 4 2" xfId="9690"/>
    <cellStyle name="Normal 103 4 3" xfId="9691"/>
    <cellStyle name="Normal 103 4 4" xfId="9692"/>
    <cellStyle name="Normal 103 5" xfId="9693"/>
    <cellStyle name="Normal 103 6" xfId="9694"/>
    <cellStyle name="Normal 103 7" xfId="9695"/>
    <cellStyle name="Normal 104" xfId="9696"/>
    <cellStyle name="Normal 104 2" xfId="9697"/>
    <cellStyle name="Normal 104 3" xfId="9698"/>
    <cellStyle name="Normal 104 4" xfId="9699"/>
    <cellStyle name="Normal 105" xfId="9700"/>
    <cellStyle name="Normal 105 2" xfId="9701"/>
    <cellStyle name="Normal 105 2 2" xfId="9702"/>
    <cellStyle name="Normal 105 2 2 2" xfId="9703"/>
    <cellStyle name="Normal 105 2 2 3" xfId="9704"/>
    <cellStyle name="Normal 105 2 2 4" xfId="9705"/>
    <cellStyle name="Normal 105 2 3" xfId="9706"/>
    <cellStyle name="Normal 105 2 4" xfId="9707"/>
    <cellStyle name="Normal 105 2 5" xfId="9708"/>
    <cellStyle name="Normal 105 3" xfId="9709"/>
    <cellStyle name="Normal 105 3 2" xfId="9710"/>
    <cellStyle name="Normal 105 3 3" xfId="9711"/>
    <cellStyle name="Normal 105 3 4" xfId="9712"/>
    <cellStyle name="Normal 105 4" xfId="9713"/>
    <cellStyle name="Normal 105 4 2" xfId="9714"/>
    <cellStyle name="Normal 105 4 3" xfId="9715"/>
    <cellStyle name="Normal 105 4 4" xfId="9716"/>
    <cellStyle name="Normal 105 5" xfId="9717"/>
    <cellStyle name="Normal 105 6" xfId="9718"/>
    <cellStyle name="Normal 105 7" xfId="9719"/>
    <cellStyle name="Normal 106" xfId="9720"/>
    <cellStyle name="Normal 106 2" xfId="9721"/>
    <cellStyle name="Normal 106 3" xfId="9722"/>
    <cellStyle name="Normal 106 4" xfId="9723"/>
    <cellStyle name="Normal 107" xfId="9724"/>
    <cellStyle name="Normal 107 2" xfId="9725"/>
    <cellStyle name="Normal 107 3" xfId="9726"/>
    <cellStyle name="Normal 107 4" xfId="9727"/>
    <cellStyle name="Normal 108" xfId="9728"/>
    <cellStyle name="Normal 108 2" xfId="9729"/>
    <cellStyle name="Normal 108 3" xfId="9730"/>
    <cellStyle name="Normal 108 4" xfId="9731"/>
    <cellStyle name="Normal 109" xfId="9732"/>
    <cellStyle name="Normal 109 2" xfId="9733"/>
    <cellStyle name="Normal 109 3" xfId="9734"/>
    <cellStyle name="Normal 109 4" xfId="9735"/>
    <cellStyle name="Normal 11" xfId="9736"/>
    <cellStyle name="Normal 11 10" xfId="9737"/>
    <cellStyle name="Normal 11 10 2" xfId="9738"/>
    <cellStyle name="Normal 11 10 2 2" xfId="9739"/>
    <cellStyle name="Normal 11 10 2 2 2" xfId="9740"/>
    <cellStyle name="Normal 11 10 2 2 3" xfId="9741"/>
    <cellStyle name="Normal 11 10 2 2 4" xfId="9742"/>
    <cellStyle name="Normal 11 10 2 3" xfId="9743"/>
    <cellStyle name="Normal 11 10 2 4" xfId="9744"/>
    <cellStyle name="Normal 11 10 2 5" xfId="9745"/>
    <cellStyle name="Normal 11 10 3" xfId="9746"/>
    <cellStyle name="Normal 11 10 3 2" xfId="9747"/>
    <cellStyle name="Normal 11 10 3 3" xfId="9748"/>
    <cellStyle name="Normal 11 10 3 4" xfId="9749"/>
    <cellStyle name="Normal 11 10 4" xfId="9750"/>
    <cellStyle name="Normal 11 10 5" xfId="9751"/>
    <cellStyle name="Normal 11 10 6" xfId="9752"/>
    <cellStyle name="Normal 11 11" xfId="9753"/>
    <cellStyle name="Normal 11 11 2" xfId="9754"/>
    <cellStyle name="Normal 11 11 3" xfId="9755"/>
    <cellStyle name="Normal 11 11 4" xfId="9756"/>
    <cellStyle name="Normal 11 2" xfId="9757"/>
    <cellStyle name="Normal 11 2 2" xfId="9758"/>
    <cellStyle name="Normal 11 2 2 2" xfId="9759"/>
    <cellStyle name="Normal 11 2 2 2 2" xfId="9760"/>
    <cellStyle name="Normal 11 2 2 2 2 2" xfId="9761"/>
    <cellStyle name="Normal 11 2 2 2 2 2 2" xfId="9762"/>
    <cellStyle name="Normal 11 2 2 2 2 2 3" xfId="9763"/>
    <cellStyle name="Normal 11 2 2 2 2 2 4" xfId="9764"/>
    <cellStyle name="Normal 11 2 2 2 2 3" xfId="9765"/>
    <cellStyle name="Normal 11 2 2 2 2 4" xfId="9766"/>
    <cellStyle name="Normal 11 2 2 2 2 5" xfId="9767"/>
    <cellStyle name="Normal 11 2 2 2 3" xfId="9768"/>
    <cellStyle name="Normal 11 2 2 2 3 2" xfId="9769"/>
    <cellStyle name="Normal 11 2 2 2 3 3" xfId="9770"/>
    <cellStyle name="Normal 11 2 2 2 3 4" xfId="9771"/>
    <cellStyle name="Normal 11 2 2 2 4" xfId="9772"/>
    <cellStyle name="Normal 11 2 2 2 5" xfId="9773"/>
    <cellStyle name="Normal 11 2 2 2 6" xfId="9774"/>
    <cellStyle name="Normal 11 2 2 3" xfId="9775"/>
    <cellStyle name="Normal 11 2 2 3 2" xfId="9776"/>
    <cellStyle name="Normal 11 2 2 3 2 2" xfId="9777"/>
    <cellStyle name="Normal 11 2 2 3 2 3" xfId="9778"/>
    <cellStyle name="Normal 11 2 2 3 2 4" xfId="9779"/>
    <cellStyle name="Normal 11 2 2 3 3" xfId="9780"/>
    <cellStyle name="Normal 11 2 2 3 4" xfId="9781"/>
    <cellStyle name="Normal 11 2 2 3 5" xfId="9782"/>
    <cellStyle name="Normal 11 2 2 4" xfId="9783"/>
    <cellStyle name="Normal 11 2 2 5" xfId="9784"/>
    <cellStyle name="Normal 11 2 2 5 2" xfId="9785"/>
    <cellStyle name="Normal 11 2 2 5 3" xfId="9786"/>
    <cellStyle name="Normal 11 2 2 5 4" xfId="9787"/>
    <cellStyle name="Normal 11 2 2 6" xfId="9788"/>
    <cellStyle name="Normal 11 2 2 7" xfId="9789"/>
    <cellStyle name="Normal 11 2 2 8" xfId="9790"/>
    <cellStyle name="Normal 11 2 3" xfId="9791"/>
    <cellStyle name="Normal 11 2 4" xfId="9792"/>
    <cellStyle name="Normal 11 2 4 2" xfId="9793"/>
    <cellStyle name="Normal 11 2 4 2 2" xfId="9794"/>
    <cellStyle name="Normal 11 2 4 2 2 2" xfId="9795"/>
    <cellStyle name="Normal 11 2 4 2 2 3" xfId="9796"/>
    <cellStyle name="Normal 11 2 4 2 2 4" xfId="9797"/>
    <cellStyle name="Normal 11 2 4 2 3" xfId="9798"/>
    <cellStyle name="Normal 11 2 4 2 4" xfId="9799"/>
    <cellStyle name="Normal 11 2 4 2 5" xfId="9800"/>
    <cellStyle name="Normal 11 2 4 3" xfId="9801"/>
    <cellStyle name="Normal 11 2 4 3 2" xfId="9802"/>
    <cellStyle name="Normal 11 2 4 3 3" xfId="9803"/>
    <cellStyle name="Normal 11 2 4 3 4" xfId="9804"/>
    <cellStyle name="Normal 11 2 4 4" xfId="9805"/>
    <cellStyle name="Normal 11 2 4 5" xfId="9806"/>
    <cellStyle name="Normal 11 2 4 6" xfId="9807"/>
    <cellStyle name="Normal 11 3" xfId="9808"/>
    <cellStyle name="Normal 11 3 2" xfId="9809"/>
    <cellStyle name="Normal 11 3 2 2" xfId="9810"/>
    <cellStyle name="Normal 11 3 2 2 2" xfId="9811"/>
    <cellStyle name="Normal 11 3 2 2 2 2" xfId="9812"/>
    <cellStyle name="Normal 11 3 2 2 2 3" xfId="9813"/>
    <cellStyle name="Normal 11 3 2 2 2 4" xfId="9814"/>
    <cellStyle name="Normal 11 3 2 2 3" xfId="9815"/>
    <cellStyle name="Normal 11 3 2 2 4" xfId="9816"/>
    <cellStyle name="Normal 11 3 2 2 5" xfId="9817"/>
    <cellStyle name="Normal 11 3 2 3" xfId="9818"/>
    <cellStyle name="Normal 11 3 2 4" xfId="9819"/>
    <cellStyle name="Normal 11 3 2 4 2" xfId="9820"/>
    <cellStyle name="Normal 11 3 2 4 3" xfId="9821"/>
    <cellStyle name="Normal 11 3 2 4 4" xfId="9822"/>
    <cellStyle name="Normal 11 3 2 5" xfId="9823"/>
    <cellStyle name="Normal 11 3 2 6" xfId="9824"/>
    <cellStyle name="Normal 11 3 2 7" xfId="9825"/>
    <cellStyle name="Normal 11 4" xfId="9826"/>
    <cellStyle name="Normal 11 4 2" xfId="9827"/>
    <cellStyle name="Normal 11 4 2 2" xfId="9828"/>
    <cellStyle name="Normal 11 4 2 2 2" xfId="9829"/>
    <cellStyle name="Normal 11 4 2 2 3" xfId="9830"/>
    <cellStyle name="Normal 11 4 2 2 4" xfId="9831"/>
    <cellStyle name="Normal 11 4 2 3" xfId="9832"/>
    <cellStyle name="Normal 11 4 2 4" xfId="9833"/>
    <cellStyle name="Normal 11 4 2 5" xfId="9834"/>
    <cellStyle name="Normal 11 4 3" xfId="9835"/>
    <cellStyle name="Normal 11 4 4" xfId="9836"/>
    <cellStyle name="Normal 11 4 4 2" xfId="9837"/>
    <cellStyle name="Normal 11 4 4 3" xfId="9838"/>
    <cellStyle name="Normal 11 4 4 4" xfId="9839"/>
    <cellStyle name="Normal 11 4 5" xfId="9840"/>
    <cellStyle name="Normal 11 4 6" xfId="9841"/>
    <cellStyle name="Normal 11 4 7" xfId="9842"/>
    <cellStyle name="Normal 11 5" xfId="9843"/>
    <cellStyle name="Normal 11 5 2" xfId="9844"/>
    <cellStyle name="Normal 11 5 2 2" xfId="9845"/>
    <cellStyle name="Normal 11 5 2 2 2" xfId="9846"/>
    <cellStyle name="Normal 11 5 2 2 3" xfId="9847"/>
    <cellStyle name="Normal 11 5 2 2 4" xfId="9848"/>
    <cellStyle name="Normal 11 5 2 3" xfId="9849"/>
    <cellStyle name="Normal 11 5 2 4" xfId="9850"/>
    <cellStyle name="Normal 11 5 2 5" xfId="9851"/>
    <cellStyle name="Normal 11 5 3" xfId="9852"/>
    <cellStyle name="Normal 11 5 3 2" xfId="9853"/>
    <cellStyle name="Normal 11 5 3 3" xfId="9854"/>
    <cellStyle name="Normal 11 5 3 4" xfId="9855"/>
    <cellStyle name="Normal 11 5 4" xfId="9856"/>
    <cellStyle name="Normal 11 5 5" xfId="9857"/>
    <cellStyle name="Normal 11 5 6" xfId="9858"/>
    <cellStyle name="Normal 11 6" xfId="9859"/>
    <cellStyle name="Normal 11 6 2" xfId="9860"/>
    <cellStyle name="Normal 11 6 2 2" xfId="9861"/>
    <cellStyle name="Normal 11 6 2 2 2" xfId="9862"/>
    <cellStyle name="Normal 11 6 2 2 3" xfId="9863"/>
    <cellStyle name="Normal 11 6 2 2 4" xfId="9864"/>
    <cellStyle name="Normal 11 6 2 3" xfId="9865"/>
    <cellStyle name="Normal 11 6 2 4" xfId="9866"/>
    <cellStyle name="Normal 11 6 2 5" xfId="9867"/>
    <cellStyle name="Normal 11 6 3" xfId="9868"/>
    <cellStyle name="Normal 11 6 3 2" xfId="9869"/>
    <cellStyle name="Normal 11 6 3 3" xfId="9870"/>
    <cellStyle name="Normal 11 6 3 4" xfId="9871"/>
    <cellStyle name="Normal 11 6 4" xfId="9872"/>
    <cellStyle name="Normal 11 6 5" xfId="9873"/>
    <cellStyle name="Normal 11 6 6" xfId="9874"/>
    <cellStyle name="Normal 11 7" xfId="9875"/>
    <cellStyle name="Normal 11 7 2" xfId="9876"/>
    <cellStyle name="Normal 11 7 2 2" xfId="9877"/>
    <cellStyle name="Normal 11 7 2 2 2" xfId="9878"/>
    <cellStyle name="Normal 11 7 2 2 3" xfId="9879"/>
    <cellStyle name="Normal 11 7 2 2 4" xfId="9880"/>
    <cellStyle name="Normal 11 7 2 3" xfId="9881"/>
    <cellStyle name="Normal 11 7 2 4" xfId="9882"/>
    <cellStyle name="Normal 11 7 2 5" xfId="9883"/>
    <cellStyle name="Normal 11 7 3" xfId="9884"/>
    <cellStyle name="Normal 11 7 3 2" xfId="9885"/>
    <cellStyle name="Normal 11 7 3 3" xfId="9886"/>
    <cellStyle name="Normal 11 7 3 4" xfId="9887"/>
    <cellStyle name="Normal 11 7 4" xfId="9888"/>
    <cellStyle name="Normal 11 7 5" xfId="9889"/>
    <cellStyle name="Normal 11 7 6" xfId="9890"/>
    <cellStyle name="Normal 11 8" xfId="9891"/>
    <cellStyle name="Normal 11 8 2" xfId="9892"/>
    <cellStyle name="Normal 11 8 2 2" xfId="9893"/>
    <cellStyle name="Normal 11 8 2 2 2" xfId="9894"/>
    <cellStyle name="Normal 11 8 2 2 3" xfId="9895"/>
    <cellStyle name="Normal 11 8 2 2 4" xfId="9896"/>
    <cellStyle name="Normal 11 8 2 3" xfId="9897"/>
    <cellStyle name="Normal 11 8 2 4" xfId="9898"/>
    <cellStyle name="Normal 11 8 2 5" xfId="9899"/>
    <cellStyle name="Normal 11 8 3" xfId="9900"/>
    <cellStyle name="Normal 11 8 3 2" xfId="9901"/>
    <cellStyle name="Normal 11 8 3 3" xfId="9902"/>
    <cellStyle name="Normal 11 8 3 4" xfId="9903"/>
    <cellStyle name="Normal 11 8 4" xfId="9904"/>
    <cellStyle name="Normal 11 8 5" xfId="9905"/>
    <cellStyle name="Normal 11 8 6" xfId="9906"/>
    <cellStyle name="Normal 11 9" xfId="9907"/>
    <cellStyle name="Normal 11 9 2" xfId="9908"/>
    <cellStyle name="Normal 11 9 2 2" xfId="9909"/>
    <cellStyle name="Normal 11 9 2 2 2" xfId="9910"/>
    <cellStyle name="Normal 11 9 2 2 3" xfId="9911"/>
    <cellStyle name="Normal 11 9 2 2 4" xfId="9912"/>
    <cellStyle name="Normal 11 9 2 3" xfId="9913"/>
    <cellStyle name="Normal 11 9 2 4" xfId="9914"/>
    <cellStyle name="Normal 11 9 2 5" xfId="9915"/>
    <cellStyle name="Normal 11 9 3" xfId="9916"/>
    <cellStyle name="Normal 11 9 3 2" xfId="9917"/>
    <cellStyle name="Normal 11 9 3 3" xfId="9918"/>
    <cellStyle name="Normal 11 9 3 4" xfId="9919"/>
    <cellStyle name="Normal 11 9 4" xfId="9920"/>
    <cellStyle name="Normal 11 9 5" xfId="9921"/>
    <cellStyle name="Normal 11 9 6" xfId="9922"/>
    <cellStyle name="Normal 110" xfId="9923"/>
    <cellStyle name="Normal 110 2" xfId="9924"/>
    <cellStyle name="Normal 110 3" xfId="9925"/>
    <cellStyle name="Normal 110 4" xfId="9926"/>
    <cellStyle name="Normal 111" xfId="9927"/>
    <cellStyle name="Normal 111 2" xfId="9928"/>
    <cellStyle name="Normal 111 3" xfId="9929"/>
    <cellStyle name="Normal 111 4" xfId="9930"/>
    <cellStyle name="Normal 112" xfId="9931"/>
    <cellStyle name="Normal 112 2" xfId="9932"/>
    <cellStyle name="Normal 112 3" xfId="9933"/>
    <cellStyle name="Normal 112 4" xfId="9934"/>
    <cellStyle name="Normal 113" xfId="9935"/>
    <cellStyle name="Normal 113 2" xfId="9936"/>
    <cellStyle name="Normal 113 3" xfId="9937"/>
    <cellStyle name="Normal 113 4" xfId="9938"/>
    <cellStyle name="Normal 114" xfId="9939"/>
    <cellStyle name="Normal 114 2" xfId="9940"/>
    <cellStyle name="Normal 114 3" xfId="9941"/>
    <cellStyle name="Normal 114 4" xfId="9942"/>
    <cellStyle name="Normal 115" xfId="9943"/>
    <cellStyle name="Normal 115 2" xfId="9944"/>
    <cellStyle name="Normal 115 3" xfId="9945"/>
    <cellStyle name="Normal 115 4" xfId="9946"/>
    <cellStyle name="Normal 116" xfId="9947"/>
    <cellStyle name="Normal 116 2" xfId="9948"/>
    <cellStyle name="Normal 116 3" xfId="9949"/>
    <cellStyle name="Normal 116 4" xfId="9950"/>
    <cellStyle name="Normal 117" xfId="9951"/>
    <cellStyle name="Normal 117 2" xfId="9952"/>
    <cellStyle name="Normal 117 3" xfId="9953"/>
    <cellStyle name="Normal 117 4" xfId="9954"/>
    <cellStyle name="Normal 118" xfId="9955"/>
    <cellStyle name="Normal 118 2" xfId="9956"/>
    <cellStyle name="Normal 118 3" xfId="9957"/>
    <cellStyle name="Normal 118 4" xfId="9958"/>
    <cellStyle name="Normal 119" xfId="9959"/>
    <cellStyle name="Normal 12" xfId="9960"/>
    <cellStyle name="Normal 12 10" xfId="9961"/>
    <cellStyle name="Normal 12 10 2" xfId="9962"/>
    <cellStyle name="Normal 12 10 2 2" xfId="9963"/>
    <cellStyle name="Normal 12 10 2 2 2" xfId="9964"/>
    <cellStyle name="Normal 12 10 2 2 3" xfId="9965"/>
    <cellStyle name="Normal 12 10 2 2 4" xfId="9966"/>
    <cellStyle name="Normal 12 10 2 3" xfId="9967"/>
    <cellStyle name="Normal 12 10 2 4" xfId="9968"/>
    <cellStyle name="Normal 12 10 2 5" xfId="9969"/>
    <cellStyle name="Normal 12 10 3" xfId="9970"/>
    <cellStyle name="Normal 12 10 3 2" xfId="9971"/>
    <cellStyle name="Normal 12 10 3 3" xfId="9972"/>
    <cellStyle name="Normal 12 10 3 4" xfId="9973"/>
    <cellStyle name="Normal 12 10 4" xfId="9974"/>
    <cellStyle name="Normal 12 10 5" xfId="9975"/>
    <cellStyle name="Normal 12 10 6" xfId="9976"/>
    <cellStyle name="Normal 12 11" xfId="9977"/>
    <cellStyle name="Normal 12 11 2" xfId="9978"/>
    <cellStyle name="Normal 12 11 2 2" xfId="9979"/>
    <cellStyle name="Normal 12 11 2 2 2" xfId="9980"/>
    <cellStyle name="Normal 12 11 2 2 3" xfId="9981"/>
    <cellStyle name="Normal 12 11 2 2 4" xfId="9982"/>
    <cellStyle name="Normal 12 11 2 3" xfId="9983"/>
    <cellStyle name="Normal 12 11 2 4" xfId="9984"/>
    <cellStyle name="Normal 12 11 2 5" xfId="9985"/>
    <cellStyle name="Normal 12 11 3" xfId="9986"/>
    <cellStyle name="Normal 12 11 3 2" xfId="9987"/>
    <cellStyle name="Normal 12 11 3 3" xfId="9988"/>
    <cellStyle name="Normal 12 11 3 4" xfId="9989"/>
    <cellStyle name="Normal 12 11 4" xfId="9990"/>
    <cellStyle name="Normal 12 11 5" xfId="9991"/>
    <cellStyle name="Normal 12 11 6" xfId="9992"/>
    <cellStyle name="Normal 12 12" xfId="9993"/>
    <cellStyle name="Normal 12 12 2" xfId="9994"/>
    <cellStyle name="Normal 12 12 2 2" xfId="9995"/>
    <cellStyle name="Normal 12 12 2 2 2" xfId="9996"/>
    <cellStyle name="Normal 12 12 2 2 3" xfId="9997"/>
    <cellStyle name="Normal 12 12 2 2 4" xfId="9998"/>
    <cellStyle name="Normal 12 12 2 3" xfId="9999"/>
    <cellStyle name="Normal 12 12 2 4" xfId="10000"/>
    <cellStyle name="Normal 12 12 2 5" xfId="10001"/>
    <cellStyle name="Normal 12 12 3" xfId="10002"/>
    <cellStyle name="Normal 12 12 3 2" xfId="10003"/>
    <cellStyle name="Normal 12 12 3 3" xfId="10004"/>
    <cellStyle name="Normal 12 12 3 4" xfId="10005"/>
    <cellStyle name="Normal 12 12 4" xfId="10006"/>
    <cellStyle name="Normal 12 12 5" xfId="10007"/>
    <cellStyle name="Normal 12 12 6" xfId="10008"/>
    <cellStyle name="Normal 12 13" xfId="10009"/>
    <cellStyle name="Normal 12 13 2" xfId="10010"/>
    <cellStyle name="Normal 12 13 2 2" xfId="10011"/>
    <cellStyle name="Normal 12 13 2 2 2" xfId="10012"/>
    <cellStyle name="Normal 12 13 2 2 3" xfId="10013"/>
    <cellStyle name="Normal 12 13 2 2 4" xfId="10014"/>
    <cellStyle name="Normal 12 13 2 3" xfId="10015"/>
    <cellStyle name="Normal 12 13 2 4" xfId="10016"/>
    <cellStyle name="Normal 12 13 2 5" xfId="10017"/>
    <cellStyle name="Normal 12 13 3" xfId="10018"/>
    <cellStyle name="Normal 12 13 3 2" xfId="10019"/>
    <cellStyle name="Normal 12 13 3 3" xfId="10020"/>
    <cellStyle name="Normal 12 13 3 4" xfId="10021"/>
    <cellStyle name="Normal 12 13 4" xfId="10022"/>
    <cellStyle name="Normal 12 13 5" xfId="10023"/>
    <cellStyle name="Normal 12 13 6" xfId="10024"/>
    <cellStyle name="Normal 12 14" xfId="10025"/>
    <cellStyle name="Normal 12 14 2" xfId="10026"/>
    <cellStyle name="Normal 12 14 3" xfId="10027"/>
    <cellStyle name="Normal 12 14 4" xfId="10028"/>
    <cellStyle name="Normal 12 2" xfId="10029"/>
    <cellStyle name="Normal 12 2 2" xfId="10030"/>
    <cellStyle name="Normal 12 2 3" xfId="10031"/>
    <cellStyle name="Normal 12 2 3 2" xfId="10032"/>
    <cellStyle name="Normal 12 2 3 2 2" xfId="10033"/>
    <cellStyle name="Normal 12 2 3 2 2 2" xfId="10034"/>
    <cellStyle name="Normal 12 2 3 2 2 3" xfId="10035"/>
    <cellStyle name="Normal 12 2 3 2 2 4" xfId="10036"/>
    <cellStyle name="Normal 12 2 3 2 3" xfId="10037"/>
    <cellStyle name="Normal 12 2 3 2 4" xfId="10038"/>
    <cellStyle name="Normal 12 2 3 2 5" xfId="10039"/>
    <cellStyle name="Normal 12 2 3 3" xfId="10040"/>
    <cellStyle name="Normal 12 2 3 3 2" xfId="10041"/>
    <cellStyle name="Normal 12 2 3 3 3" xfId="10042"/>
    <cellStyle name="Normal 12 2 3 3 4" xfId="10043"/>
    <cellStyle name="Normal 12 2 3 4" xfId="10044"/>
    <cellStyle name="Normal 12 2 3 5" xfId="10045"/>
    <cellStyle name="Normal 12 2 3 6" xfId="10046"/>
    <cellStyle name="Normal 12 3" xfId="10047"/>
    <cellStyle name="Normal 12 3 2" xfId="10048"/>
    <cellStyle name="Normal 12 3 2 2" xfId="10049"/>
    <cellStyle name="Normal 12 3 2 2 2" xfId="10050"/>
    <cellStyle name="Normal 12 3 2 2 2 2" xfId="10051"/>
    <cellStyle name="Normal 12 3 2 2 2 3" xfId="10052"/>
    <cellStyle name="Normal 12 3 2 2 2 4" xfId="10053"/>
    <cellStyle name="Normal 12 3 2 2 3" xfId="10054"/>
    <cellStyle name="Normal 12 3 2 2 4" xfId="10055"/>
    <cellStyle name="Normal 12 3 2 2 5" xfId="10056"/>
    <cellStyle name="Normal 12 3 2 3" xfId="10057"/>
    <cellStyle name="Normal 12 3 2 4" xfId="10058"/>
    <cellStyle name="Normal 12 3 2 4 2" xfId="10059"/>
    <cellStyle name="Normal 12 3 2 4 3" xfId="10060"/>
    <cellStyle name="Normal 12 3 2 4 4" xfId="10061"/>
    <cellStyle name="Normal 12 3 2 5" xfId="10062"/>
    <cellStyle name="Normal 12 3 2 6" xfId="10063"/>
    <cellStyle name="Normal 12 3 2 7" xfId="10064"/>
    <cellStyle name="Normal 12 4" xfId="10065"/>
    <cellStyle name="Normal 12 4 2" xfId="10066"/>
    <cellStyle name="Normal 12 4 2 2" xfId="10067"/>
    <cellStyle name="Normal 12 4 2 2 2" xfId="10068"/>
    <cellStyle name="Normal 12 4 2 2 3" xfId="10069"/>
    <cellStyle name="Normal 12 4 2 2 4" xfId="10070"/>
    <cellStyle name="Normal 12 4 2 3" xfId="10071"/>
    <cellStyle name="Normal 12 4 2 4" xfId="10072"/>
    <cellStyle name="Normal 12 4 2 5" xfId="10073"/>
    <cellStyle name="Normal 12 4 3" xfId="10074"/>
    <cellStyle name="Normal 12 4 4" xfId="10075"/>
    <cellStyle name="Normal 12 4 4 2" xfId="10076"/>
    <cellStyle name="Normal 12 4 4 3" xfId="10077"/>
    <cellStyle name="Normal 12 4 4 4" xfId="10078"/>
    <cellStyle name="Normal 12 4 5" xfId="10079"/>
    <cellStyle name="Normal 12 4 6" xfId="10080"/>
    <cellStyle name="Normal 12 4 7" xfId="10081"/>
    <cellStyle name="Normal 12 5" xfId="10082"/>
    <cellStyle name="Normal 12 5 2" xfId="10083"/>
    <cellStyle name="Normal 12 5 2 2" xfId="10084"/>
    <cellStyle name="Normal 12 5 2 2 2" xfId="10085"/>
    <cellStyle name="Normal 12 5 2 2 3" xfId="10086"/>
    <cellStyle name="Normal 12 5 2 2 4" xfId="10087"/>
    <cellStyle name="Normal 12 5 2 3" xfId="10088"/>
    <cellStyle name="Normal 12 5 2 4" xfId="10089"/>
    <cellStyle name="Normal 12 5 2 5" xfId="10090"/>
    <cellStyle name="Normal 12 5 3" xfId="10091"/>
    <cellStyle name="Normal 12 5 4" xfId="10092"/>
    <cellStyle name="Normal 12 5 4 2" xfId="10093"/>
    <cellStyle name="Normal 12 5 4 3" xfId="10094"/>
    <cellStyle name="Normal 12 5 4 4" xfId="10095"/>
    <cellStyle name="Normal 12 5 5" xfId="10096"/>
    <cellStyle name="Normal 12 5 6" xfId="10097"/>
    <cellStyle name="Normal 12 5 7" xfId="10098"/>
    <cellStyle name="Normal 12 6" xfId="10099"/>
    <cellStyle name="Normal 12 6 2" xfId="10100"/>
    <cellStyle name="Normal 12 6 2 2" xfId="10101"/>
    <cellStyle name="Normal 12 6 2 2 2" xfId="10102"/>
    <cellStyle name="Normal 12 6 2 2 3" xfId="10103"/>
    <cellStyle name="Normal 12 6 2 2 4" xfId="10104"/>
    <cellStyle name="Normal 12 6 2 3" xfId="10105"/>
    <cellStyle name="Normal 12 6 2 4" xfId="10106"/>
    <cellStyle name="Normal 12 6 2 5" xfId="10107"/>
    <cellStyle name="Normal 12 6 3" xfId="10108"/>
    <cellStyle name="Normal 12 6 4" xfId="10109"/>
    <cellStyle name="Normal 12 6 4 2" xfId="10110"/>
    <cellStyle name="Normal 12 6 4 3" xfId="10111"/>
    <cellStyle name="Normal 12 6 4 4" xfId="10112"/>
    <cellStyle name="Normal 12 6 5" xfId="10113"/>
    <cellStyle name="Normal 12 6 6" xfId="10114"/>
    <cellStyle name="Normal 12 6 7" xfId="10115"/>
    <cellStyle name="Normal 12 7" xfId="10116"/>
    <cellStyle name="Normal 12 7 2" xfId="10117"/>
    <cellStyle name="Normal 12 7 2 2" xfId="10118"/>
    <cellStyle name="Normal 12 7 2 2 2" xfId="10119"/>
    <cellStyle name="Normal 12 7 2 2 3" xfId="10120"/>
    <cellStyle name="Normal 12 7 2 2 4" xfId="10121"/>
    <cellStyle name="Normal 12 7 2 3" xfId="10122"/>
    <cellStyle name="Normal 12 7 2 4" xfId="10123"/>
    <cellStyle name="Normal 12 7 2 5" xfId="10124"/>
    <cellStyle name="Normal 12 7 3" xfId="10125"/>
    <cellStyle name="Normal 12 7 4" xfId="10126"/>
    <cellStyle name="Normal 12 7 4 2" xfId="10127"/>
    <cellStyle name="Normal 12 7 4 3" xfId="10128"/>
    <cellStyle name="Normal 12 7 4 4" xfId="10129"/>
    <cellStyle name="Normal 12 7 5" xfId="10130"/>
    <cellStyle name="Normal 12 7 6" xfId="10131"/>
    <cellStyle name="Normal 12 7 7" xfId="10132"/>
    <cellStyle name="Normal 12 8" xfId="10133"/>
    <cellStyle name="Normal 12 8 2" xfId="10134"/>
    <cellStyle name="Normal 12 8 2 2" xfId="10135"/>
    <cellStyle name="Normal 12 8 2 2 2" xfId="10136"/>
    <cellStyle name="Normal 12 8 2 2 3" xfId="10137"/>
    <cellStyle name="Normal 12 8 2 2 4" xfId="10138"/>
    <cellStyle name="Normal 12 8 2 3" xfId="10139"/>
    <cellStyle name="Normal 12 8 2 4" xfId="10140"/>
    <cellStyle name="Normal 12 8 2 5" xfId="10141"/>
    <cellStyle name="Normal 12 8 3" xfId="10142"/>
    <cellStyle name="Normal 12 8 3 2" xfId="10143"/>
    <cellStyle name="Normal 12 8 3 3" xfId="10144"/>
    <cellStyle name="Normal 12 8 3 4" xfId="10145"/>
    <cellStyle name="Normal 12 8 4" xfId="10146"/>
    <cellStyle name="Normal 12 8 5" xfId="10147"/>
    <cellStyle name="Normal 12 8 6" xfId="10148"/>
    <cellStyle name="Normal 12 9" xfId="10149"/>
    <cellStyle name="Normal 12 9 2" xfId="10150"/>
    <cellStyle name="Normal 12 9 2 2" xfId="10151"/>
    <cellStyle name="Normal 12 9 2 2 2" xfId="10152"/>
    <cellStyle name="Normal 12 9 2 2 3" xfId="10153"/>
    <cellStyle name="Normal 12 9 2 2 4" xfId="10154"/>
    <cellStyle name="Normal 12 9 2 3" xfId="10155"/>
    <cellStyle name="Normal 12 9 2 4" xfId="10156"/>
    <cellStyle name="Normal 12 9 2 5" xfId="10157"/>
    <cellStyle name="Normal 12 9 3" xfId="10158"/>
    <cellStyle name="Normal 12 9 3 2" xfId="10159"/>
    <cellStyle name="Normal 12 9 3 3" xfId="10160"/>
    <cellStyle name="Normal 12 9 3 4" xfId="10161"/>
    <cellStyle name="Normal 12 9 4" xfId="10162"/>
    <cellStyle name="Normal 12 9 5" xfId="10163"/>
    <cellStyle name="Normal 12 9 6" xfId="10164"/>
    <cellStyle name="Normal 120" xfId="10165"/>
    <cellStyle name="Normal 121" xfId="3"/>
    <cellStyle name="Normal 121 2" xfId="20963"/>
    <cellStyle name="Normal 122" xfId="20960"/>
    <cellStyle name="Normal 123" xfId="20966"/>
    <cellStyle name="Normal 13" xfId="10166"/>
    <cellStyle name="Normal 13 10" xfId="10167"/>
    <cellStyle name="Normal 13 11" xfId="10168"/>
    <cellStyle name="Normal 13 11 2" xfId="10169"/>
    <cellStyle name="Normal 13 11 2 2" xfId="10170"/>
    <cellStyle name="Normal 13 11 2 2 2" xfId="10171"/>
    <cellStyle name="Normal 13 11 2 2 3" xfId="10172"/>
    <cellStyle name="Normal 13 11 2 2 4" xfId="10173"/>
    <cellStyle name="Normal 13 11 2 3" xfId="10174"/>
    <cellStyle name="Normal 13 11 2 4" xfId="10175"/>
    <cellStyle name="Normal 13 11 2 5" xfId="10176"/>
    <cellStyle name="Normal 13 11 3" xfId="10177"/>
    <cellStyle name="Normal 13 11 3 2" xfId="10178"/>
    <cellStyle name="Normal 13 11 3 3" xfId="10179"/>
    <cellStyle name="Normal 13 11 3 4" xfId="10180"/>
    <cellStyle name="Normal 13 11 4" xfId="10181"/>
    <cellStyle name="Normal 13 11 5" xfId="10182"/>
    <cellStyle name="Normal 13 11 6" xfId="10183"/>
    <cellStyle name="Normal 13 12" xfId="10184"/>
    <cellStyle name="Normal 13 12 2" xfId="10185"/>
    <cellStyle name="Normal 13 12 2 2" xfId="10186"/>
    <cellStyle name="Normal 13 12 2 2 2" xfId="10187"/>
    <cellStyle name="Normal 13 12 2 2 3" xfId="10188"/>
    <cellStyle name="Normal 13 12 2 2 4" xfId="10189"/>
    <cellStyle name="Normal 13 12 2 3" xfId="10190"/>
    <cellStyle name="Normal 13 12 2 4" xfId="10191"/>
    <cellStyle name="Normal 13 12 2 5" xfId="10192"/>
    <cellStyle name="Normal 13 12 3" xfId="10193"/>
    <cellStyle name="Normal 13 12 3 2" xfId="10194"/>
    <cellStyle name="Normal 13 12 3 3" xfId="10195"/>
    <cellStyle name="Normal 13 12 3 4" xfId="10196"/>
    <cellStyle name="Normal 13 12 4" xfId="10197"/>
    <cellStyle name="Normal 13 12 5" xfId="10198"/>
    <cellStyle name="Normal 13 12 6" xfId="10199"/>
    <cellStyle name="Normal 13 13" xfId="10200"/>
    <cellStyle name="Normal 13 13 2" xfId="10201"/>
    <cellStyle name="Normal 13 13 3" xfId="10202"/>
    <cellStyle name="Normal 13 13 4" xfId="10203"/>
    <cellStyle name="Normal 13 2" xfId="10204"/>
    <cellStyle name="Normal 13 2 2" xfId="10205"/>
    <cellStyle name="Normal 13 2 3" xfId="10206"/>
    <cellStyle name="Normal 13 2 3 2" xfId="10207"/>
    <cellStyle name="Normal 13 2 3 2 2" xfId="10208"/>
    <cellStyle name="Normal 13 2 3 2 2 2" xfId="10209"/>
    <cellStyle name="Normal 13 2 3 2 2 3" xfId="10210"/>
    <cellStyle name="Normal 13 2 3 2 2 4" xfId="10211"/>
    <cellStyle name="Normal 13 2 3 2 3" xfId="10212"/>
    <cellStyle name="Normal 13 2 3 2 4" xfId="10213"/>
    <cellStyle name="Normal 13 2 3 2 5" xfId="10214"/>
    <cellStyle name="Normal 13 2 3 3" xfId="10215"/>
    <cellStyle name="Normal 13 2 3 3 2" xfId="10216"/>
    <cellStyle name="Normal 13 2 3 3 3" xfId="10217"/>
    <cellStyle name="Normal 13 2 3 3 4" xfId="10218"/>
    <cellStyle name="Normal 13 2 3 4" xfId="10219"/>
    <cellStyle name="Normal 13 2 3 5" xfId="10220"/>
    <cellStyle name="Normal 13 2 3 6" xfId="10221"/>
    <cellStyle name="Normal 13 3" xfId="10222"/>
    <cellStyle name="Normal 13 3 2" xfId="10223"/>
    <cellStyle name="Normal 13 3 2 2" xfId="10224"/>
    <cellStyle name="Normal 13 4" xfId="10225"/>
    <cellStyle name="Normal 13 4 2" xfId="10226"/>
    <cellStyle name="Normal 13 5" xfId="10227"/>
    <cellStyle name="Normal 13 5 2" xfId="10228"/>
    <cellStyle name="Normal 13 6" xfId="10229"/>
    <cellStyle name="Normal 13 6 2" xfId="10230"/>
    <cellStyle name="Normal 13 7" xfId="10231"/>
    <cellStyle name="Normal 13 7 2" xfId="10232"/>
    <cellStyle name="Normal 13 8" xfId="10233"/>
    <cellStyle name="Normal 13 9" xfId="10234"/>
    <cellStyle name="Normal 14" xfId="10235"/>
    <cellStyle name="Normal 14 2" xfId="10236"/>
    <cellStyle name="Normal 14 2 2" xfId="10237"/>
    <cellStyle name="Normal 14 2 3" xfId="10238"/>
    <cellStyle name="Normal 14 2 3 2" xfId="10239"/>
    <cellStyle name="Normal 14 2 3 2 2" xfId="10240"/>
    <cellStyle name="Normal 14 2 3 2 2 2" xfId="10241"/>
    <cellStyle name="Normal 14 2 3 2 2 3" xfId="10242"/>
    <cellStyle name="Normal 14 2 3 2 2 4" xfId="10243"/>
    <cellStyle name="Normal 14 2 3 2 3" xfId="10244"/>
    <cellStyle name="Normal 14 2 3 2 4" xfId="10245"/>
    <cellStyle name="Normal 14 2 3 2 5" xfId="10246"/>
    <cellStyle name="Normal 14 2 3 3" xfId="10247"/>
    <cellStyle name="Normal 14 2 3 4" xfId="10248"/>
    <cellStyle name="Normal 14 2 3 4 2" xfId="10249"/>
    <cellStyle name="Normal 14 2 3 4 3" xfId="10250"/>
    <cellStyle name="Normal 14 2 3 4 4" xfId="10251"/>
    <cellStyle name="Normal 14 2 3 5" xfId="10252"/>
    <cellStyle name="Normal 14 2 3 6" xfId="10253"/>
    <cellStyle name="Normal 14 2 3 7" xfId="10254"/>
    <cellStyle name="Normal 14 2 4" xfId="10255"/>
    <cellStyle name="Normal 14 2 4 2" xfId="10256"/>
    <cellStyle name="Normal 14 2 4 3" xfId="10257"/>
    <cellStyle name="Normal 14 2 4 4" xfId="10258"/>
    <cellStyle name="Normal 14 3" xfId="10259"/>
    <cellStyle name="Normal 14 3 2" xfId="10260"/>
    <cellStyle name="Normal 14 3 2 2" xfId="10261"/>
    <cellStyle name="Normal 14 3 2 2 2" xfId="10262"/>
    <cellStyle name="Normal 14 3 2 2 2 2" xfId="10263"/>
    <cellStyle name="Normal 14 3 2 2 2 3" xfId="10264"/>
    <cellStyle name="Normal 14 3 2 2 2 4" xfId="10265"/>
    <cellStyle name="Normal 14 3 2 2 3" xfId="10266"/>
    <cellStyle name="Normal 14 3 2 2 4" xfId="10267"/>
    <cellStyle name="Normal 14 3 2 2 5" xfId="10268"/>
    <cellStyle name="Normal 14 3 2 3" xfId="10269"/>
    <cellStyle name="Normal 14 3 2 4" xfId="10270"/>
    <cellStyle name="Normal 14 3 2 4 2" xfId="10271"/>
    <cellStyle name="Normal 14 3 2 4 3" xfId="10272"/>
    <cellStyle name="Normal 14 3 2 4 4" xfId="10273"/>
    <cellStyle name="Normal 14 3 2 5" xfId="10274"/>
    <cellStyle name="Normal 14 3 2 6" xfId="10275"/>
    <cellStyle name="Normal 14 3 2 7" xfId="10276"/>
    <cellStyle name="Normal 14 4" xfId="10277"/>
    <cellStyle name="Normal 14 4 2" xfId="10278"/>
    <cellStyle name="Normal 14 4 2 2" xfId="10279"/>
    <cellStyle name="Normal 14 4 2 2 2" xfId="10280"/>
    <cellStyle name="Normal 14 4 2 2 3" xfId="10281"/>
    <cellStyle name="Normal 14 4 2 2 4" xfId="10282"/>
    <cellStyle name="Normal 14 4 2 3" xfId="10283"/>
    <cellStyle name="Normal 14 4 2 4" xfId="10284"/>
    <cellStyle name="Normal 14 4 2 5" xfId="10285"/>
    <cellStyle name="Normal 14 4 3" xfId="10286"/>
    <cellStyle name="Normal 14 4 4" xfId="10287"/>
    <cellStyle name="Normal 14 4 4 2" xfId="10288"/>
    <cellStyle name="Normal 14 4 4 3" xfId="10289"/>
    <cellStyle name="Normal 14 4 4 4" xfId="10290"/>
    <cellStyle name="Normal 14 4 5" xfId="10291"/>
    <cellStyle name="Normal 14 4 6" xfId="10292"/>
    <cellStyle name="Normal 14 4 7" xfId="10293"/>
    <cellStyle name="Normal 14 5" xfId="10294"/>
    <cellStyle name="Normal 14 5 2" xfId="10295"/>
    <cellStyle name="Normal 14 5 2 2" xfId="10296"/>
    <cellStyle name="Normal 14 5 2 2 2" xfId="10297"/>
    <cellStyle name="Normal 14 5 2 2 3" xfId="10298"/>
    <cellStyle name="Normal 14 5 2 2 4" xfId="10299"/>
    <cellStyle name="Normal 14 5 2 3" xfId="10300"/>
    <cellStyle name="Normal 14 5 2 4" xfId="10301"/>
    <cellStyle name="Normal 14 5 2 5" xfId="10302"/>
    <cellStyle name="Normal 14 5 3" xfId="10303"/>
    <cellStyle name="Normal 14 5 3 2" xfId="10304"/>
    <cellStyle name="Normal 14 5 3 3" xfId="10305"/>
    <cellStyle name="Normal 14 5 3 4" xfId="10306"/>
    <cellStyle name="Normal 14 5 4" xfId="10307"/>
    <cellStyle name="Normal 14 5 5" xfId="10308"/>
    <cellStyle name="Normal 14 5 6" xfId="10309"/>
    <cellStyle name="Normal 14 6" xfId="10310"/>
    <cellStyle name="Normal 14 6 2" xfId="10311"/>
    <cellStyle name="Normal 14 6 3" xfId="10312"/>
    <cellStyle name="Normal 14 6 4" xfId="10313"/>
    <cellStyle name="Normal 15" xfId="10314"/>
    <cellStyle name="Normal 15 10" xfId="10315"/>
    <cellStyle name="Normal 15 11" xfId="10316"/>
    <cellStyle name="Normal 15 11 2" xfId="10317"/>
    <cellStyle name="Normal 15 11 2 2" xfId="10318"/>
    <cellStyle name="Normal 15 11 2 2 2" xfId="10319"/>
    <cellStyle name="Normal 15 11 2 2 3" xfId="10320"/>
    <cellStyle name="Normal 15 11 2 2 4" xfId="10321"/>
    <cellStyle name="Normal 15 11 2 3" xfId="10322"/>
    <cellStyle name="Normal 15 11 2 4" xfId="10323"/>
    <cellStyle name="Normal 15 11 2 5" xfId="10324"/>
    <cellStyle name="Normal 15 11 3" xfId="10325"/>
    <cellStyle name="Normal 15 11 3 2" xfId="10326"/>
    <cellStyle name="Normal 15 11 3 3" xfId="10327"/>
    <cellStyle name="Normal 15 11 3 4" xfId="10328"/>
    <cellStyle name="Normal 15 11 4" xfId="10329"/>
    <cellStyle name="Normal 15 11 5" xfId="10330"/>
    <cellStyle name="Normal 15 11 6" xfId="10331"/>
    <cellStyle name="Normal 15 12" xfId="10332"/>
    <cellStyle name="Normal 15 12 2" xfId="10333"/>
    <cellStyle name="Normal 15 12 2 2" xfId="10334"/>
    <cellStyle name="Normal 15 12 2 2 2" xfId="10335"/>
    <cellStyle name="Normal 15 12 2 2 3" xfId="10336"/>
    <cellStyle name="Normal 15 12 2 2 4" xfId="10337"/>
    <cellStyle name="Normal 15 12 2 3" xfId="10338"/>
    <cellStyle name="Normal 15 12 2 4" xfId="10339"/>
    <cellStyle name="Normal 15 12 2 5" xfId="10340"/>
    <cellStyle name="Normal 15 12 3" xfId="10341"/>
    <cellStyle name="Normal 15 12 3 2" xfId="10342"/>
    <cellStyle name="Normal 15 12 3 3" xfId="10343"/>
    <cellStyle name="Normal 15 12 3 4" xfId="10344"/>
    <cellStyle name="Normal 15 12 4" xfId="10345"/>
    <cellStyle name="Normal 15 12 5" xfId="10346"/>
    <cellStyle name="Normal 15 12 6" xfId="10347"/>
    <cellStyle name="Normal 15 13" xfId="10348"/>
    <cellStyle name="Normal 15 13 2" xfId="10349"/>
    <cellStyle name="Normal 15 13 3" xfId="10350"/>
    <cellStyle name="Normal 15 13 4" xfId="10351"/>
    <cellStyle name="Normal 15 2" xfId="10352"/>
    <cellStyle name="Normal 15 2 2" xfId="10353"/>
    <cellStyle name="Normal 15 2 3" xfId="10354"/>
    <cellStyle name="Normal 15 2 3 2" xfId="10355"/>
    <cellStyle name="Normal 15 2 3 2 2" xfId="10356"/>
    <cellStyle name="Normal 15 2 3 2 2 2" xfId="10357"/>
    <cellStyle name="Normal 15 2 3 2 2 3" xfId="10358"/>
    <cellStyle name="Normal 15 2 3 2 2 4" xfId="10359"/>
    <cellStyle name="Normal 15 2 3 2 3" xfId="10360"/>
    <cellStyle name="Normal 15 2 3 2 4" xfId="10361"/>
    <cellStyle name="Normal 15 2 3 2 5" xfId="10362"/>
    <cellStyle name="Normal 15 2 3 3" xfId="10363"/>
    <cellStyle name="Normal 15 2 3 3 2" xfId="10364"/>
    <cellStyle name="Normal 15 2 3 3 3" xfId="10365"/>
    <cellStyle name="Normal 15 2 3 3 4" xfId="10366"/>
    <cellStyle name="Normal 15 2 3 4" xfId="10367"/>
    <cellStyle name="Normal 15 2 3 5" xfId="10368"/>
    <cellStyle name="Normal 15 2 3 6" xfId="10369"/>
    <cellStyle name="Normal 15 3" xfId="10370"/>
    <cellStyle name="Normal 15 3 2" xfId="10371"/>
    <cellStyle name="Normal 15 3 2 2" xfId="10372"/>
    <cellStyle name="Normal 15 4" xfId="10373"/>
    <cellStyle name="Normal 15 4 2" xfId="10374"/>
    <cellStyle name="Normal 15 5" xfId="10375"/>
    <cellStyle name="Normal 15 6" xfId="10376"/>
    <cellStyle name="Normal 15 7" xfId="10377"/>
    <cellStyle name="Normal 15 8" xfId="10378"/>
    <cellStyle name="Normal 15 9" xfId="10379"/>
    <cellStyle name="Normal 16" xfId="10380"/>
    <cellStyle name="Normal 16 10" xfId="10381"/>
    <cellStyle name="Normal 16 10 2" xfId="10382"/>
    <cellStyle name="Normal 16 10 2 2" xfId="10383"/>
    <cellStyle name="Normal 16 10 2 2 2" xfId="10384"/>
    <cellStyle name="Normal 16 10 2 2 2 2" xfId="10385"/>
    <cellStyle name="Normal 16 10 2 2 2 3" xfId="10386"/>
    <cellStyle name="Normal 16 10 2 2 2 4" xfId="10387"/>
    <cellStyle name="Normal 16 10 2 2 3" xfId="10388"/>
    <cellStyle name="Normal 16 10 2 2 4" xfId="10389"/>
    <cellStyle name="Normal 16 10 2 2 5" xfId="10390"/>
    <cellStyle name="Normal 16 10 2 3" xfId="10391"/>
    <cellStyle name="Normal 16 10 2 4" xfId="10392"/>
    <cellStyle name="Normal 16 10 2 4 2" xfId="10393"/>
    <cellStyle name="Normal 16 10 2 4 3" xfId="10394"/>
    <cellStyle name="Normal 16 10 2 4 4" xfId="10395"/>
    <cellStyle name="Normal 16 10 2 5" xfId="10396"/>
    <cellStyle name="Normal 16 10 2 6" xfId="10397"/>
    <cellStyle name="Normal 16 10 2 7" xfId="10398"/>
    <cellStyle name="Normal 16 11" xfId="10399"/>
    <cellStyle name="Normal 16 11 2" xfId="10400"/>
    <cellStyle name="Normal 16 11 2 2" xfId="10401"/>
    <cellStyle name="Normal 16 11 2 2 2" xfId="10402"/>
    <cellStyle name="Normal 16 11 2 2 2 2" xfId="10403"/>
    <cellStyle name="Normal 16 11 2 2 2 3" xfId="10404"/>
    <cellStyle name="Normal 16 11 2 2 2 4" xfId="10405"/>
    <cellStyle name="Normal 16 11 2 2 3" xfId="10406"/>
    <cellStyle name="Normal 16 11 2 2 4" xfId="10407"/>
    <cellStyle name="Normal 16 11 2 2 5" xfId="10408"/>
    <cellStyle name="Normal 16 11 2 3" xfId="10409"/>
    <cellStyle name="Normal 16 11 2 4" xfId="10410"/>
    <cellStyle name="Normal 16 11 2 4 2" xfId="10411"/>
    <cellStyle name="Normal 16 11 2 4 3" xfId="10412"/>
    <cellStyle name="Normal 16 11 2 4 4" xfId="10413"/>
    <cellStyle name="Normal 16 11 2 5" xfId="10414"/>
    <cellStyle name="Normal 16 11 2 6" xfId="10415"/>
    <cellStyle name="Normal 16 11 2 7" xfId="10416"/>
    <cellStyle name="Normal 16 12" xfId="10417"/>
    <cellStyle name="Normal 16 12 2" xfId="10418"/>
    <cellStyle name="Normal 16 13" xfId="10419"/>
    <cellStyle name="Normal 16 13 2" xfId="10420"/>
    <cellStyle name="Normal 16 14" xfId="10421"/>
    <cellStyle name="Normal 16 14 2" xfId="10422"/>
    <cellStyle name="Normal 16 15" xfId="10423"/>
    <cellStyle name="Normal 16 15 2" xfId="10424"/>
    <cellStyle name="Normal 16 16" xfId="10425"/>
    <cellStyle name="Normal 16 16 2" xfId="10426"/>
    <cellStyle name="Normal 16 17" xfId="10427"/>
    <cellStyle name="Normal 16 17 2" xfId="10428"/>
    <cellStyle name="Normal 16 18" xfId="10429"/>
    <cellStyle name="Normal 16 18 2" xfId="10430"/>
    <cellStyle name="Normal 16 19" xfId="10431"/>
    <cellStyle name="Normal 16 19 2" xfId="10432"/>
    <cellStyle name="Normal 16 2" xfId="10433"/>
    <cellStyle name="Normal 16 2 2" xfId="10434"/>
    <cellStyle name="Normal 16 2 3" xfId="10435"/>
    <cellStyle name="Normal 16 2 3 2" xfId="10436"/>
    <cellStyle name="Normal 16 2 3 2 2" xfId="10437"/>
    <cellStyle name="Normal 16 2 3 2 2 2" xfId="10438"/>
    <cellStyle name="Normal 16 2 3 2 2 3" xfId="10439"/>
    <cellStyle name="Normal 16 2 3 2 2 4" xfId="10440"/>
    <cellStyle name="Normal 16 2 3 2 3" xfId="10441"/>
    <cellStyle name="Normal 16 2 3 2 4" xfId="10442"/>
    <cellStyle name="Normal 16 2 3 2 5" xfId="10443"/>
    <cellStyle name="Normal 16 2 3 3" xfId="10444"/>
    <cellStyle name="Normal 16 2 3 3 2" xfId="10445"/>
    <cellStyle name="Normal 16 2 3 3 3" xfId="10446"/>
    <cellStyle name="Normal 16 2 3 3 4" xfId="10447"/>
    <cellStyle name="Normal 16 2 3 4" xfId="10448"/>
    <cellStyle name="Normal 16 2 3 5" xfId="10449"/>
    <cellStyle name="Normal 16 2 3 6" xfId="10450"/>
    <cellStyle name="Normal 16 2 4" xfId="10451"/>
    <cellStyle name="Normal 16 2 4 2" xfId="10452"/>
    <cellStyle name="Normal 16 2 4 3" xfId="10453"/>
    <cellStyle name="Normal 16 2 4 4" xfId="10454"/>
    <cellStyle name="Normal 16 20" xfId="10455"/>
    <cellStyle name="Normal 16 20 2" xfId="10456"/>
    <cellStyle name="Normal 16 20 2 2" xfId="10457"/>
    <cellStyle name="Normal 16 20 2 2 2" xfId="10458"/>
    <cellStyle name="Normal 16 20 2 2 3" xfId="10459"/>
    <cellStyle name="Normal 16 20 2 2 4" xfId="10460"/>
    <cellStyle name="Normal 16 20 2 3" xfId="10461"/>
    <cellStyle name="Normal 16 20 2 4" xfId="10462"/>
    <cellStyle name="Normal 16 20 2 5" xfId="10463"/>
    <cellStyle name="Normal 16 20 3" xfId="10464"/>
    <cellStyle name="Normal 16 20 3 2" xfId="10465"/>
    <cellStyle name="Normal 16 20 3 3" xfId="10466"/>
    <cellStyle name="Normal 16 20 3 4" xfId="10467"/>
    <cellStyle name="Normal 16 20 4" xfId="10468"/>
    <cellStyle name="Normal 16 20 5" xfId="10469"/>
    <cellStyle name="Normal 16 20 6" xfId="10470"/>
    <cellStyle name="Normal 16 21" xfId="10471"/>
    <cellStyle name="Normal 16 21 2" xfId="10472"/>
    <cellStyle name="Normal 16 21 3" xfId="10473"/>
    <cellStyle name="Normal 16 21 4" xfId="10474"/>
    <cellStyle name="Normal 16 3" xfId="10475"/>
    <cellStyle name="Normal 16 3 2" xfId="10476"/>
    <cellStyle name="Normal 16 3 2 2" xfId="10477"/>
    <cellStyle name="Normal 16 3 2 2 2" xfId="10478"/>
    <cellStyle name="Normal 16 3 2 2 2 2" xfId="10479"/>
    <cellStyle name="Normal 16 3 2 2 2 3" xfId="10480"/>
    <cellStyle name="Normal 16 3 2 2 2 4" xfId="10481"/>
    <cellStyle name="Normal 16 3 2 2 3" xfId="10482"/>
    <cellStyle name="Normal 16 3 2 2 4" xfId="10483"/>
    <cellStyle name="Normal 16 3 2 2 5" xfId="10484"/>
    <cellStyle name="Normal 16 3 2 3" xfId="10485"/>
    <cellStyle name="Normal 16 3 2 4" xfId="10486"/>
    <cellStyle name="Normal 16 3 2 4 2" xfId="10487"/>
    <cellStyle name="Normal 16 3 2 4 3" xfId="10488"/>
    <cellStyle name="Normal 16 3 2 4 4" xfId="10489"/>
    <cellStyle name="Normal 16 3 2 5" xfId="10490"/>
    <cellStyle name="Normal 16 3 2 6" xfId="10491"/>
    <cellStyle name="Normal 16 3 2 7" xfId="10492"/>
    <cellStyle name="Normal 16 4" xfId="10493"/>
    <cellStyle name="Normal 16 4 2" xfId="10494"/>
    <cellStyle name="Normal 16 4 2 2" xfId="10495"/>
    <cellStyle name="Normal 16 4 2 2 2" xfId="10496"/>
    <cellStyle name="Normal 16 4 2 2 2 2" xfId="10497"/>
    <cellStyle name="Normal 16 4 2 2 2 3" xfId="10498"/>
    <cellStyle name="Normal 16 4 2 2 2 4" xfId="10499"/>
    <cellStyle name="Normal 16 4 2 2 3" xfId="10500"/>
    <cellStyle name="Normal 16 4 2 2 4" xfId="10501"/>
    <cellStyle name="Normal 16 4 2 2 5" xfId="10502"/>
    <cellStyle name="Normal 16 4 2 3" xfId="10503"/>
    <cellStyle name="Normal 16 4 2 4" xfId="10504"/>
    <cellStyle name="Normal 16 4 2 4 2" xfId="10505"/>
    <cellStyle name="Normal 16 4 2 4 3" xfId="10506"/>
    <cellStyle name="Normal 16 4 2 4 4" xfId="10507"/>
    <cellStyle name="Normal 16 4 2 5" xfId="10508"/>
    <cellStyle name="Normal 16 4 2 6" xfId="10509"/>
    <cellStyle name="Normal 16 4 2 7" xfId="10510"/>
    <cellStyle name="Normal 16 5" xfId="10511"/>
    <cellStyle name="Normal 16 5 2" xfId="10512"/>
    <cellStyle name="Normal 16 5 2 2" xfId="10513"/>
    <cellStyle name="Normal 16 5 2 2 2" xfId="10514"/>
    <cellStyle name="Normal 16 5 2 2 2 2" xfId="10515"/>
    <cellStyle name="Normal 16 5 2 2 2 3" xfId="10516"/>
    <cellStyle name="Normal 16 5 2 2 2 4" xfId="10517"/>
    <cellStyle name="Normal 16 5 2 2 3" xfId="10518"/>
    <cellStyle name="Normal 16 5 2 2 4" xfId="10519"/>
    <cellStyle name="Normal 16 5 2 2 5" xfId="10520"/>
    <cellStyle name="Normal 16 5 2 3" xfId="10521"/>
    <cellStyle name="Normal 16 5 2 4" xfId="10522"/>
    <cellStyle name="Normal 16 5 2 4 2" xfId="10523"/>
    <cellStyle name="Normal 16 5 2 4 3" xfId="10524"/>
    <cellStyle name="Normal 16 5 2 4 4" xfId="10525"/>
    <cellStyle name="Normal 16 5 2 5" xfId="10526"/>
    <cellStyle name="Normal 16 5 2 6" xfId="10527"/>
    <cellStyle name="Normal 16 5 2 7" xfId="10528"/>
    <cellStyle name="Normal 16 6" xfId="10529"/>
    <cellStyle name="Normal 16 6 2" xfId="10530"/>
    <cellStyle name="Normal 16 6 2 2" xfId="10531"/>
    <cellStyle name="Normal 16 6 2 2 2" xfId="10532"/>
    <cellStyle name="Normal 16 6 2 2 2 2" xfId="10533"/>
    <cellStyle name="Normal 16 6 2 2 2 3" xfId="10534"/>
    <cellStyle name="Normal 16 6 2 2 2 4" xfId="10535"/>
    <cellStyle name="Normal 16 6 2 2 3" xfId="10536"/>
    <cellStyle name="Normal 16 6 2 2 4" xfId="10537"/>
    <cellStyle name="Normal 16 6 2 2 5" xfId="10538"/>
    <cellStyle name="Normal 16 6 2 3" xfId="10539"/>
    <cellStyle name="Normal 16 6 2 4" xfId="10540"/>
    <cellStyle name="Normal 16 6 2 4 2" xfId="10541"/>
    <cellStyle name="Normal 16 6 2 4 3" xfId="10542"/>
    <cellStyle name="Normal 16 6 2 4 4" xfId="10543"/>
    <cellStyle name="Normal 16 6 2 5" xfId="10544"/>
    <cellStyle name="Normal 16 6 2 6" xfId="10545"/>
    <cellStyle name="Normal 16 6 2 7" xfId="10546"/>
    <cellStyle name="Normal 16 7" xfId="10547"/>
    <cellStyle name="Normal 16 7 2" xfId="10548"/>
    <cellStyle name="Normal 16 7 2 2" xfId="10549"/>
    <cellStyle name="Normal 16 7 2 2 2" xfId="10550"/>
    <cellStyle name="Normal 16 7 2 2 2 2" xfId="10551"/>
    <cellStyle name="Normal 16 7 2 2 2 3" xfId="10552"/>
    <cellStyle name="Normal 16 7 2 2 2 4" xfId="10553"/>
    <cellStyle name="Normal 16 7 2 2 3" xfId="10554"/>
    <cellStyle name="Normal 16 7 2 2 4" xfId="10555"/>
    <cellStyle name="Normal 16 7 2 2 5" xfId="10556"/>
    <cellStyle name="Normal 16 7 2 3" xfId="10557"/>
    <cellStyle name="Normal 16 7 2 4" xfId="10558"/>
    <cellStyle name="Normal 16 7 2 4 2" xfId="10559"/>
    <cellStyle name="Normal 16 7 2 4 3" xfId="10560"/>
    <cellStyle name="Normal 16 7 2 4 4" xfId="10561"/>
    <cellStyle name="Normal 16 7 2 5" xfId="10562"/>
    <cellStyle name="Normal 16 7 2 6" xfId="10563"/>
    <cellStyle name="Normal 16 7 2 7" xfId="10564"/>
    <cellStyle name="Normal 16 8" xfId="10565"/>
    <cellStyle name="Normal 16 8 2" xfId="10566"/>
    <cellStyle name="Normal 16 8 2 2" xfId="10567"/>
    <cellStyle name="Normal 16 8 2 2 2" xfId="10568"/>
    <cellStyle name="Normal 16 8 2 2 2 2" xfId="10569"/>
    <cellStyle name="Normal 16 8 2 2 2 3" xfId="10570"/>
    <cellStyle name="Normal 16 8 2 2 2 4" xfId="10571"/>
    <cellStyle name="Normal 16 8 2 2 3" xfId="10572"/>
    <cellStyle name="Normal 16 8 2 2 4" xfId="10573"/>
    <cellStyle name="Normal 16 8 2 2 5" xfId="10574"/>
    <cellStyle name="Normal 16 8 2 3" xfId="10575"/>
    <cellStyle name="Normal 16 8 2 4" xfId="10576"/>
    <cellStyle name="Normal 16 8 2 4 2" xfId="10577"/>
    <cellStyle name="Normal 16 8 2 4 3" xfId="10578"/>
    <cellStyle name="Normal 16 8 2 4 4" xfId="10579"/>
    <cellStyle name="Normal 16 8 2 5" xfId="10580"/>
    <cellStyle name="Normal 16 8 2 6" xfId="10581"/>
    <cellStyle name="Normal 16 8 2 7" xfId="10582"/>
    <cellStyle name="Normal 16 9" xfId="10583"/>
    <cellStyle name="Normal 16 9 2" xfId="10584"/>
    <cellStyle name="Normal 16 9 2 2" xfId="10585"/>
    <cellStyle name="Normal 16 9 2 2 2" xfId="10586"/>
    <cellStyle name="Normal 16 9 2 2 2 2" xfId="10587"/>
    <cellStyle name="Normal 16 9 2 2 2 3" xfId="10588"/>
    <cellStyle name="Normal 16 9 2 2 2 4" xfId="10589"/>
    <cellStyle name="Normal 16 9 2 2 3" xfId="10590"/>
    <cellStyle name="Normal 16 9 2 2 4" xfId="10591"/>
    <cellStyle name="Normal 16 9 2 2 5" xfId="10592"/>
    <cellStyle name="Normal 16 9 2 3" xfId="10593"/>
    <cellStyle name="Normal 16 9 2 4" xfId="10594"/>
    <cellStyle name="Normal 16 9 2 4 2" xfId="10595"/>
    <cellStyle name="Normal 16 9 2 4 3" xfId="10596"/>
    <cellStyle name="Normal 16 9 2 4 4" xfId="10597"/>
    <cellStyle name="Normal 16 9 2 5" xfId="10598"/>
    <cellStyle name="Normal 16 9 2 6" xfId="10599"/>
    <cellStyle name="Normal 16 9 2 7" xfId="10600"/>
    <cellStyle name="Normal 17" xfId="10601"/>
    <cellStyle name="Normal 17 10" xfId="10602"/>
    <cellStyle name="Normal 17 10 2" xfId="10603"/>
    <cellStyle name="Normal 17 11" xfId="10604"/>
    <cellStyle name="Normal 17 11 2" xfId="10605"/>
    <cellStyle name="Normal 17 11 2 2" xfId="10606"/>
    <cellStyle name="Normal 17 11 2 2 2" xfId="10607"/>
    <cellStyle name="Normal 17 11 2 2 2 2" xfId="10608"/>
    <cellStyle name="Normal 17 11 2 2 2 3" xfId="10609"/>
    <cellStyle name="Normal 17 11 2 2 2 4" xfId="10610"/>
    <cellStyle name="Normal 17 11 2 2 3" xfId="10611"/>
    <cellStyle name="Normal 17 11 2 2 4" xfId="10612"/>
    <cellStyle name="Normal 17 11 2 2 5" xfId="10613"/>
    <cellStyle name="Normal 17 11 2 3" xfId="10614"/>
    <cellStyle name="Normal 17 11 2 4" xfId="10615"/>
    <cellStyle name="Normal 17 11 2 4 2" xfId="10616"/>
    <cellStyle name="Normal 17 11 2 4 3" xfId="10617"/>
    <cellStyle name="Normal 17 11 2 4 4" xfId="10618"/>
    <cellStyle name="Normal 17 11 2 5" xfId="10619"/>
    <cellStyle name="Normal 17 11 2 6" xfId="10620"/>
    <cellStyle name="Normal 17 11 2 7" xfId="10621"/>
    <cellStyle name="Normal 17 12" xfId="10622"/>
    <cellStyle name="Normal 17 12 2" xfId="10623"/>
    <cellStyle name="Normal 17 13" xfId="10624"/>
    <cellStyle name="Normal 17 14" xfId="10625"/>
    <cellStyle name="Normal 17 14 2" xfId="10626"/>
    <cellStyle name="Normal 17 14 2 2" xfId="10627"/>
    <cellStyle name="Normal 17 14 2 2 2" xfId="10628"/>
    <cellStyle name="Normal 17 14 2 2 3" xfId="10629"/>
    <cellStyle name="Normal 17 14 2 2 4" xfId="10630"/>
    <cellStyle name="Normal 17 14 2 3" xfId="10631"/>
    <cellStyle name="Normal 17 14 2 4" xfId="10632"/>
    <cellStyle name="Normal 17 14 2 5" xfId="10633"/>
    <cellStyle name="Normal 17 14 3" xfId="10634"/>
    <cellStyle name="Normal 17 14 3 2" xfId="10635"/>
    <cellStyle name="Normal 17 14 3 3" xfId="10636"/>
    <cellStyle name="Normal 17 14 3 4" xfId="10637"/>
    <cellStyle name="Normal 17 14 4" xfId="10638"/>
    <cellStyle name="Normal 17 14 5" xfId="10639"/>
    <cellStyle name="Normal 17 14 6" xfId="10640"/>
    <cellStyle name="Normal 17 15" xfId="10641"/>
    <cellStyle name="Normal 17 15 2" xfId="10642"/>
    <cellStyle name="Normal 17 15 3" xfId="10643"/>
    <cellStyle name="Normal 17 15 4" xfId="10644"/>
    <cellStyle name="Normal 17 2" xfId="10645"/>
    <cellStyle name="Normal 17 2 2" xfId="10646"/>
    <cellStyle name="Normal 17 2 3" xfId="10647"/>
    <cellStyle name="Normal 17 2 3 2" xfId="10648"/>
    <cellStyle name="Normal 17 2 3 2 2" xfId="10649"/>
    <cellStyle name="Normal 17 2 3 2 2 2" xfId="10650"/>
    <cellStyle name="Normal 17 2 3 2 2 3" xfId="10651"/>
    <cellStyle name="Normal 17 2 3 2 2 4" xfId="10652"/>
    <cellStyle name="Normal 17 2 3 2 3" xfId="10653"/>
    <cellStyle name="Normal 17 2 3 2 4" xfId="10654"/>
    <cellStyle name="Normal 17 2 3 2 5" xfId="10655"/>
    <cellStyle name="Normal 17 2 3 3" xfId="10656"/>
    <cellStyle name="Normal 17 2 3 3 2" xfId="10657"/>
    <cellStyle name="Normal 17 2 3 3 3" xfId="10658"/>
    <cellStyle name="Normal 17 2 3 3 4" xfId="10659"/>
    <cellStyle name="Normal 17 2 3 4" xfId="10660"/>
    <cellStyle name="Normal 17 2 3 5" xfId="10661"/>
    <cellStyle name="Normal 17 2 3 6" xfId="10662"/>
    <cellStyle name="Normal 17 3" xfId="10663"/>
    <cellStyle name="Normal 17 3 2" xfId="10664"/>
    <cellStyle name="Normal 17 3 2 2" xfId="10665"/>
    <cellStyle name="Normal 17 3 2 2 2" xfId="10666"/>
    <cellStyle name="Normal 17 3 2 2 2 2" xfId="10667"/>
    <cellStyle name="Normal 17 3 2 2 2 3" xfId="10668"/>
    <cellStyle name="Normal 17 3 2 2 2 4" xfId="10669"/>
    <cellStyle name="Normal 17 3 2 2 3" xfId="10670"/>
    <cellStyle name="Normal 17 3 2 2 4" xfId="10671"/>
    <cellStyle name="Normal 17 3 2 2 5" xfId="10672"/>
    <cellStyle name="Normal 17 3 2 3" xfId="10673"/>
    <cellStyle name="Normal 17 3 2 4" xfId="10674"/>
    <cellStyle name="Normal 17 3 2 4 2" xfId="10675"/>
    <cellStyle name="Normal 17 3 2 4 3" xfId="10676"/>
    <cellStyle name="Normal 17 3 2 4 4" xfId="10677"/>
    <cellStyle name="Normal 17 3 2 5" xfId="10678"/>
    <cellStyle name="Normal 17 3 2 6" xfId="10679"/>
    <cellStyle name="Normal 17 3 2 7" xfId="10680"/>
    <cellStyle name="Normal 17 4" xfId="10681"/>
    <cellStyle name="Normal 17 4 2" xfId="10682"/>
    <cellStyle name="Normal 17 4 2 2" xfId="10683"/>
    <cellStyle name="Normal 17 4 2 2 2" xfId="10684"/>
    <cellStyle name="Normal 17 4 2 2 2 2" xfId="10685"/>
    <cellStyle name="Normal 17 4 2 2 2 3" xfId="10686"/>
    <cellStyle name="Normal 17 4 2 2 2 4" xfId="10687"/>
    <cellStyle name="Normal 17 4 2 2 3" xfId="10688"/>
    <cellStyle name="Normal 17 4 2 2 4" xfId="10689"/>
    <cellStyle name="Normal 17 4 2 2 5" xfId="10690"/>
    <cellStyle name="Normal 17 4 2 3" xfId="10691"/>
    <cellStyle name="Normal 17 4 2 4" xfId="10692"/>
    <cellStyle name="Normal 17 4 2 4 2" xfId="10693"/>
    <cellStyle name="Normal 17 4 2 4 3" xfId="10694"/>
    <cellStyle name="Normal 17 4 2 4 4" xfId="10695"/>
    <cellStyle name="Normal 17 4 2 5" xfId="10696"/>
    <cellStyle name="Normal 17 4 2 6" xfId="10697"/>
    <cellStyle name="Normal 17 4 2 7" xfId="10698"/>
    <cellStyle name="Normal 17 5" xfId="10699"/>
    <cellStyle name="Normal 17 5 2" xfId="10700"/>
    <cellStyle name="Normal 17 5 2 2" xfId="10701"/>
    <cellStyle name="Normal 17 5 2 2 2" xfId="10702"/>
    <cellStyle name="Normal 17 5 2 2 2 2" xfId="10703"/>
    <cellStyle name="Normal 17 5 2 2 2 3" xfId="10704"/>
    <cellStyle name="Normal 17 5 2 2 2 4" xfId="10705"/>
    <cellStyle name="Normal 17 5 2 2 3" xfId="10706"/>
    <cellStyle name="Normal 17 5 2 2 4" xfId="10707"/>
    <cellStyle name="Normal 17 5 2 2 5" xfId="10708"/>
    <cellStyle name="Normal 17 5 2 3" xfId="10709"/>
    <cellStyle name="Normal 17 5 2 4" xfId="10710"/>
    <cellStyle name="Normal 17 5 2 4 2" xfId="10711"/>
    <cellStyle name="Normal 17 5 2 4 3" xfId="10712"/>
    <cellStyle name="Normal 17 5 2 4 4" xfId="10713"/>
    <cellStyle name="Normal 17 5 2 5" xfId="10714"/>
    <cellStyle name="Normal 17 5 2 6" xfId="10715"/>
    <cellStyle name="Normal 17 5 2 7" xfId="10716"/>
    <cellStyle name="Normal 17 6" xfId="10717"/>
    <cellStyle name="Normal 17 6 2" xfId="10718"/>
    <cellStyle name="Normal 17 7" xfId="10719"/>
    <cellStyle name="Normal 17 7 2" xfId="10720"/>
    <cellStyle name="Normal 17 8" xfId="10721"/>
    <cellStyle name="Normal 17 8 2" xfId="10722"/>
    <cellStyle name="Normal 17 9" xfId="10723"/>
    <cellStyle name="Normal 17 9 2" xfId="10724"/>
    <cellStyle name="Normal 18" xfId="10725"/>
    <cellStyle name="Normal 18 10" xfId="10726"/>
    <cellStyle name="Normal 18 2" xfId="10727"/>
    <cellStyle name="Normal 18 2 2" xfId="10728"/>
    <cellStyle name="Normal 18 2 2 2" xfId="10729"/>
    <cellStyle name="Normal 18 2 2 2 2" xfId="10730"/>
    <cellStyle name="Normal 18 2 2 2 3" xfId="10731"/>
    <cellStyle name="Normal 18 2 2 2 4" xfId="10732"/>
    <cellStyle name="Normal 18 2 2 3" xfId="10733"/>
    <cellStyle name="Normal 18 2 2 4" xfId="10734"/>
    <cellStyle name="Normal 18 2 2 5" xfId="10735"/>
    <cellStyle name="Normal 18 2 3" xfId="10736"/>
    <cellStyle name="Normal 18 2 4" xfId="10737"/>
    <cellStyle name="Normal 18 2 4 2" xfId="10738"/>
    <cellStyle name="Normal 18 2 4 3" xfId="10739"/>
    <cellStyle name="Normal 18 2 4 4" xfId="10740"/>
    <cellStyle name="Normal 18 2 5" xfId="10741"/>
    <cellStyle name="Normal 18 2 6" xfId="10742"/>
    <cellStyle name="Normal 18 2 7" xfId="10743"/>
    <cellStyle name="Normal 18 3" xfId="10744"/>
    <cellStyle name="Normal 18 3 2" xfId="10745"/>
    <cellStyle name="Normal 18 3 2 2" xfId="10746"/>
    <cellStyle name="Normal 18 3 2 2 2" xfId="10747"/>
    <cellStyle name="Normal 18 3 2 2 3" xfId="10748"/>
    <cellStyle name="Normal 18 3 2 2 4" xfId="10749"/>
    <cellStyle name="Normal 18 3 2 3" xfId="10750"/>
    <cellStyle name="Normal 18 3 2 4" xfId="10751"/>
    <cellStyle name="Normal 18 3 2 5" xfId="10752"/>
    <cellStyle name="Normal 18 3 3" xfId="10753"/>
    <cellStyle name="Normal 18 3 4" xfId="10754"/>
    <cellStyle name="Normal 18 3 4 2" xfId="10755"/>
    <cellStyle name="Normal 18 3 4 3" xfId="10756"/>
    <cellStyle name="Normal 18 3 4 4" xfId="10757"/>
    <cellStyle name="Normal 18 3 5" xfId="10758"/>
    <cellStyle name="Normal 18 3 6" xfId="10759"/>
    <cellStyle name="Normal 18 3 7" xfId="10760"/>
    <cellStyle name="Normal 18 4" xfId="10761"/>
    <cellStyle name="Normal 18 4 2" xfId="10762"/>
    <cellStyle name="Normal 18 4 2 2" xfId="10763"/>
    <cellStyle name="Normal 18 4 2 2 2" xfId="10764"/>
    <cellStyle name="Normal 18 4 2 2 3" xfId="10765"/>
    <cellStyle name="Normal 18 4 2 2 4" xfId="10766"/>
    <cellStyle name="Normal 18 4 2 3" xfId="10767"/>
    <cellStyle name="Normal 18 4 2 4" xfId="10768"/>
    <cellStyle name="Normal 18 4 2 5" xfId="10769"/>
    <cellStyle name="Normal 18 4 3" xfId="10770"/>
    <cellStyle name="Normal 18 4 4" xfId="10771"/>
    <cellStyle name="Normal 18 4 4 2" xfId="10772"/>
    <cellStyle name="Normal 18 4 4 3" xfId="10773"/>
    <cellStyle name="Normal 18 4 4 4" xfId="10774"/>
    <cellStyle name="Normal 18 4 5" xfId="10775"/>
    <cellStyle name="Normal 18 4 6" xfId="10776"/>
    <cellStyle name="Normal 18 4 7" xfId="10777"/>
    <cellStyle name="Normal 18 5" xfId="10778"/>
    <cellStyle name="Normal 18 6" xfId="10779"/>
    <cellStyle name="Normal 18 7" xfId="10780"/>
    <cellStyle name="Normal 18 8" xfId="10781"/>
    <cellStyle name="Normal 18 8 2" xfId="10782"/>
    <cellStyle name="Normal 18 8 3" xfId="10783"/>
    <cellStyle name="Normal 18 8 4" xfId="10784"/>
    <cellStyle name="Normal 19" xfId="10785"/>
    <cellStyle name="Normal 19 10" xfId="10786"/>
    <cellStyle name="Normal 19 10 2" xfId="10787"/>
    <cellStyle name="Normal 19 11" xfId="10788"/>
    <cellStyle name="Normal 19 11 2" xfId="10789"/>
    <cellStyle name="Normal 19 12" xfId="10790"/>
    <cellStyle name="Normal 19 12 2" xfId="10791"/>
    <cellStyle name="Normal 19 13" xfId="10792"/>
    <cellStyle name="Normal 19 14" xfId="10793"/>
    <cellStyle name="Normal 19 14 2" xfId="10794"/>
    <cellStyle name="Normal 19 14 2 2" xfId="10795"/>
    <cellStyle name="Normal 19 14 2 2 2" xfId="10796"/>
    <cellStyle name="Normal 19 14 2 2 3" xfId="10797"/>
    <cellStyle name="Normal 19 14 2 2 4" xfId="10798"/>
    <cellStyle name="Normal 19 14 2 3" xfId="10799"/>
    <cellStyle name="Normal 19 14 2 4" xfId="10800"/>
    <cellStyle name="Normal 19 14 2 5" xfId="10801"/>
    <cellStyle name="Normal 19 14 3" xfId="10802"/>
    <cellStyle name="Normal 19 14 3 2" xfId="10803"/>
    <cellStyle name="Normal 19 14 3 3" xfId="10804"/>
    <cellStyle name="Normal 19 14 3 4" xfId="10805"/>
    <cellStyle name="Normal 19 14 4" xfId="10806"/>
    <cellStyle name="Normal 19 14 5" xfId="10807"/>
    <cellStyle name="Normal 19 14 6" xfId="10808"/>
    <cellStyle name="Normal 19 15" xfId="10809"/>
    <cellStyle name="Normal 19 15 2" xfId="10810"/>
    <cellStyle name="Normal 19 15 3" xfId="10811"/>
    <cellStyle name="Normal 19 15 4" xfId="10812"/>
    <cellStyle name="Normal 19 2" xfId="10813"/>
    <cellStyle name="Normal 19 2 2" xfId="10814"/>
    <cellStyle name="Normal 19 2 3" xfId="10815"/>
    <cellStyle name="Normal 19 2 3 2" xfId="10816"/>
    <cellStyle name="Normal 19 2 3 2 2" xfId="10817"/>
    <cellStyle name="Normal 19 2 3 2 2 2" xfId="10818"/>
    <cellStyle name="Normal 19 2 3 2 2 3" xfId="10819"/>
    <cellStyle name="Normal 19 2 3 2 2 4" xfId="10820"/>
    <cellStyle name="Normal 19 2 3 2 3" xfId="10821"/>
    <cellStyle name="Normal 19 2 3 2 4" xfId="10822"/>
    <cellStyle name="Normal 19 2 3 2 5" xfId="10823"/>
    <cellStyle name="Normal 19 2 3 3" xfId="10824"/>
    <cellStyle name="Normal 19 2 3 3 2" xfId="10825"/>
    <cellStyle name="Normal 19 2 3 3 3" xfId="10826"/>
    <cellStyle name="Normal 19 2 3 3 4" xfId="10827"/>
    <cellStyle name="Normal 19 2 3 4" xfId="10828"/>
    <cellStyle name="Normal 19 2 3 5" xfId="10829"/>
    <cellStyle name="Normal 19 2 3 6" xfId="10830"/>
    <cellStyle name="Normal 19 3" xfId="10831"/>
    <cellStyle name="Normal 19 3 2" xfId="10832"/>
    <cellStyle name="Normal 19 4" xfId="10833"/>
    <cellStyle name="Normal 19 4 2" xfId="10834"/>
    <cellStyle name="Normal 19 5" xfId="10835"/>
    <cellStyle name="Normal 19 5 2" xfId="10836"/>
    <cellStyle name="Normal 19 6" xfId="10837"/>
    <cellStyle name="Normal 19 6 2" xfId="10838"/>
    <cellStyle name="Normal 19 7" xfId="10839"/>
    <cellStyle name="Normal 19 7 2" xfId="10840"/>
    <cellStyle name="Normal 19 7 2 2" xfId="10841"/>
    <cellStyle name="Normal 19 7 2 2 2" xfId="10842"/>
    <cellStyle name="Normal 19 7 2 2 2 2" xfId="10843"/>
    <cellStyle name="Normal 19 7 2 2 2 3" xfId="10844"/>
    <cellStyle name="Normal 19 7 2 2 2 4" xfId="10845"/>
    <cellStyle name="Normal 19 7 2 2 3" xfId="10846"/>
    <cellStyle name="Normal 19 7 2 2 4" xfId="10847"/>
    <cellStyle name="Normal 19 7 2 2 5" xfId="10848"/>
    <cellStyle name="Normal 19 7 2 3" xfId="10849"/>
    <cellStyle name="Normal 19 7 2 4" xfId="10850"/>
    <cellStyle name="Normal 19 7 2 4 2" xfId="10851"/>
    <cellStyle name="Normal 19 7 2 4 3" xfId="10852"/>
    <cellStyle name="Normal 19 7 2 4 4" xfId="10853"/>
    <cellStyle name="Normal 19 7 2 5" xfId="10854"/>
    <cellStyle name="Normal 19 7 2 6" xfId="10855"/>
    <cellStyle name="Normal 19 7 2 7" xfId="10856"/>
    <cellStyle name="Normal 19 8" xfId="10857"/>
    <cellStyle name="Normal 19 8 2" xfId="10858"/>
    <cellStyle name="Normal 19 9" xfId="10859"/>
    <cellStyle name="Normal 19 9 2" xfId="10860"/>
    <cellStyle name="Normal 2" xfId="11"/>
    <cellStyle name="Normal 2 10" xfId="10861"/>
    <cellStyle name="Normal 2 10 10" xfId="10862"/>
    <cellStyle name="Normal 2 10 2" xfId="10863"/>
    <cellStyle name="Normal 2 10 2 2" xfId="4"/>
    <cellStyle name="Normal 2 10 2 3" xfId="10864"/>
    <cellStyle name="Normal 2 10 3" xfId="10865"/>
    <cellStyle name="Normal 2 10 3 2" xfId="10866"/>
    <cellStyle name="Normal 2 10 3 2 2" xfId="10867"/>
    <cellStyle name="Normal 2 10 3 2 2 2" xfId="10868"/>
    <cellStyle name="Normal 2 10 3 2 2 3" xfId="10869"/>
    <cellStyle name="Normal 2 10 3 2 2 4" xfId="10870"/>
    <cellStyle name="Normal 2 10 3 2 3" xfId="10871"/>
    <cellStyle name="Normal 2 10 3 2 4" xfId="10872"/>
    <cellStyle name="Normal 2 10 3 2 5" xfId="10873"/>
    <cellStyle name="Normal 2 10 3 3" xfId="10874"/>
    <cellStyle name="Normal 2 10 3 4" xfId="10875"/>
    <cellStyle name="Normal 2 10 3 4 2" xfId="10876"/>
    <cellStyle name="Normal 2 10 3 4 3" xfId="10877"/>
    <cellStyle name="Normal 2 10 3 4 4" xfId="10878"/>
    <cellStyle name="Normal 2 10 3 5" xfId="10879"/>
    <cellStyle name="Normal 2 10 3 6" xfId="10880"/>
    <cellStyle name="Normal 2 10 3 7" xfId="10881"/>
    <cellStyle name="Normal 2 10 4" xfId="10882"/>
    <cellStyle name="Normal 2 10 4 2" xfId="10883"/>
    <cellStyle name="Normal 2 10 4 2 2" xfId="10884"/>
    <cellStyle name="Normal 2 10 4 2 2 2" xfId="10885"/>
    <cellStyle name="Normal 2 10 4 2 2 3" xfId="10886"/>
    <cellStyle name="Normal 2 10 4 2 2 4" xfId="10887"/>
    <cellStyle name="Normal 2 10 4 2 3" xfId="10888"/>
    <cellStyle name="Normal 2 10 4 2 4" xfId="10889"/>
    <cellStyle name="Normal 2 10 4 2 5" xfId="10890"/>
    <cellStyle name="Normal 2 10 4 3" xfId="10891"/>
    <cellStyle name="Normal 2 10 4 3 2" xfId="10892"/>
    <cellStyle name="Normal 2 10 4 3 3" xfId="10893"/>
    <cellStyle name="Normal 2 10 4 3 4" xfId="10894"/>
    <cellStyle name="Normal 2 10 4 4" xfId="10895"/>
    <cellStyle name="Normal 2 10 4 5" xfId="10896"/>
    <cellStyle name="Normal 2 10 4 6" xfId="10897"/>
    <cellStyle name="Normal 2 11" xfId="10898"/>
    <cellStyle name="Normal 2 11 2" xfId="10899"/>
    <cellStyle name="Normal 2 11 2 2" xfId="10900"/>
    <cellStyle name="Normal 2 11 3" xfId="10901"/>
    <cellStyle name="Normal 2 12" xfId="10902"/>
    <cellStyle name="Normal 2 12 2" xfId="10903"/>
    <cellStyle name="Normal 2 12 2 2" xfId="10904"/>
    <cellStyle name="Normal 2 12 3" xfId="10905"/>
    <cellStyle name="Normal 2 13" xfId="10906"/>
    <cellStyle name="Normal 2 13 2" xfId="10907"/>
    <cellStyle name="Normal 2 13 2 2" xfId="10908"/>
    <cellStyle name="Normal 2 13 2 2 2" xfId="10909"/>
    <cellStyle name="Normal 2 13 2 2 2 2" xfId="10910"/>
    <cellStyle name="Normal 2 13 2 2 2 3" xfId="10911"/>
    <cellStyle name="Normal 2 13 2 2 2 4" xfId="10912"/>
    <cellStyle name="Normal 2 13 2 2 3" xfId="10913"/>
    <cellStyle name="Normal 2 13 2 2 4" xfId="10914"/>
    <cellStyle name="Normal 2 13 2 2 5" xfId="10915"/>
    <cellStyle name="Normal 2 13 2 3" xfId="10916"/>
    <cellStyle name="Normal 2 13 2 4" xfId="10917"/>
    <cellStyle name="Normal 2 13 2 4 2" xfId="10918"/>
    <cellStyle name="Normal 2 13 2 4 3" xfId="10919"/>
    <cellStyle name="Normal 2 13 2 4 4" xfId="10920"/>
    <cellStyle name="Normal 2 13 2 5" xfId="10921"/>
    <cellStyle name="Normal 2 13 2 6" xfId="10922"/>
    <cellStyle name="Normal 2 13 2 7" xfId="10923"/>
    <cellStyle name="Normal 2 14" xfId="10924"/>
    <cellStyle name="Normal 2 14 2" xfId="10925"/>
    <cellStyle name="Normal 2 15" xfId="10926"/>
    <cellStyle name="Normal 2 15 2" xfId="10927"/>
    <cellStyle name="Normal 2 16" xfId="10928"/>
    <cellStyle name="Normal 2 16 2" xfId="10929"/>
    <cellStyle name="Normal 2 17" xfId="10930"/>
    <cellStyle name="Normal 2 17 2" xfId="10931"/>
    <cellStyle name="Normal 2 18" xfId="10932"/>
    <cellStyle name="Normal 2 18 2" xfId="10933"/>
    <cellStyle name="Normal 2 19" xfId="10934"/>
    <cellStyle name="Normal 2 19 2" xfId="10935"/>
    <cellStyle name="Normal 2 2" xfId="5"/>
    <cellStyle name="Normal 2 2 10" xfId="10936"/>
    <cellStyle name="Normal 2 2 10 2" xfId="10937"/>
    <cellStyle name="Normal 2 2 10 2 2" xfId="10938"/>
    <cellStyle name="Normal 2 2 10 2 3" xfId="10939"/>
    <cellStyle name="Normal 2 2 10 2 3 2" xfId="10940"/>
    <cellStyle name="Normal 2 2 10 2 3 3" xfId="10941"/>
    <cellStyle name="Normal 2 2 10 2 3 4" xfId="10942"/>
    <cellStyle name="Normal 2 2 10 2 4" xfId="10943"/>
    <cellStyle name="Normal 2 2 10 2 5" xfId="10944"/>
    <cellStyle name="Normal 2 2 10 2 6" xfId="10945"/>
    <cellStyle name="Normal 2 2 10 3" xfId="10946"/>
    <cellStyle name="Normal 2 2 10 3 2" xfId="10947"/>
    <cellStyle name="Normal 2 2 10 3 3" xfId="10948"/>
    <cellStyle name="Normal 2 2 10 3 4" xfId="10949"/>
    <cellStyle name="Normal 2 2 10 4" xfId="10950"/>
    <cellStyle name="Normal 2 2 10 5" xfId="10951"/>
    <cellStyle name="Normal 2 2 10 6" xfId="10952"/>
    <cellStyle name="Normal 2 2 100" xfId="10953"/>
    <cellStyle name="Normal 2 2 101" xfId="10954"/>
    <cellStyle name="Normal 2 2 102" xfId="10955"/>
    <cellStyle name="Normal 2 2 103" xfId="10956"/>
    <cellStyle name="Normal 2 2 104" xfId="10957"/>
    <cellStyle name="Normal 2 2 105" xfId="10958"/>
    <cellStyle name="Normal 2 2 106" xfId="10959"/>
    <cellStyle name="Normal 2 2 107" xfId="10960"/>
    <cellStyle name="Normal 2 2 11" xfId="10961"/>
    <cellStyle name="Normal 2 2 11 2" xfId="10962"/>
    <cellStyle name="Normal 2 2 11 2 2" xfId="10963"/>
    <cellStyle name="Normal 2 2 11 2 3" xfId="10964"/>
    <cellStyle name="Normal 2 2 11 2 3 2" xfId="10965"/>
    <cellStyle name="Normal 2 2 11 2 3 3" xfId="10966"/>
    <cellStyle name="Normal 2 2 11 2 3 4" xfId="10967"/>
    <cellStyle name="Normal 2 2 11 2 4" xfId="10968"/>
    <cellStyle name="Normal 2 2 11 2 5" xfId="10969"/>
    <cellStyle name="Normal 2 2 11 2 6" xfId="10970"/>
    <cellStyle name="Normal 2 2 11 3" xfId="10971"/>
    <cellStyle name="Normal 2 2 11 3 2" xfId="10972"/>
    <cellStyle name="Normal 2 2 11 3 3" xfId="10973"/>
    <cellStyle name="Normal 2 2 11 3 4" xfId="10974"/>
    <cellStyle name="Normal 2 2 11 4" xfId="10975"/>
    <cellStyle name="Normal 2 2 11 5" xfId="10976"/>
    <cellStyle name="Normal 2 2 11 6" xfId="10977"/>
    <cellStyle name="Normal 2 2 12" xfId="10978"/>
    <cellStyle name="Normal 2 2 12 2" xfId="10979"/>
    <cellStyle name="Normal 2 2 13" xfId="10980"/>
    <cellStyle name="Normal 2 2 13 2" xfId="10981"/>
    <cellStyle name="Normal 2 2 13 2 2" xfId="10982"/>
    <cellStyle name="Normal 2 2 13 2 3" xfId="10983"/>
    <cellStyle name="Normal 2 2 13 2 3 2" xfId="10984"/>
    <cellStyle name="Normal 2 2 13 2 3 3" xfId="10985"/>
    <cellStyle name="Normal 2 2 13 2 3 4" xfId="10986"/>
    <cellStyle name="Normal 2 2 13 2 4" xfId="10987"/>
    <cellStyle name="Normal 2 2 13 2 5" xfId="10988"/>
    <cellStyle name="Normal 2 2 13 2 6" xfId="10989"/>
    <cellStyle name="Normal 2 2 13 3" xfId="10990"/>
    <cellStyle name="Normal 2 2 13 3 2" xfId="10991"/>
    <cellStyle name="Normal 2 2 13 3 3" xfId="10992"/>
    <cellStyle name="Normal 2 2 13 3 4" xfId="10993"/>
    <cellStyle name="Normal 2 2 13 4" xfId="10994"/>
    <cellStyle name="Normal 2 2 13 5" xfId="10995"/>
    <cellStyle name="Normal 2 2 13 6" xfId="10996"/>
    <cellStyle name="Normal 2 2 14" xfId="10997"/>
    <cellStyle name="Normal 2 2 14 2" xfId="10998"/>
    <cellStyle name="Normal 2 2 14 2 2" xfId="10999"/>
    <cellStyle name="Normal 2 2 14 2 3" xfId="11000"/>
    <cellStyle name="Normal 2 2 14 2 3 2" xfId="11001"/>
    <cellStyle name="Normal 2 2 14 2 3 3" xfId="11002"/>
    <cellStyle name="Normal 2 2 14 2 3 4" xfId="11003"/>
    <cellStyle name="Normal 2 2 14 2 4" xfId="11004"/>
    <cellStyle name="Normal 2 2 14 2 5" xfId="11005"/>
    <cellStyle name="Normal 2 2 14 2 6" xfId="11006"/>
    <cellStyle name="Normal 2 2 14 3" xfId="11007"/>
    <cellStyle name="Normal 2 2 14 3 2" xfId="11008"/>
    <cellStyle name="Normal 2 2 14 3 3" xfId="11009"/>
    <cellStyle name="Normal 2 2 14 3 4" xfId="11010"/>
    <cellStyle name="Normal 2 2 14 4" xfId="11011"/>
    <cellStyle name="Normal 2 2 14 5" xfId="11012"/>
    <cellStyle name="Normal 2 2 14 6" xfId="11013"/>
    <cellStyle name="Normal 2 2 15" xfId="11014"/>
    <cellStyle name="Normal 2 2 15 2" xfId="11015"/>
    <cellStyle name="Normal 2 2 15 2 2" xfId="11016"/>
    <cellStyle name="Normal 2 2 15 2 3" xfId="11017"/>
    <cellStyle name="Normal 2 2 15 2 3 2" xfId="11018"/>
    <cellStyle name="Normal 2 2 15 2 3 3" xfId="11019"/>
    <cellStyle name="Normal 2 2 15 2 3 4" xfId="11020"/>
    <cellStyle name="Normal 2 2 15 2 4" xfId="11021"/>
    <cellStyle name="Normal 2 2 15 2 5" xfId="11022"/>
    <cellStyle name="Normal 2 2 15 2 6" xfId="11023"/>
    <cellStyle name="Normal 2 2 15 3" xfId="11024"/>
    <cellStyle name="Normal 2 2 15 3 2" xfId="11025"/>
    <cellStyle name="Normal 2 2 15 3 3" xfId="11026"/>
    <cellStyle name="Normal 2 2 15 3 4" xfId="11027"/>
    <cellStyle name="Normal 2 2 15 4" xfId="11028"/>
    <cellStyle name="Normal 2 2 15 5" xfId="11029"/>
    <cellStyle name="Normal 2 2 15 6" xfId="11030"/>
    <cellStyle name="Normal 2 2 16" xfId="11031"/>
    <cellStyle name="Normal 2 2 16 2" xfId="11032"/>
    <cellStyle name="Normal 2 2 17" xfId="11033"/>
    <cellStyle name="Normal 2 2 17 2" xfId="11034"/>
    <cellStyle name="Normal 2 2 17 2 2" xfId="11035"/>
    <cellStyle name="Normal 2 2 17 2 3" xfId="11036"/>
    <cellStyle name="Normal 2 2 17 2 3 2" xfId="11037"/>
    <cellStyle name="Normal 2 2 17 2 3 3" xfId="11038"/>
    <cellStyle name="Normal 2 2 17 2 3 4" xfId="11039"/>
    <cellStyle name="Normal 2 2 17 2 4" xfId="11040"/>
    <cellStyle name="Normal 2 2 17 2 5" xfId="11041"/>
    <cellStyle name="Normal 2 2 17 2 6" xfId="11042"/>
    <cellStyle name="Normal 2 2 17 3" xfId="11043"/>
    <cellStyle name="Normal 2 2 17 3 2" xfId="11044"/>
    <cellStyle name="Normal 2 2 17 3 3" xfId="11045"/>
    <cellStyle name="Normal 2 2 17 3 4" xfId="11046"/>
    <cellStyle name="Normal 2 2 17 4" xfId="11047"/>
    <cellStyle name="Normal 2 2 17 5" xfId="11048"/>
    <cellStyle name="Normal 2 2 17 6" xfId="11049"/>
    <cellStyle name="Normal 2 2 18" xfId="11050"/>
    <cellStyle name="Normal 2 2 18 2" xfId="11051"/>
    <cellStyle name="Normal 2 2 18 2 2" xfId="11052"/>
    <cellStyle name="Normal 2 2 18 2 3" xfId="11053"/>
    <cellStyle name="Normal 2 2 18 2 3 2" xfId="11054"/>
    <cellStyle name="Normal 2 2 18 2 3 3" xfId="11055"/>
    <cellStyle name="Normal 2 2 18 2 3 4" xfId="11056"/>
    <cellStyle name="Normal 2 2 18 2 4" xfId="11057"/>
    <cellStyle name="Normal 2 2 18 2 5" xfId="11058"/>
    <cellStyle name="Normal 2 2 18 2 6" xfId="11059"/>
    <cellStyle name="Normal 2 2 18 3" xfId="11060"/>
    <cellStyle name="Normal 2 2 18 3 2" xfId="11061"/>
    <cellStyle name="Normal 2 2 18 3 3" xfId="11062"/>
    <cellStyle name="Normal 2 2 18 3 4" xfId="11063"/>
    <cellStyle name="Normal 2 2 18 4" xfId="11064"/>
    <cellStyle name="Normal 2 2 18 5" xfId="11065"/>
    <cellStyle name="Normal 2 2 18 6" xfId="11066"/>
    <cellStyle name="Normal 2 2 19" xfId="11067"/>
    <cellStyle name="Normal 2 2 19 2" xfId="11068"/>
    <cellStyle name="Normal 2 2 19 2 2" xfId="11069"/>
    <cellStyle name="Normal 2 2 19 2 3" xfId="11070"/>
    <cellStyle name="Normal 2 2 19 2 3 2" xfId="11071"/>
    <cellStyle name="Normal 2 2 19 2 3 3" xfId="11072"/>
    <cellStyle name="Normal 2 2 19 2 3 4" xfId="11073"/>
    <cellStyle name="Normal 2 2 19 2 4" xfId="11074"/>
    <cellStyle name="Normal 2 2 19 2 5" xfId="11075"/>
    <cellStyle name="Normal 2 2 19 2 6" xfId="11076"/>
    <cellStyle name="Normal 2 2 19 3" xfId="11077"/>
    <cellStyle name="Normal 2 2 19 3 2" xfId="11078"/>
    <cellStyle name="Normal 2 2 19 3 3" xfId="11079"/>
    <cellStyle name="Normal 2 2 19 3 4" xfId="11080"/>
    <cellStyle name="Normal 2 2 19 4" xfId="11081"/>
    <cellStyle name="Normal 2 2 19 5" xfId="11082"/>
    <cellStyle name="Normal 2 2 19 6" xfId="11083"/>
    <cellStyle name="Normal 2 2 2" xfId="11084"/>
    <cellStyle name="Normal 2 2 2 10" xfId="11085"/>
    <cellStyle name="Normal 2 2 2 11" xfId="11086"/>
    <cellStyle name="Normal 2 2 2 12" xfId="11087"/>
    <cellStyle name="Normal 2 2 2 13" xfId="11088"/>
    <cellStyle name="Normal 2 2 2 14" xfId="11089"/>
    <cellStyle name="Normal 2 2 2 15" xfId="11090"/>
    <cellStyle name="Normal 2 2 2 16" xfId="11091"/>
    <cellStyle name="Normal 2 2 2 17" xfId="11092"/>
    <cellStyle name="Normal 2 2 2 18" xfId="11093"/>
    <cellStyle name="Normal 2 2 2 18 2" xfId="11094"/>
    <cellStyle name="Normal 2 2 2 18 2 2" xfId="11095"/>
    <cellStyle name="Normal 2 2 2 18 2 2 2" xfId="11096"/>
    <cellStyle name="Normal 2 2 2 18 2 2 3" xfId="11097"/>
    <cellStyle name="Normal 2 2 2 18 2 2 4" xfId="11098"/>
    <cellStyle name="Normal 2 2 2 18 2 3" xfId="11099"/>
    <cellStyle name="Normal 2 2 2 18 2 4" xfId="11100"/>
    <cellStyle name="Normal 2 2 2 18 2 5" xfId="11101"/>
    <cellStyle name="Normal 2 2 2 18 3" xfId="11102"/>
    <cellStyle name="Normal 2 2 2 18 4" xfId="11103"/>
    <cellStyle name="Normal 2 2 2 18 4 2" xfId="11104"/>
    <cellStyle name="Normal 2 2 2 18 4 3" xfId="11105"/>
    <cellStyle name="Normal 2 2 2 18 4 4" xfId="11106"/>
    <cellStyle name="Normal 2 2 2 18 5" xfId="11107"/>
    <cellStyle name="Normal 2 2 2 18 6" xfId="11108"/>
    <cellStyle name="Normal 2 2 2 18 7" xfId="11109"/>
    <cellStyle name="Normal 2 2 2 19" xfId="11110"/>
    <cellStyle name="Normal 2 2 2 19 2" xfId="11111"/>
    <cellStyle name="Normal 2 2 2 2" xfId="11112"/>
    <cellStyle name="Normal 2 2 2 2 2" xfId="11113"/>
    <cellStyle name="Normal 2 2 2 2 3" xfId="11114"/>
    <cellStyle name="Normal 2 2 2 2 3 2" xfId="11115"/>
    <cellStyle name="Normal 2 2 2 2 3 2 2" xfId="11116"/>
    <cellStyle name="Normal 2 2 2 2 3 2 2 2" xfId="11117"/>
    <cellStyle name="Normal 2 2 2 2 3 2 2 3" xfId="11118"/>
    <cellStyle name="Normal 2 2 2 2 3 2 2 4" xfId="11119"/>
    <cellStyle name="Normal 2 2 2 2 3 2 3" xfId="11120"/>
    <cellStyle name="Normal 2 2 2 2 3 2 4" xfId="11121"/>
    <cellStyle name="Normal 2 2 2 2 3 2 5" xfId="11122"/>
    <cellStyle name="Normal 2 2 2 2 3 3" xfId="11123"/>
    <cellStyle name="Normal 2 2 2 2 3 3 2" xfId="11124"/>
    <cellStyle name="Normal 2 2 2 2 3 3 3" xfId="11125"/>
    <cellStyle name="Normal 2 2 2 2 3 3 4" xfId="11126"/>
    <cellStyle name="Normal 2 2 2 2 3 4" xfId="11127"/>
    <cellStyle name="Normal 2 2 2 2 3 5" xfId="11128"/>
    <cellStyle name="Normal 2 2 2 2 3 6" xfId="11129"/>
    <cellStyle name="Normal 2 2 2 2 4" xfId="11130"/>
    <cellStyle name="Normal 2 2 2 2 4 2" xfId="11131"/>
    <cellStyle name="Normal 2 2 2 2 4 2 2" xfId="11132"/>
    <cellStyle name="Normal 2 2 2 2 4 2 3" xfId="11133"/>
    <cellStyle name="Normal 2 2 2 2 4 2 4" xfId="11134"/>
    <cellStyle name="Normal 2 2 2 2 5" xfId="11135"/>
    <cellStyle name="Normal 2 2 2 2 5 2" xfId="11136"/>
    <cellStyle name="Normal 2 2 2 2 5 2 2" xfId="11137"/>
    <cellStyle name="Normal 2 2 2 2 5 2 2 2" xfId="11138"/>
    <cellStyle name="Normal 2 2 2 2 5 2 2 3" xfId="11139"/>
    <cellStyle name="Normal 2 2 2 2 5 2 2 4" xfId="11140"/>
    <cellStyle name="Normal 2 2 2 2 5 2 3" xfId="11141"/>
    <cellStyle name="Normal 2 2 2 2 5 2 4" xfId="11142"/>
    <cellStyle name="Normal 2 2 2 2 5 2 5" xfId="11143"/>
    <cellStyle name="Normal 2 2 2 2 5 3" xfId="11144"/>
    <cellStyle name="Normal 2 2 2 2 5 3 2" xfId="11145"/>
    <cellStyle name="Normal 2 2 2 2 5 3 3" xfId="11146"/>
    <cellStyle name="Normal 2 2 2 2 5 3 4" xfId="11147"/>
    <cellStyle name="Normal 2 2 2 2 5 4" xfId="11148"/>
    <cellStyle name="Normal 2 2 2 2 5 5" xfId="11149"/>
    <cellStyle name="Normal 2 2 2 2 5 6" xfId="11150"/>
    <cellStyle name="Normal 2 2 2 2 6" xfId="11151"/>
    <cellStyle name="Normal 2 2 2 2 6 2" xfId="11152"/>
    <cellStyle name="Normal 2 2 2 2 6 2 2" xfId="11153"/>
    <cellStyle name="Normal 2 2 2 2 6 2 3" xfId="11154"/>
    <cellStyle name="Normal 2 2 2 2 6 2 4" xfId="11155"/>
    <cellStyle name="Normal 2 2 2 2 7" xfId="11156"/>
    <cellStyle name="Normal 2 2 2 20" xfId="11157"/>
    <cellStyle name="Normal 2 2 2 20 2" xfId="11158"/>
    <cellStyle name="Normal 2 2 2 20 2 2" xfId="11159"/>
    <cellStyle name="Normal 2 2 2 20 2 2 2" xfId="11160"/>
    <cellStyle name="Normal 2 2 2 20 2 2 3" xfId="11161"/>
    <cellStyle name="Normal 2 2 2 20 2 2 4" xfId="11162"/>
    <cellStyle name="Normal 2 2 2 20 2 3" xfId="11163"/>
    <cellStyle name="Normal 2 2 2 20 2 4" xfId="11164"/>
    <cellStyle name="Normal 2 2 2 20 2 5" xfId="11165"/>
    <cellStyle name="Normal 2 2 2 20 3" xfId="11166"/>
    <cellStyle name="Normal 2 2 2 20 4" xfId="11167"/>
    <cellStyle name="Normal 2 2 2 20 4 2" xfId="11168"/>
    <cellStyle name="Normal 2 2 2 20 4 3" xfId="11169"/>
    <cellStyle name="Normal 2 2 2 20 4 4" xfId="11170"/>
    <cellStyle name="Normal 2 2 2 20 5" xfId="11171"/>
    <cellStyle name="Normal 2 2 2 20 6" xfId="11172"/>
    <cellStyle name="Normal 2 2 2 20 7" xfId="11173"/>
    <cellStyle name="Normal 2 2 2 21" xfId="11174"/>
    <cellStyle name="Normal 2 2 2 21 2" xfId="11175"/>
    <cellStyle name="Normal 2 2 2 21 2 2" xfId="11176"/>
    <cellStyle name="Normal 2 2 2 21 2 2 2" xfId="11177"/>
    <cellStyle name="Normal 2 2 2 21 2 2 3" xfId="11178"/>
    <cellStyle name="Normal 2 2 2 21 2 2 4" xfId="11179"/>
    <cellStyle name="Normal 2 2 2 21 2 3" xfId="11180"/>
    <cellStyle name="Normal 2 2 2 21 2 4" xfId="11181"/>
    <cellStyle name="Normal 2 2 2 21 2 5" xfId="11182"/>
    <cellStyle name="Normal 2 2 2 21 3" xfId="11183"/>
    <cellStyle name="Normal 2 2 2 21 4" xfId="11184"/>
    <cellStyle name="Normal 2 2 2 21 4 2" xfId="11185"/>
    <cellStyle name="Normal 2 2 2 21 4 3" xfId="11186"/>
    <cellStyle name="Normal 2 2 2 21 4 4" xfId="11187"/>
    <cellStyle name="Normal 2 2 2 21 5" xfId="11188"/>
    <cellStyle name="Normal 2 2 2 21 6" xfId="11189"/>
    <cellStyle name="Normal 2 2 2 21 7" xfId="11190"/>
    <cellStyle name="Normal 2 2 2 22" xfId="11191"/>
    <cellStyle name="Normal 2 2 2 22 2" xfId="11192"/>
    <cellStyle name="Normal 2 2 2 22 3" xfId="11193"/>
    <cellStyle name="Normal 2 2 2 22 4" xfId="11194"/>
    <cellStyle name="Normal 2 2 2 3" xfId="11195"/>
    <cellStyle name="Normal 2 2 2 3 2" xfId="11196"/>
    <cellStyle name="Normal 2 2 2 3 3" xfId="11197"/>
    <cellStyle name="Normal 2 2 2 3 4" xfId="11198"/>
    <cellStyle name="Normal 2 2 2 4" xfId="11199"/>
    <cellStyle name="Normal 2 2 2 4 2" xfId="11200"/>
    <cellStyle name="Normal 2 2 2 5" xfId="11201"/>
    <cellStyle name="Normal 2 2 2 5 2" xfId="11202"/>
    <cellStyle name="Normal 2 2 2 6" xfId="11203"/>
    <cellStyle name="Normal 2 2 2 6 10" xfId="11204"/>
    <cellStyle name="Normal 2 2 2 6 10 2" xfId="11205"/>
    <cellStyle name="Normal 2 2 2 6 10 3" xfId="11206"/>
    <cellStyle name="Normal 2 2 2 6 10 4" xfId="11207"/>
    <cellStyle name="Normal 2 2 2 6 11" xfId="11208"/>
    <cellStyle name="Normal 2 2 2 6 12" xfId="11209"/>
    <cellStyle name="Normal 2 2 2 6 13" xfId="11210"/>
    <cellStyle name="Normal 2 2 2 6 2" xfId="11211"/>
    <cellStyle name="Normal 2 2 2 6 2 2" xfId="11212"/>
    <cellStyle name="Normal 2 2 2 6 2 2 2" xfId="11213"/>
    <cellStyle name="Normal 2 2 2 6 2 2 3" xfId="11214"/>
    <cellStyle name="Normal 2 2 2 6 2 2 3 2" xfId="11215"/>
    <cellStyle name="Normal 2 2 2 6 2 2 3 2 2" xfId="11216"/>
    <cellStyle name="Normal 2 2 2 6 2 2 3 2 3" xfId="11217"/>
    <cellStyle name="Normal 2 2 2 6 2 2 3 2 4" xfId="11218"/>
    <cellStyle name="Normal 2 2 2 6 2 2 3 3" xfId="11219"/>
    <cellStyle name="Normal 2 2 2 6 2 2 3 4" xfId="11220"/>
    <cellStyle name="Normal 2 2 2 6 2 2 3 5" xfId="11221"/>
    <cellStyle name="Normal 2 2 2 6 2 2 4" xfId="11222"/>
    <cellStyle name="Normal 2 2 2 6 2 2 4 2" xfId="11223"/>
    <cellStyle name="Normal 2 2 2 6 2 2 4 3" xfId="11224"/>
    <cellStyle name="Normal 2 2 2 6 2 2 4 4" xfId="11225"/>
    <cellStyle name="Normal 2 2 2 6 2 2 5" xfId="11226"/>
    <cellStyle name="Normal 2 2 2 6 2 2 6" xfId="11227"/>
    <cellStyle name="Normal 2 2 2 6 2 2 7" xfId="11228"/>
    <cellStyle name="Normal 2 2 2 6 2 3" xfId="11229"/>
    <cellStyle name="Normal 2 2 2 6 2 4" xfId="11230"/>
    <cellStyle name="Normal 2 2 2 6 2 5" xfId="11231"/>
    <cellStyle name="Normal 2 2 2 6 2 6" xfId="11232"/>
    <cellStyle name="Normal 2 2 2 6 2 7" xfId="11233"/>
    <cellStyle name="Normal 2 2 2 6 2 8" xfId="11234"/>
    <cellStyle name="Normal 2 2 2 6 3" xfId="11235"/>
    <cellStyle name="Normal 2 2 2 6 3 2" xfId="11236"/>
    <cellStyle name="Normal 2 2 2 6 3 2 2" xfId="11237"/>
    <cellStyle name="Normal 2 2 2 6 3 2 2 2" xfId="11238"/>
    <cellStyle name="Normal 2 2 2 6 3 2 2 2 2" xfId="11239"/>
    <cellStyle name="Normal 2 2 2 6 3 2 2 2 3" xfId="11240"/>
    <cellStyle name="Normal 2 2 2 6 3 2 2 2 4" xfId="11241"/>
    <cellStyle name="Normal 2 2 2 6 3 2 2 3" xfId="11242"/>
    <cellStyle name="Normal 2 2 2 6 3 2 2 4" xfId="11243"/>
    <cellStyle name="Normal 2 2 2 6 3 2 2 5" xfId="11244"/>
    <cellStyle name="Normal 2 2 2 6 3 2 3" xfId="11245"/>
    <cellStyle name="Normal 2 2 2 6 3 2 3 2" xfId="11246"/>
    <cellStyle name="Normal 2 2 2 6 3 2 3 3" xfId="11247"/>
    <cellStyle name="Normal 2 2 2 6 3 2 3 4" xfId="11248"/>
    <cellStyle name="Normal 2 2 2 6 3 2 4" xfId="11249"/>
    <cellStyle name="Normal 2 2 2 6 3 2 5" xfId="11250"/>
    <cellStyle name="Normal 2 2 2 6 3 2 6" xfId="11251"/>
    <cellStyle name="Normal 2 2 2 6 4" xfId="11252"/>
    <cellStyle name="Normal 2 2 2 6 4 2" xfId="11253"/>
    <cellStyle name="Normal 2 2 2 6 4 2 2" xfId="11254"/>
    <cellStyle name="Normal 2 2 2 6 4 2 2 2" xfId="11255"/>
    <cellStyle name="Normal 2 2 2 6 4 2 2 3" xfId="11256"/>
    <cellStyle name="Normal 2 2 2 6 4 2 2 4" xfId="11257"/>
    <cellStyle name="Normal 2 2 2 6 4 2 3" xfId="11258"/>
    <cellStyle name="Normal 2 2 2 6 4 2 4" xfId="11259"/>
    <cellStyle name="Normal 2 2 2 6 4 2 5" xfId="11260"/>
    <cellStyle name="Normal 2 2 2 6 4 3" xfId="11261"/>
    <cellStyle name="Normal 2 2 2 6 4 3 2" xfId="11262"/>
    <cellStyle name="Normal 2 2 2 6 4 3 3" xfId="11263"/>
    <cellStyle name="Normal 2 2 2 6 4 3 4" xfId="11264"/>
    <cellStyle name="Normal 2 2 2 6 4 4" xfId="11265"/>
    <cellStyle name="Normal 2 2 2 6 4 5" xfId="11266"/>
    <cellStyle name="Normal 2 2 2 6 4 6" xfId="11267"/>
    <cellStyle name="Normal 2 2 2 6 5" xfId="11268"/>
    <cellStyle name="Normal 2 2 2 6 5 2" xfId="11269"/>
    <cellStyle name="Normal 2 2 2 6 5 2 2" xfId="11270"/>
    <cellStyle name="Normal 2 2 2 6 5 2 2 2" xfId="11271"/>
    <cellStyle name="Normal 2 2 2 6 5 2 2 3" xfId="11272"/>
    <cellStyle name="Normal 2 2 2 6 5 2 2 4" xfId="11273"/>
    <cellStyle name="Normal 2 2 2 6 5 2 3" xfId="11274"/>
    <cellStyle name="Normal 2 2 2 6 5 2 4" xfId="11275"/>
    <cellStyle name="Normal 2 2 2 6 5 2 5" xfId="11276"/>
    <cellStyle name="Normal 2 2 2 6 5 3" xfId="11277"/>
    <cellStyle name="Normal 2 2 2 6 5 3 2" xfId="11278"/>
    <cellStyle name="Normal 2 2 2 6 5 3 3" xfId="11279"/>
    <cellStyle name="Normal 2 2 2 6 5 3 4" xfId="11280"/>
    <cellStyle name="Normal 2 2 2 6 5 4" xfId="11281"/>
    <cellStyle name="Normal 2 2 2 6 5 5" xfId="11282"/>
    <cellStyle name="Normal 2 2 2 6 5 6" xfId="11283"/>
    <cellStyle name="Normal 2 2 2 6 6" xfId="11284"/>
    <cellStyle name="Normal 2 2 2 6 6 2" xfId="11285"/>
    <cellStyle name="Normal 2 2 2 6 6 2 2" xfId="11286"/>
    <cellStyle name="Normal 2 2 2 6 6 2 2 2" xfId="11287"/>
    <cellStyle name="Normal 2 2 2 6 6 2 2 3" xfId="11288"/>
    <cellStyle name="Normal 2 2 2 6 6 2 2 4" xfId="11289"/>
    <cellStyle name="Normal 2 2 2 6 6 2 3" xfId="11290"/>
    <cellStyle name="Normal 2 2 2 6 6 2 4" xfId="11291"/>
    <cellStyle name="Normal 2 2 2 6 6 2 5" xfId="11292"/>
    <cellStyle name="Normal 2 2 2 6 6 3" xfId="11293"/>
    <cellStyle name="Normal 2 2 2 6 6 3 2" xfId="11294"/>
    <cellStyle name="Normal 2 2 2 6 6 3 3" xfId="11295"/>
    <cellStyle name="Normal 2 2 2 6 6 3 4" xfId="11296"/>
    <cellStyle name="Normal 2 2 2 6 6 4" xfId="11297"/>
    <cellStyle name="Normal 2 2 2 6 6 5" xfId="11298"/>
    <cellStyle name="Normal 2 2 2 6 6 6" xfId="11299"/>
    <cellStyle name="Normal 2 2 2 6 7" xfId="11300"/>
    <cellStyle name="Normal 2 2 2 6 7 2" xfId="11301"/>
    <cellStyle name="Normal 2 2 2 6 7 2 2" xfId="11302"/>
    <cellStyle name="Normal 2 2 2 6 7 2 2 2" xfId="11303"/>
    <cellStyle name="Normal 2 2 2 6 7 2 2 3" xfId="11304"/>
    <cellStyle name="Normal 2 2 2 6 7 2 2 4" xfId="11305"/>
    <cellStyle name="Normal 2 2 2 6 7 2 3" xfId="11306"/>
    <cellStyle name="Normal 2 2 2 6 7 2 4" xfId="11307"/>
    <cellStyle name="Normal 2 2 2 6 7 2 5" xfId="11308"/>
    <cellStyle name="Normal 2 2 2 6 7 3" xfId="11309"/>
    <cellStyle name="Normal 2 2 2 6 7 3 2" xfId="11310"/>
    <cellStyle name="Normal 2 2 2 6 7 3 3" xfId="11311"/>
    <cellStyle name="Normal 2 2 2 6 7 3 4" xfId="11312"/>
    <cellStyle name="Normal 2 2 2 6 7 4" xfId="11313"/>
    <cellStyle name="Normal 2 2 2 6 7 5" xfId="11314"/>
    <cellStyle name="Normal 2 2 2 6 7 6" xfId="11315"/>
    <cellStyle name="Normal 2 2 2 6 8" xfId="11316"/>
    <cellStyle name="Normal 2 2 2 6 8 2" xfId="11317"/>
    <cellStyle name="Normal 2 2 2 6 8 2 2" xfId="11318"/>
    <cellStyle name="Normal 2 2 2 6 8 2 2 2" xfId="11319"/>
    <cellStyle name="Normal 2 2 2 6 8 2 2 3" xfId="11320"/>
    <cellStyle name="Normal 2 2 2 6 8 2 2 4" xfId="11321"/>
    <cellStyle name="Normal 2 2 2 6 8 2 3" xfId="11322"/>
    <cellStyle name="Normal 2 2 2 6 8 2 4" xfId="11323"/>
    <cellStyle name="Normal 2 2 2 6 8 2 5" xfId="11324"/>
    <cellStyle name="Normal 2 2 2 6 8 3" xfId="11325"/>
    <cellStyle name="Normal 2 2 2 6 8 3 2" xfId="11326"/>
    <cellStyle name="Normal 2 2 2 6 8 3 3" xfId="11327"/>
    <cellStyle name="Normal 2 2 2 6 8 3 4" xfId="11328"/>
    <cellStyle name="Normal 2 2 2 6 8 4" xfId="11329"/>
    <cellStyle name="Normal 2 2 2 6 8 5" xfId="11330"/>
    <cellStyle name="Normal 2 2 2 6 8 6" xfId="11331"/>
    <cellStyle name="Normal 2 2 2 6 9" xfId="11332"/>
    <cellStyle name="Normal 2 2 2 6 9 2" xfId="11333"/>
    <cellStyle name="Normal 2 2 2 6 9 2 2" xfId="11334"/>
    <cellStyle name="Normal 2 2 2 6 9 2 3" xfId="11335"/>
    <cellStyle name="Normal 2 2 2 6 9 2 4" xfId="11336"/>
    <cellStyle name="Normal 2 2 2 6 9 3" xfId="11337"/>
    <cellStyle name="Normal 2 2 2 6 9 4" xfId="11338"/>
    <cellStyle name="Normal 2 2 2 6 9 5" xfId="11339"/>
    <cellStyle name="Normal 2 2 2 7" xfId="11340"/>
    <cellStyle name="Normal 2 2 2 8" xfId="11341"/>
    <cellStyle name="Normal 2 2 2 9" xfId="11342"/>
    <cellStyle name="Normal 2 2 2 9 2" xfId="11343"/>
    <cellStyle name="Normal 2 2 2 9 2 2" xfId="11344"/>
    <cellStyle name="Normal 2 2 2 9 2 2 2" xfId="11345"/>
    <cellStyle name="Normal 2 2 2 9 2 2 3" xfId="11346"/>
    <cellStyle name="Normal 2 2 2 9 2 2 4" xfId="11347"/>
    <cellStyle name="Normal 2 2 2 9 2 3" xfId="11348"/>
    <cellStyle name="Normal 2 2 2 9 2 4" xfId="11349"/>
    <cellStyle name="Normal 2 2 2 9 2 5" xfId="11350"/>
    <cellStyle name="Normal 2 2 2 9 3" xfId="11351"/>
    <cellStyle name="Normal 2 2 2 9 3 2" xfId="11352"/>
    <cellStyle name="Normal 2 2 2 9 3 3" xfId="11353"/>
    <cellStyle name="Normal 2 2 2 9 3 4" xfId="11354"/>
    <cellStyle name="Normal 2 2 2 9 4" xfId="11355"/>
    <cellStyle name="Normal 2 2 2 9 5" xfId="11356"/>
    <cellStyle name="Normal 2 2 2 9 6" xfId="11357"/>
    <cellStyle name="Normal 2 2 2_Guarantees" xfId="11358"/>
    <cellStyle name="Normal 2 2 20" xfId="11359"/>
    <cellStyle name="Normal 2 2 20 2" xfId="11360"/>
    <cellStyle name="Normal 2 2 20 2 2" xfId="11361"/>
    <cellStyle name="Normal 2 2 20 2 3" xfId="11362"/>
    <cellStyle name="Normal 2 2 20 2 3 2" xfId="11363"/>
    <cellStyle name="Normal 2 2 20 2 3 3" xfId="11364"/>
    <cellStyle name="Normal 2 2 20 2 3 4" xfId="11365"/>
    <cellStyle name="Normal 2 2 20 2 4" xfId="11366"/>
    <cellStyle name="Normal 2 2 20 2 5" xfId="11367"/>
    <cellStyle name="Normal 2 2 20 2 6" xfId="11368"/>
    <cellStyle name="Normal 2 2 20 3" xfId="11369"/>
    <cellStyle name="Normal 2 2 20 3 2" xfId="11370"/>
    <cellStyle name="Normal 2 2 20 3 3" xfId="11371"/>
    <cellStyle name="Normal 2 2 20 3 4" xfId="11372"/>
    <cellStyle name="Normal 2 2 20 4" xfId="11373"/>
    <cellStyle name="Normal 2 2 20 5" xfId="11374"/>
    <cellStyle name="Normal 2 2 20 6" xfId="11375"/>
    <cellStyle name="Normal 2 2 21" xfId="11376"/>
    <cellStyle name="Normal 2 2 21 2" xfId="11377"/>
    <cellStyle name="Normal 2 2 21 3" xfId="11378"/>
    <cellStyle name="Normal 2 2 21 3 2" xfId="11379"/>
    <cellStyle name="Normal 2 2 21 3 3" xfId="11380"/>
    <cellStyle name="Normal 2 2 21 3 4" xfId="11381"/>
    <cellStyle name="Normal 2 2 22" xfId="11382"/>
    <cellStyle name="Normal 2 2 22 2" xfId="11383"/>
    <cellStyle name="Normal 2 2 22 2 2" xfId="11384"/>
    <cellStyle name="Normal 2 2 22 2 3" xfId="11385"/>
    <cellStyle name="Normal 2 2 22 2 3 2" xfId="11386"/>
    <cellStyle name="Normal 2 2 22 2 3 3" xfId="11387"/>
    <cellStyle name="Normal 2 2 22 2 3 4" xfId="11388"/>
    <cellStyle name="Normal 2 2 22 2 4" xfId="11389"/>
    <cellStyle name="Normal 2 2 22 2 5" xfId="11390"/>
    <cellStyle name="Normal 2 2 22 2 6" xfId="11391"/>
    <cellStyle name="Normal 2 2 22 3" xfId="11392"/>
    <cellStyle name="Normal 2 2 22 3 2" xfId="11393"/>
    <cellStyle name="Normal 2 2 22 3 3" xfId="11394"/>
    <cellStyle name="Normal 2 2 22 3 4" xfId="11395"/>
    <cellStyle name="Normal 2 2 22 4" xfId="11396"/>
    <cellStyle name="Normal 2 2 22 5" xfId="11397"/>
    <cellStyle name="Normal 2 2 22 6" xfId="11398"/>
    <cellStyle name="Normal 2 2 23" xfId="11399"/>
    <cellStyle name="Normal 2 2 23 2" xfId="11400"/>
    <cellStyle name="Normal 2 2 23 3" xfId="11401"/>
    <cellStyle name="Normal 2 2 23 3 2" xfId="11402"/>
    <cellStyle name="Normal 2 2 23 3 3" xfId="11403"/>
    <cellStyle name="Normal 2 2 23 3 4" xfId="11404"/>
    <cellStyle name="Normal 2 2 24" xfId="11405"/>
    <cellStyle name="Normal 2 2 24 2" xfId="11406"/>
    <cellStyle name="Normal 2 2 25" xfId="11407"/>
    <cellStyle name="Normal 2 2 26" xfId="11408"/>
    <cellStyle name="Normal 2 2 27" xfId="11409"/>
    <cellStyle name="Normal 2 2 28" xfId="11410"/>
    <cellStyle name="Normal 2 2 29" xfId="11411"/>
    <cellStyle name="Normal 2 2 3" xfId="11412"/>
    <cellStyle name="Normal 2 2 3 10" xfId="11413"/>
    <cellStyle name="Normal 2 2 3 10 2" xfId="11414"/>
    <cellStyle name="Normal 2 2 3 10 2 2" xfId="11415"/>
    <cellStyle name="Normal 2 2 3 10 2 2 2" xfId="11416"/>
    <cellStyle name="Normal 2 2 3 10 2 2 3" xfId="11417"/>
    <cellStyle name="Normal 2 2 3 10 2 2 4" xfId="11418"/>
    <cellStyle name="Normal 2 2 3 10 2 3" xfId="11419"/>
    <cellStyle name="Normal 2 2 3 10 2 4" xfId="11420"/>
    <cellStyle name="Normal 2 2 3 10 2 5" xfId="11421"/>
    <cellStyle name="Normal 2 2 3 10 3" xfId="11422"/>
    <cellStyle name="Normal 2 2 3 10 4" xfId="11423"/>
    <cellStyle name="Normal 2 2 3 10 4 2" xfId="11424"/>
    <cellStyle name="Normal 2 2 3 10 4 3" xfId="11425"/>
    <cellStyle name="Normal 2 2 3 10 4 4" xfId="11426"/>
    <cellStyle name="Normal 2 2 3 10 5" xfId="11427"/>
    <cellStyle name="Normal 2 2 3 10 6" xfId="11428"/>
    <cellStyle name="Normal 2 2 3 10 7" xfId="11429"/>
    <cellStyle name="Normal 2 2 3 11" xfId="11430"/>
    <cellStyle name="Normal 2 2 3 11 2" xfId="11431"/>
    <cellStyle name="Normal 2 2 3 11 2 2" xfId="11432"/>
    <cellStyle name="Normal 2 2 3 11 2 2 2" xfId="11433"/>
    <cellStyle name="Normal 2 2 3 11 2 2 3" xfId="11434"/>
    <cellStyle name="Normal 2 2 3 11 2 2 4" xfId="11435"/>
    <cellStyle name="Normal 2 2 3 11 2 3" xfId="11436"/>
    <cellStyle name="Normal 2 2 3 11 2 4" xfId="11437"/>
    <cellStyle name="Normal 2 2 3 11 2 5" xfId="11438"/>
    <cellStyle name="Normal 2 2 3 11 3" xfId="11439"/>
    <cellStyle name="Normal 2 2 3 11 4" xfId="11440"/>
    <cellStyle name="Normal 2 2 3 11 4 2" xfId="11441"/>
    <cellStyle name="Normal 2 2 3 11 4 3" xfId="11442"/>
    <cellStyle name="Normal 2 2 3 11 4 4" xfId="11443"/>
    <cellStyle name="Normal 2 2 3 11 5" xfId="11444"/>
    <cellStyle name="Normal 2 2 3 11 6" xfId="11445"/>
    <cellStyle name="Normal 2 2 3 11 7" xfId="11446"/>
    <cellStyle name="Normal 2 2 3 12" xfId="11447"/>
    <cellStyle name="Normal 2 2 3 2" xfId="11448"/>
    <cellStyle name="Normal 2 2 3 3" xfId="11449"/>
    <cellStyle name="Normal 2 2 3 4" xfId="11450"/>
    <cellStyle name="Normal 2 2 3 5" xfId="11451"/>
    <cellStyle name="Normal 2 2 3 6" xfId="11452"/>
    <cellStyle name="Normal 2 2 3 7" xfId="11453"/>
    <cellStyle name="Normal 2 2 3 8" xfId="11454"/>
    <cellStyle name="Normal 2 2 3 9" xfId="11455"/>
    <cellStyle name="Normal 2 2 3 9 2" xfId="11456"/>
    <cellStyle name="Normal 2 2 30" xfId="11457"/>
    <cellStyle name="Normal 2 2 31" xfId="11458"/>
    <cellStyle name="Normal 2 2 32" xfId="11459"/>
    <cellStyle name="Normal 2 2 33" xfId="11460"/>
    <cellStyle name="Normal 2 2 34" xfId="11461"/>
    <cellStyle name="Normal 2 2 35" xfId="11462"/>
    <cellStyle name="Normal 2 2 36" xfId="11463"/>
    <cellStyle name="Normal 2 2 37" xfId="11464"/>
    <cellStyle name="Normal 2 2 38" xfId="11465"/>
    <cellStyle name="Normal 2 2 39" xfId="11466"/>
    <cellStyle name="Normal 2 2 4" xfId="11467"/>
    <cellStyle name="Normal 2 2 4 10" xfId="11468"/>
    <cellStyle name="Normal 2 2 4 10 2" xfId="11469"/>
    <cellStyle name="Normal 2 2 4 11" xfId="11470"/>
    <cellStyle name="Normal 2 2 4 11 2" xfId="11471"/>
    <cellStyle name="Normal 2 2 4 12" xfId="11472"/>
    <cellStyle name="Normal 2 2 4 12 2" xfId="11473"/>
    <cellStyle name="Normal 2 2 4 12 3" xfId="11474"/>
    <cellStyle name="Normal 2 2 4 12 3 2" xfId="11475"/>
    <cellStyle name="Normal 2 2 4 12 3 3" xfId="11476"/>
    <cellStyle name="Normal 2 2 4 12 3 4" xfId="11477"/>
    <cellStyle name="Normal 2 2 4 12 4" xfId="11478"/>
    <cellStyle name="Normal 2 2 4 12 5" xfId="11479"/>
    <cellStyle name="Normal 2 2 4 12 6" xfId="11480"/>
    <cellStyle name="Normal 2 2 4 13" xfId="11481"/>
    <cellStyle name="Normal 2 2 4 13 2" xfId="11482"/>
    <cellStyle name="Normal 2 2 4 13 3" xfId="11483"/>
    <cellStyle name="Normal 2 2 4 13 4" xfId="11484"/>
    <cellStyle name="Normal 2 2 4 14" xfId="11485"/>
    <cellStyle name="Normal 2 2 4 15" xfId="11486"/>
    <cellStyle name="Normal 2 2 4 16" xfId="11487"/>
    <cellStyle name="Normal 2 2 4 2" xfId="11488"/>
    <cellStyle name="Normal 2 2 4 2 2" xfId="11489"/>
    <cellStyle name="Normal 2 2 4 2 3" xfId="11490"/>
    <cellStyle name="Normal 2 2 4 2 3 2" xfId="11491"/>
    <cellStyle name="Normal 2 2 4 2 3 2 2" xfId="11492"/>
    <cellStyle name="Normal 2 2 4 2 3 2 3" xfId="11493"/>
    <cellStyle name="Normal 2 2 4 2 3 2 4" xfId="11494"/>
    <cellStyle name="Normal 2 2 4 2 3 3" xfId="11495"/>
    <cellStyle name="Normal 2 2 4 2 3 4" xfId="11496"/>
    <cellStyle name="Normal 2 2 4 2 3 5" xfId="11497"/>
    <cellStyle name="Normal 2 2 4 2 4" xfId="11498"/>
    <cellStyle name="Normal 2 2 4 2 4 2" xfId="11499"/>
    <cellStyle name="Normal 2 2 4 2 4 3" xfId="11500"/>
    <cellStyle name="Normal 2 2 4 2 4 4" xfId="11501"/>
    <cellStyle name="Normal 2 2 4 2 5" xfId="11502"/>
    <cellStyle name="Normal 2 2 4 2 6" xfId="11503"/>
    <cellStyle name="Normal 2 2 4 2 7" xfId="11504"/>
    <cellStyle name="Normal 2 2 4 3" xfId="11505"/>
    <cellStyle name="Normal 2 2 4 4" xfId="11506"/>
    <cellStyle name="Normal 2 2 4 5" xfId="11507"/>
    <cellStyle name="Normal 2 2 4 6" xfId="11508"/>
    <cellStyle name="Normal 2 2 4 7" xfId="11509"/>
    <cellStyle name="Normal 2 2 4 8" xfId="11510"/>
    <cellStyle name="Normal 2 2 4 9" xfId="11511"/>
    <cellStyle name="Normal 2 2 4 9 2" xfId="11512"/>
    <cellStyle name="Normal 2 2 40" xfId="11513"/>
    <cellStyle name="Normal 2 2 41" xfId="11514"/>
    <cellStyle name="Normal 2 2 42" xfId="11515"/>
    <cellStyle name="Normal 2 2 43" xfId="11516"/>
    <cellStyle name="Normal 2 2 44" xfId="11517"/>
    <cellStyle name="Normal 2 2 45" xfId="11518"/>
    <cellStyle name="Normal 2 2 46" xfId="11519"/>
    <cellStyle name="Normal 2 2 47" xfId="11520"/>
    <cellStyle name="Normal 2 2 48" xfId="11521"/>
    <cellStyle name="Normal 2 2 49" xfId="11522"/>
    <cellStyle name="Normal 2 2 5" xfId="11523"/>
    <cellStyle name="Normal 2 2 5 10" xfId="11524"/>
    <cellStyle name="Normal 2 2 5 10 2" xfId="11525"/>
    <cellStyle name="Normal 2 2 5 11" xfId="11526"/>
    <cellStyle name="Normal 2 2 5 12" xfId="11527"/>
    <cellStyle name="Normal 2 2 5 2" xfId="11528"/>
    <cellStyle name="Normal 2 2 5 3" xfId="11529"/>
    <cellStyle name="Normal 2 2 5 4" xfId="11530"/>
    <cellStyle name="Normal 2 2 5 5" xfId="11531"/>
    <cellStyle name="Normal 2 2 5 6" xfId="11532"/>
    <cellStyle name="Normal 2 2 5 7" xfId="11533"/>
    <cellStyle name="Normal 2 2 5 8" xfId="11534"/>
    <cellStyle name="Normal 2 2 5 9" xfId="11535"/>
    <cellStyle name="Normal 2 2 5 9 2" xfId="11536"/>
    <cellStyle name="Normal 2 2 50" xfId="11537"/>
    <cellStyle name="Normal 2 2 51" xfId="11538"/>
    <cellStyle name="Normal 2 2 52" xfId="11539"/>
    <cellStyle name="Normal 2 2 53" xfId="11540"/>
    <cellStyle name="Normal 2 2 54" xfId="11541"/>
    <cellStyle name="Normal 2 2 55" xfId="11542"/>
    <cellStyle name="Normal 2 2 56" xfId="11543"/>
    <cellStyle name="Normal 2 2 57" xfId="11544"/>
    <cellStyle name="Normal 2 2 58" xfId="11545"/>
    <cellStyle name="Normal 2 2 59" xfId="11546"/>
    <cellStyle name="Normal 2 2 6" xfId="11547"/>
    <cellStyle name="Normal 2 2 6 2" xfId="11548"/>
    <cellStyle name="Normal 2 2 6 2 2" xfId="11549"/>
    <cellStyle name="Normal 2 2 6 2 2 2" xfId="11550"/>
    <cellStyle name="Normal 2 2 6 2 2 2 2" xfId="11551"/>
    <cellStyle name="Normal 2 2 6 2 2 2 3" xfId="11552"/>
    <cellStyle name="Normal 2 2 6 2 2 2 4" xfId="11553"/>
    <cellStyle name="Normal 2 2 6 2 2 3" xfId="11554"/>
    <cellStyle name="Normal 2 2 6 2 2 4" xfId="11555"/>
    <cellStyle name="Normal 2 2 6 2 2 5" xfId="11556"/>
    <cellStyle name="Normal 2 2 6 2 3" xfId="11557"/>
    <cellStyle name="Normal 2 2 6 2 3 2" xfId="11558"/>
    <cellStyle name="Normal 2 2 6 2 3 3" xfId="11559"/>
    <cellStyle name="Normal 2 2 6 2 3 4" xfId="11560"/>
    <cellStyle name="Normal 2 2 6 2 4" xfId="11561"/>
    <cellStyle name="Normal 2 2 6 2 5" xfId="11562"/>
    <cellStyle name="Normal 2 2 6 2 6" xfId="11563"/>
    <cellStyle name="Normal 2 2 6 3" xfId="11564"/>
    <cellStyle name="Normal 2 2 6 3 2" xfId="11565"/>
    <cellStyle name="Normal 2 2 6 3 2 2" xfId="11566"/>
    <cellStyle name="Normal 2 2 6 3 2 2 2" xfId="11567"/>
    <cellStyle name="Normal 2 2 6 3 2 2 3" xfId="11568"/>
    <cellStyle name="Normal 2 2 6 3 2 2 4" xfId="11569"/>
    <cellStyle name="Normal 2 2 6 3 2 3" xfId="11570"/>
    <cellStyle name="Normal 2 2 6 3 2 4" xfId="11571"/>
    <cellStyle name="Normal 2 2 6 3 2 5" xfId="11572"/>
    <cellStyle name="Normal 2 2 6 3 3" xfId="11573"/>
    <cellStyle name="Normal 2 2 6 3 4" xfId="11574"/>
    <cellStyle name="Normal 2 2 6 3 4 2" xfId="11575"/>
    <cellStyle name="Normal 2 2 6 3 4 3" xfId="11576"/>
    <cellStyle name="Normal 2 2 6 3 4 4" xfId="11577"/>
    <cellStyle name="Normal 2 2 6 3 5" xfId="11578"/>
    <cellStyle name="Normal 2 2 6 3 6" xfId="11579"/>
    <cellStyle name="Normal 2 2 6 3 7" xfId="11580"/>
    <cellStyle name="Normal 2 2 6 4" xfId="11581"/>
    <cellStyle name="Normal 2 2 6 4 2" xfId="11582"/>
    <cellStyle name="Normal 2 2 6 5" xfId="11583"/>
    <cellStyle name="Normal 2 2 6 6" xfId="11584"/>
    <cellStyle name="Normal 2 2 6 7" xfId="11585"/>
    <cellStyle name="Normal 2 2 6 7 2" xfId="11586"/>
    <cellStyle name="Normal 2 2 6 7 3" xfId="11587"/>
    <cellStyle name="Normal 2 2 6 7 4" xfId="11588"/>
    <cellStyle name="Normal 2 2 60" xfId="11589"/>
    <cellStyle name="Normal 2 2 61" xfId="11590"/>
    <cellStyle name="Normal 2 2 62" xfId="11591"/>
    <cellStyle name="Normal 2 2 63" xfId="11592"/>
    <cellStyle name="Normal 2 2 64" xfId="11593"/>
    <cellStyle name="Normal 2 2 65" xfId="11594"/>
    <cellStyle name="Normal 2 2 66" xfId="11595"/>
    <cellStyle name="Normal 2 2 67" xfId="11596"/>
    <cellStyle name="Normal 2 2 68" xfId="11597"/>
    <cellStyle name="Normal 2 2 69" xfId="11598"/>
    <cellStyle name="Normal 2 2 7" xfId="11599"/>
    <cellStyle name="Normal 2 2 7 2" xfId="11600"/>
    <cellStyle name="Normal 2 2 7 2 2" xfId="11601"/>
    <cellStyle name="Normal 2 2 7 2 2 2" xfId="11602"/>
    <cellStyle name="Normal 2 2 7 2 2 2 2" xfId="11603"/>
    <cellStyle name="Normal 2 2 7 2 2 2 3" xfId="11604"/>
    <cellStyle name="Normal 2 2 7 2 2 2 4" xfId="11605"/>
    <cellStyle name="Normal 2 2 7 2 2 3" xfId="11606"/>
    <cellStyle name="Normal 2 2 7 2 2 4" xfId="11607"/>
    <cellStyle name="Normal 2 2 7 2 2 5" xfId="11608"/>
    <cellStyle name="Normal 2 2 7 2 3" xfId="11609"/>
    <cellStyle name="Normal 2 2 7 2 3 2" xfId="11610"/>
    <cellStyle name="Normal 2 2 7 2 3 3" xfId="11611"/>
    <cellStyle name="Normal 2 2 7 2 3 4" xfId="11612"/>
    <cellStyle name="Normal 2 2 7 2 4" xfId="11613"/>
    <cellStyle name="Normal 2 2 7 2 5" xfId="11614"/>
    <cellStyle name="Normal 2 2 7 2 6" xfId="11615"/>
    <cellStyle name="Normal 2 2 7 3" xfId="11616"/>
    <cellStyle name="Normal 2 2 7 3 2" xfId="11617"/>
    <cellStyle name="Normal 2 2 7 3 3" xfId="11618"/>
    <cellStyle name="Normal 2 2 7 3 3 2" xfId="11619"/>
    <cellStyle name="Normal 2 2 7 3 3 3" xfId="11620"/>
    <cellStyle name="Normal 2 2 7 3 3 4" xfId="11621"/>
    <cellStyle name="Normal 2 2 7 3 4" xfId="11622"/>
    <cellStyle name="Normal 2 2 7 3 5" xfId="11623"/>
    <cellStyle name="Normal 2 2 7 3 6" xfId="11624"/>
    <cellStyle name="Normal 2 2 7 4" xfId="11625"/>
    <cellStyle name="Normal 2 2 7 4 2" xfId="11626"/>
    <cellStyle name="Normal 2 2 7 4 3" xfId="11627"/>
    <cellStyle name="Normal 2 2 7 4 4" xfId="11628"/>
    <cellStyle name="Normal 2 2 7 5" xfId="11629"/>
    <cellStyle name="Normal 2 2 7 6" xfId="11630"/>
    <cellStyle name="Normal 2 2 7 7" xfId="11631"/>
    <cellStyle name="Normal 2 2 70" xfId="11632"/>
    <cellStyle name="Normal 2 2 71" xfId="11633"/>
    <cellStyle name="Normal 2 2 72" xfId="11634"/>
    <cellStyle name="Normal 2 2 73" xfId="11635"/>
    <cellStyle name="Normal 2 2 74" xfId="11636"/>
    <cellStyle name="Normal 2 2 75" xfId="11637"/>
    <cellStyle name="Normal 2 2 76" xfId="11638"/>
    <cellStyle name="Normal 2 2 77" xfId="11639"/>
    <cellStyle name="Normal 2 2 78" xfId="11640"/>
    <cellStyle name="Normal 2 2 79" xfId="11641"/>
    <cellStyle name="Normal 2 2 8" xfId="11642"/>
    <cellStyle name="Normal 2 2 8 2" xfId="11643"/>
    <cellStyle name="Normal 2 2 8 2 2" xfId="11644"/>
    <cellStyle name="Normal 2 2 8 2 2 2" xfId="11645"/>
    <cellStyle name="Normal 2 2 8 2 2 2 2" xfId="11646"/>
    <cellStyle name="Normal 2 2 8 2 2 2 3" xfId="11647"/>
    <cellStyle name="Normal 2 2 8 2 2 2 4" xfId="11648"/>
    <cellStyle name="Normal 2 2 8 2 2 3" xfId="11649"/>
    <cellStyle name="Normal 2 2 8 2 2 4" xfId="11650"/>
    <cellStyle name="Normal 2 2 8 2 2 5" xfId="11651"/>
    <cellStyle name="Normal 2 2 8 2 3" xfId="11652"/>
    <cellStyle name="Normal 2 2 8 2 3 2" xfId="11653"/>
    <cellStyle name="Normal 2 2 8 2 3 3" xfId="11654"/>
    <cellStyle name="Normal 2 2 8 2 3 4" xfId="11655"/>
    <cellStyle name="Normal 2 2 8 2 4" xfId="11656"/>
    <cellStyle name="Normal 2 2 8 2 5" xfId="11657"/>
    <cellStyle name="Normal 2 2 8 2 6" xfId="11658"/>
    <cellStyle name="Normal 2 2 8 3" xfId="11659"/>
    <cellStyle name="Normal 2 2 8 3 2" xfId="11660"/>
    <cellStyle name="Normal 2 2 8 3 3" xfId="11661"/>
    <cellStyle name="Normal 2 2 8 3 3 2" xfId="11662"/>
    <cellStyle name="Normal 2 2 8 3 3 3" xfId="11663"/>
    <cellStyle name="Normal 2 2 8 3 3 4" xfId="11664"/>
    <cellStyle name="Normal 2 2 8 3 4" xfId="11665"/>
    <cellStyle name="Normal 2 2 8 3 5" xfId="11666"/>
    <cellStyle name="Normal 2 2 8 3 6" xfId="11667"/>
    <cellStyle name="Normal 2 2 8 4" xfId="11668"/>
    <cellStyle name="Normal 2 2 8 4 2" xfId="11669"/>
    <cellStyle name="Normal 2 2 8 4 3" xfId="11670"/>
    <cellStyle name="Normal 2 2 8 4 4" xfId="11671"/>
    <cellStyle name="Normal 2 2 8 5" xfId="11672"/>
    <cellStyle name="Normal 2 2 8 6" xfId="11673"/>
    <cellStyle name="Normal 2 2 8 7" xfId="11674"/>
    <cellStyle name="Normal 2 2 80" xfId="11675"/>
    <cellStyle name="Normal 2 2 81" xfId="11676"/>
    <cellStyle name="Normal 2 2 82" xfId="11677"/>
    <cellStyle name="Normal 2 2 83" xfId="11678"/>
    <cellStyle name="Normal 2 2 84" xfId="11679"/>
    <cellStyle name="Normal 2 2 85" xfId="11680"/>
    <cellStyle name="Normal 2 2 86" xfId="11681"/>
    <cellStyle name="Normal 2 2 87" xfId="11682"/>
    <cellStyle name="Normal 2 2 88" xfId="11683"/>
    <cellStyle name="Normal 2 2 89" xfId="11684"/>
    <cellStyle name="Normal 2 2 9" xfId="11685"/>
    <cellStyle name="Normal 2 2 9 2" xfId="11686"/>
    <cellStyle name="Normal 2 2 9 2 10" xfId="11687"/>
    <cellStyle name="Normal 2 2 9 2 10 2" xfId="11688"/>
    <cellStyle name="Normal 2 2 9 2 10 3" xfId="11689"/>
    <cellStyle name="Normal 2 2 9 2 10 4" xfId="11690"/>
    <cellStyle name="Normal 2 2 9 2 11" xfId="11691"/>
    <cellStyle name="Normal 2 2 9 2 12" xfId="11692"/>
    <cellStyle name="Normal 2 2 9 2 13" xfId="11693"/>
    <cellStyle name="Normal 2 2 9 2 2" xfId="11694"/>
    <cellStyle name="Normal 2 2 9 2 2 2" xfId="11695"/>
    <cellStyle name="Normal 2 2 9 2 2 2 2" xfId="11696"/>
    <cellStyle name="Normal 2 2 9 2 2 2 2 2" xfId="11697"/>
    <cellStyle name="Normal 2 2 9 2 2 2 2 2 2" xfId="11698"/>
    <cellStyle name="Normal 2 2 9 2 2 2 2 2 3" xfId="11699"/>
    <cellStyle name="Normal 2 2 9 2 2 2 2 2 4" xfId="11700"/>
    <cellStyle name="Normal 2 2 9 2 2 2 2 3" xfId="11701"/>
    <cellStyle name="Normal 2 2 9 2 2 2 2 4" xfId="11702"/>
    <cellStyle name="Normal 2 2 9 2 2 2 2 5" xfId="11703"/>
    <cellStyle name="Normal 2 2 9 2 2 2 3" xfId="11704"/>
    <cellStyle name="Normal 2 2 9 2 2 2 3 2" xfId="11705"/>
    <cellStyle name="Normal 2 2 9 2 2 2 3 3" xfId="11706"/>
    <cellStyle name="Normal 2 2 9 2 2 2 3 4" xfId="11707"/>
    <cellStyle name="Normal 2 2 9 2 2 2 4" xfId="11708"/>
    <cellStyle name="Normal 2 2 9 2 2 2 5" xfId="11709"/>
    <cellStyle name="Normal 2 2 9 2 2 2 6" xfId="11710"/>
    <cellStyle name="Normal 2 2 9 2 3" xfId="11711"/>
    <cellStyle name="Normal 2 2 9 2 3 2" xfId="11712"/>
    <cellStyle name="Normal 2 2 9 2 3 2 2" xfId="11713"/>
    <cellStyle name="Normal 2 2 9 2 3 2 2 2" xfId="11714"/>
    <cellStyle name="Normal 2 2 9 2 3 2 2 3" xfId="11715"/>
    <cellStyle name="Normal 2 2 9 2 3 2 2 4" xfId="11716"/>
    <cellStyle name="Normal 2 2 9 2 3 2 3" xfId="11717"/>
    <cellStyle name="Normal 2 2 9 2 3 2 4" xfId="11718"/>
    <cellStyle name="Normal 2 2 9 2 3 2 5" xfId="11719"/>
    <cellStyle name="Normal 2 2 9 2 3 3" xfId="11720"/>
    <cellStyle name="Normal 2 2 9 2 3 3 2" xfId="11721"/>
    <cellStyle name="Normal 2 2 9 2 3 3 3" xfId="11722"/>
    <cellStyle name="Normal 2 2 9 2 3 3 4" xfId="11723"/>
    <cellStyle name="Normal 2 2 9 2 3 4" xfId="11724"/>
    <cellStyle name="Normal 2 2 9 2 3 5" xfId="11725"/>
    <cellStyle name="Normal 2 2 9 2 3 6" xfId="11726"/>
    <cellStyle name="Normal 2 2 9 2 4" xfId="11727"/>
    <cellStyle name="Normal 2 2 9 2 4 2" xfId="11728"/>
    <cellStyle name="Normal 2 2 9 2 4 2 2" xfId="11729"/>
    <cellStyle name="Normal 2 2 9 2 4 2 2 2" xfId="11730"/>
    <cellStyle name="Normal 2 2 9 2 4 2 2 3" xfId="11731"/>
    <cellStyle name="Normal 2 2 9 2 4 2 2 4" xfId="11732"/>
    <cellStyle name="Normal 2 2 9 2 4 2 3" xfId="11733"/>
    <cellStyle name="Normal 2 2 9 2 4 2 4" xfId="11734"/>
    <cellStyle name="Normal 2 2 9 2 4 2 5" xfId="11735"/>
    <cellStyle name="Normal 2 2 9 2 4 3" xfId="11736"/>
    <cellStyle name="Normal 2 2 9 2 4 3 2" xfId="11737"/>
    <cellStyle name="Normal 2 2 9 2 4 3 3" xfId="11738"/>
    <cellStyle name="Normal 2 2 9 2 4 3 4" xfId="11739"/>
    <cellStyle name="Normal 2 2 9 2 4 4" xfId="11740"/>
    <cellStyle name="Normal 2 2 9 2 4 5" xfId="11741"/>
    <cellStyle name="Normal 2 2 9 2 4 6" xfId="11742"/>
    <cellStyle name="Normal 2 2 9 2 5" xfId="11743"/>
    <cellStyle name="Normal 2 2 9 2 5 2" xfId="11744"/>
    <cellStyle name="Normal 2 2 9 2 5 2 2" xfId="11745"/>
    <cellStyle name="Normal 2 2 9 2 5 2 2 2" xfId="11746"/>
    <cellStyle name="Normal 2 2 9 2 5 2 2 3" xfId="11747"/>
    <cellStyle name="Normal 2 2 9 2 5 2 2 4" xfId="11748"/>
    <cellStyle name="Normal 2 2 9 2 5 2 3" xfId="11749"/>
    <cellStyle name="Normal 2 2 9 2 5 2 4" xfId="11750"/>
    <cellStyle name="Normal 2 2 9 2 5 2 5" xfId="11751"/>
    <cellStyle name="Normal 2 2 9 2 5 3" xfId="11752"/>
    <cellStyle name="Normal 2 2 9 2 5 3 2" xfId="11753"/>
    <cellStyle name="Normal 2 2 9 2 5 3 3" xfId="11754"/>
    <cellStyle name="Normal 2 2 9 2 5 3 4" xfId="11755"/>
    <cellStyle name="Normal 2 2 9 2 5 4" xfId="11756"/>
    <cellStyle name="Normal 2 2 9 2 5 5" xfId="11757"/>
    <cellStyle name="Normal 2 2 9 2 5 6" xfId="11758"/>
    <cellStyle name="Normal 2 2 9 2 6" xfId="11759"/>
    <cellStyle name="Normal 2 2 9 2 6 2" xfId="11760"/>
    <cellStyle name="Normal 2 2 9 2 6 2 2" xfId="11761"/>
    <cellStyle name="Normal 2 2 9 2 6 2 2 2" xfId="11762"/>
    <cellStyle name="Normal 2 2 9 2 6 2 2 3" xfId="11763"/>
    <cellStyle name="Normal 2 2 9 2 6 2 2 4" xfId="11764"/>
    <cellStyle name="Normal 2 2 9 2 6 2 3" xfId="11765"/>
    <cellStyle name="Normal 2 2 9 2 6 2 4" xfId="11766"/>
    <cellStyle name="Normal 2 2 9 2 6 2 5" xfId="11767"/>
    <cellStyle name="Normal 2 2 9 2 6 3" xfId="11768"/>
    <cellStyle name="Normal 2 2 9 2 6 3 2" xfId="11769"/>
    <cellStyle name="Normal 2 2 9 2 6 3 3" xfId="11770"/>
    <cellStyle name="Normal 2 2 9 2 6 3 4" xfId="11771"/>
    <cellStyle name="Normal 2 2 9 2 6 4" xfId="11772"/>
    <cellStyle name="Normal 2 2 9 2 6 5" xfId="11773"/>
    <cellStyle name="Normal 2 2 9 2 6 6" xfId="11774"/>
    <cellStyle name="Normal 2 2 9 2 7" xfId="11775"/>
    <cellStyle name="Normal 2 2 9 2 7 2" xfId="11776"/>
    <cellStyle name="Normal 2 2 9 2 7 2 2" xfId="11777"/>
    <cellStyle name="Normal 2 2 9 2 7 2 2 2" xfId="11778"/>
    <cellStyle name="Normal 2 2 9 2 7 2 2 3" xfId="11779"/>
    <cellStyle name="Normal 2 2 9 2 7 2 2 4" xfId="11780"/>
    <cellStyle name="Normal 2 2 9 2 7 2 3" xfId="11781"/>
    <cellStyle name="Normal 2 2 9 2 7 2 4" xfId="11782"/>
    <cellStyle name="Normal 2 2 9 2 7 2 5" xfId="11783"/>
    <cellStyle name="Normal 2 2 9 2 7 3" xfId="11784"/>
    <cellStyle name="Normal 2 2 9 2 7 3 2" xfId="11785"/>
    <cellStyle name="Normal 2 2 9 2 7 3 3" xfId="11786"/>
    <cellStyle name="Normal 2 2 9 2 7 3 4" xfId="11787"/>
    <cellStyle name="Normal 2 2 9 2 7 4" xfId="11788"/>
    <cellStyle name="Normal 2 2 9 2 7 5" xfId="11789"/>
    <cellStyle name="Normal 2 2 9 2 7 6" xfId="11790"/>
    <cellStyle name="Normal 2 2 9 2 8" xfId="11791"/>
    <cellStyle name="Normal 2 2 9 2 8 2" xfId="11792"/>
    <cellStyle name="Normal 2 2 9 2 8 2 2" xfId="11793"/>
    <cellStyle name="Normal 2 2 9 2 8 2 2 2" xfId="11794"/>
    <cellStyle name="Normal 2 2 9 2 8 2 2 3" xfId="11795"/>
    <cellStyle name="Normal 2 2 9 2 8 2 2 4" xfId="11796"/>
    <cellStyle name="Normal 2 2 9 2 8 2 3" xfId="11797"/>
    <cellStyle name="Normal 2 2 9 2 8 2 4" xfId="11798"/>
    <cellStyle name="Normal 2 2 9 2 8 2 5" xfId="11799"/>
    <cellStyle name="Normal 2 2 9 2 8 3" xfId="11800"/>
    <cellStyle name="Normal 2 2 9 2 8 3 2" xfId="11801"/>
    <cellStyle name="Normal 2 2 9 2 8 3 3" xfId="11802"/>
    <cellStyle name="Normal 2 2 9 2 8 3 4" xfId="11803"/>
    <cellStyle name="Normal 2 2 9 2 8 4" xfId="11804"/>
    <cellStyle name="Normal 2 2 9 2 8 5" xfId="11805"/>
    <cellStyle name="Normal 2 2 9 2 8 6" xfId="11806"/>
    <cellStyle name="Normal 2 2 9 2 9" xfId="11807"/>
    <cellStyle name="Normal 2 2 9 2 9 2" xfId="11808"/>
    <cellStyle name="Normal 2 2 9 2 9 2 2" xfId="11809"/>
    <cellStyle name="Normal 2 2 9 2 9 2 3" xfId="11810"/>
    <cellStyle name="Normal 2 2 9 2 9 2 4" xfId="11811"/>
    <cellStyle name="Normal 2 2 9 2 9 3" xfId="11812"/>
    <cellStyle name="Normal 2 2 9 2 9 4" xfId="11813"/>
    <cellStyle name="Normal 2 2 9 2 9 5" xfId="11814"/>
    <cellStyle name="Normal 2 2 9 3" xfId="11815"/>
    <cellStyle name="Normal 2 2 9 3 2" xfId="11816"/>
    <cellStyle name="Normal 2 2 9 3 3" xfId="11817"/>
    <cellStyle name="Normal 2 2 9 3 3 2" xfId="11818"/>
    <cellStyle name="Normal 2 2 9 3 3 2 2" xfId="11819"/>
    <cellStyle name="Normal 2 2 9 3 3 2 3" xfId="11820"/>
    <cellStyle name="Normal 2 2 9 3 3 2 4" xfId="11821"/>
    <cellStyle name="Normal 2 2 9 3 3 3" xfId="11822"/>
    <cellStyle name="Normal 2 2 9 3 3 4" xfId="11823"/>
    <cellStyle name="Normal 2 2 9 3 3 5" xfId="11824"/>
    <cellStyle name="Normal 2 2 9 3 4" xfId="11825"/>
    <cellStyle name="Normal 2 2 9 3 4 2" xfId="11826"/>
    <cellStyle name="Normal 2 2 9 3 4 3" xfId="11827"/>
    <cellStyle name="Normal 2 2 9 3 4 4" xfId="11828"/>
    <cellStyle name="Normal 2 2 9 3 5" xfId="11829"/>
    <cellStyle name="Normal 2 2 9 3 6" xfId="11830"/>
    <cellStyle name="Normal 2 2 9 3 7" xfId="11831"/>
    <cellStyle name="Normal 2 2 9 4" xfId="11832"/>
    <cellStyle name="Normal 2 2 9 5" xfId="11833"/>
    <cellStyle name="Normal 2 2 9 6" xfId="11834"/>
    <cellStyle name="Normal 2 2 9 7" xfId="11835"/>
    <cellStyle name="Normal 2 2 9 8" xfId="11836"/>
    <cellStyle name="Normal 2 2 9 9" xfId="11837"/>
    <cellStyle name="Normal 2 2 90" xfId="11838"/>
    <cellStyle name="Normal 2 2 91" xfId="11839"/>
    <cellStyle name="Normal 2 2 92" xfId="11840"/>
    <cellStyle name="Normal 2 2 93" xfId="11841"/>
    <cellStyle name="Normal 2 2 94" xfId="11842"/>
    <cellStyle name="Normal 2 2 95" xfId="11843"/>
    <cellStyle name="Normal 2 2 96" xfId="11844"/>
    <cellStyle name="Normal 2 2 97" xfId="11845"/>
    <cellStyle name="Normal 2 2 98" xfId="11846"/>
    <cellStyle name="Normal 2 2 99" xfId="11847"/>
    <cellStyle name="Normal 2 2_Guarantees" xfId="11848"/>
    <cellStyle name="Normal 2 20" xfId="11849"/>
    <cellStyle name="Normal 2 20 2" xfId="11850"/>
    <cellStyle name="Normal 2 21" xfId="11851"/>
    <cellStyle name="Normal 2 21 2" xfId="11852"/>
    <cellStyle name="Normal 2 21 2 2" xfId="11853"/>
    <cellStyle name="Normal 2 21 2 2 2" xfId="11854"/>
    <cellStyle name="Normal 2 21 2 2 3" xfId="11855"/>
    <cellStyle name="Normal 2 21 2 2 4" xfId="11856"/>
    <cellStyle name="Normal 2 21 2 3" xfId="11857"/>
    <cellStyle name="Normal 2 21 2 4" xfId="11858"/>
    <cellStyle name="Normal 2 21 2 5" xfId="11859"/>
    <cellStyle name="Normal 2 21 3" xfId="11860"/>
    <cellStyle name="Normal 2 21 4" xfId="11861"/>
    <cellStyle name="Normal 2 21 4 2" xfId="11862"/>
    <cellStyle name="Normal 2 21 4 3" xfId="11863"/>
    <cellStyle name="Normal 2 21 4 4" xfId="11864"/>
    <cellStyle name="Normal 2 21 5" xfId="11865"/>
    <cellStyle name="Normal 2 21 6" xfId="11866"/>
    <cellStyle name="Normal 2 21 7" xfId="11867"/>
    <cellStyle name="Normal 2 22" xfId="11868"/>
    <cellStyle name="Normal 2 22 2" xfId="11869"/>
    <cellStyle name="Normal 2 22 2 2" xfId="11870"/>
    <cellStyle name="Normal 2 22 2 2 2" xfId="11871"/>
    <cellStyle name="Normal 2 22 2 2 3" xfId="11872"/>
    <cellStyle name="Normal 2 22 2 2 4" xfId="11873"/>
    <cellStyle name="Normal 2 22 2 3" xfId="11874"/>
    <cellStyle name="Normal 2 22 2 4" xfId="11875"/>
    <cellStyle name="Normal 2 22 2 5" xfId="11876"/>
    <cellStyle name="Normal 2 22 3" xfId="11877"/>
    <cellStyle name="Normal 2 22 4" xfId="11878"/>
    <cellStyle name="Normal 2 22 4 2" xfId="11879"/>
    <cellStyle name="Normal 2 22 4 3" xfId="11880"/>
    <cellStyle name="Normal 2 22 4 4" xfId="11881"/>
    <cellStyle name="Normal 2 22 5" xfId="11882"/>
    <cellStyle name="Normal 2 22 6" xfId="11883"/>
    <cellStyle name="Normal 2 22 7" xfId="11884"/>
    <cellStyle name="Normal 2 23" xfId="11885"/>
    <cellStyle name="Normal 2 23 2" xfId="11886"/>
    <cellStyle name="Normal 2 24" xfId="11887"/>
    <cellStyle name="Normal 2 24 2" xfId="11888"/>
    <cellStyle name="Normal 2 24 3" xfId="11889"/>
    <cellStyle name="Normal 2 24 4" xfId="11890"/>
    <cellStyle name="Normal 2 25" xfId="11891"/>
    <cellStyle name="Normal 2 25 2" xfId="11892"/>
    <cellStyle name="Normal 2 25 3" xfId="11893"/>
    <cellStyle name="Normal 2 25 4" xfId="11894"/>
    <cellStyle name="Normal 2 26" xfId="11895"/>
    <cellStyle name="Normal 2 26 2" xfId="11896"/>
    <cellStyle name="Normal 2 27" xfId="11897"/>
    <cellStyle name="Normal 2 27 2" xfId="11898"/>
    <cellStyle name="Normal 2 28" xfId="11899"/>
    <cellStyle name="Normal 2 28 2" xfId="11900"/>
    <cellStyle name="Normal 2 29" xfId="11901"/>
    <cellStyle name="Normal 2 29 2" xfId="11902"/>
    <cellStyle name="Normal 2 3" xfId="11903"/>
    <cellStyle name="Normal 2 3 10" xfId="11904"/>
    <cellStyle name="Normal 2 3 10 2" xfId="11905"/>
    <cellStyle name="Normal 2 3 10 2 2" xfId="11906"/>
    <cellStyle name="Normal 2 3 10 2 2 2" xfId="11907"/>
    <cellStyle name="Normal 2 3 10 2 2 3" xfId="11908"/>
    <cellStyle name="Normal 2 3 10 2 2 4" xfId="11909"/>
    <cellStyle name="Normal 2 3 10 2 3" xfId="11910"/>
    <cellStyle name="Normal 2 3 10 2 4" xfId="11911"/>
    <cellStyle name="Normal 2 3 10 2 5" xfId="11912"/>
    <cellStyle name="Normal 2 3 10 3" xfId="11913"/>
    <cellStyle name="Normal 2 3 10 4" xfId="11914"/>
    <cellStyle name="Normal 2 3 10 4 2" xfId="11915"/>
    <cellStyle name="Normal 2 3 10 4 3" xfId="11916"/>
    <cellStyle name="Normal 2 3 10 4 4" xfId="11917"/>
    <cellStyle name="Normal 2 3 10 5" xfId="11918"/>
    <cellStyle name="Normal 2 3 10 6" xfId="11919"/>
    <cellStyle name="Normal 2 3 10 7" xfId="11920"/>
    <cellStyle name="Normal 2 3 11" xfId="11921"/>
    <cellStyle name="Normal 2 3 11 2" xfId="11922"/>
    <cellStyle name="Normal 2 3 12" xfId="11923"/>
    <cellStyle name="Normal 2 3 12 2" xfId="11924"/>
    <cellStyle name="Normal 2 3 13" xfId="11925"/>
    <cellStyle name="Normal 2 3 13 2" xfId="11926"/>
    <cellStyle name="Normal 2 3 2" xfId="11927"/>
    <cellStyle name="Normal 2 3 2 2" xfId="11928"/>
    <cellStyle name="Normal 2 3 2 2 2" xfId="11929"/>
    <cellStyle name="Normal 2 3 2 2 3" xfId="11930"/>
    <cellStyle name="Normal 2 3 2 2 3 2" xfId="11931"/>
    <cellStyle name="Normal 2 3 2 2 3 2 2" xfId="11932"/>
    <cellStyle name="Normal 2 3 2 2 3 2 3" xfId="11933"/>
    <cellStyle name="Normal 2 3 2 2 3 2 4" xfId="11934"/>
    <cellStyle name="Normal 2 3 2 2 3 3" xfId="11935"/>
    <cellStyle name="Normal 2 3 2 2 3 4" xfId="11936"/>
    <cellStyle name="Normal 2 3 2 2 3 5" xfId="11937"/>
    <cellStyle name="Normal 2 3 2 2 4" xfId="11938"/>
    <cellStyle name="Normal 2 3 2 2 5" xfId="11939"/>
    <cellStyle name="Normal 2 3 2 2 5 2" xfId="11940"/>
    <cellStyle name="Normal 2 3 2 2 5 3" xfId="11941"/>
    <cellStyle name="Normal 2 3 2 2 5 4" xfId="11942"/>
    <cellStyle name="Normal 2 3 2 2 6" xfId="11943"/>
    <cellStyle name="Normal 2 3 2 2 7" xfId="11944"/>
    <cellStyle name="Normal 2 3 2 2 8" xfId="11945"/>
    <cellStyle name="Normal 2 3 2 3" xfId="11946"/>
    <cellStyle name="Normal 2 3 2 4" xfId="11947"/>
    <cellStyle name="Normal 2 3 2 4 2" xfId="11948"/>
    <cellStyle name="Normal 2 3 2 4 2 2" xfId="11949"/>
    <cellStyle name="Normal 2 3 2 4 2 3" xfId="11950"/>
    <cellStyle name="Normal 2 3 2 4 2 4" xfId="11951"/>
    <cellStyle name="Normal 2 3 2 4 3" xfId="11952"/>
    <cellStyle name="Normal 2 3 2 4 4" xfId="11953"/>
    <cellStyle name="Normal 2 3 2 4 5" xfId="11954"/>
    <cellStyle name="Normal 2 3 2 5" xfId="11955"/>
    <cellStyle name="Normal 2 3 2 5 2" xfId="11956"/>
    <cellStyle name="Normal 2 3 2 5 3" xfId="11957"/>
    <cellStyle name="Normal 2 3 2 5 4" xfId="11958"/>
    <cellStyle name="Normal 2 3 2 6" xfId="11959"/>
    <cellStyle name="Normal 2 3 2 7" xfId="11960"/>
    <cellStyle name="Normal 2 3 2 8" xfId="11961"/>
    <cellStyle name="Normal 2 3 3" xfId="11962"/>
    <cellStyle name="Normal 2 3 4" xfId="11963"/>
    <cellStyle name="Normal 2 3 5" xfId="11964"/>
    <cellStyle name="Normal 2 3 6" xfId="11965"/>
    <cellStyle name="Normal 2 3 7" xfId="11966"/>
    <cellStyle name="Normal 2 3 8" xfId="11967"/>
    <cellStyle name="Normal 2 3 9" xfId="11968"/>
    <cellStyle name="Normal 2 3 9 2" xfId="11969"/>
    <cellStyle name="Normal 2 30" xfId="11970"/>
    <cellStyle name="Normal 2 30 2" xfId="11971"/>
    <cellStyle name="Normal 2 31" xfId="11972"/>
    <cellStyle name="Normal 2 31 2" xfId="11973"/>
    <cellStyle name="Normal 2 32" xfId="11974"/>
    <cellStyle name="Normal 2 32 2" xfId="11975"/>
    <cellStyle name="Normal 2 33" xfId="11976"/>
    <cellStyle name="Normal 2 33 2" xfId="11977"/>
    <cellStyle name="Normal 2 34" xfId="11978"/>
    <cellStyle name="Normal 2 34 2" xfId="11979"/>
    <cellStyle name="Normal 2 35" xfId="11980"/>
    <cellStyle name="Normal 2 35 2" xfId="11981"/>
    <cellStyle name="Normal 2 36" xfId="11982"/>
    <cellStyle name="Normal 2 36 2" xfId="11983"/>
    <cellStyle name="Normal 2 37" xfId="11984"/>
    <cellStyle name="Normal 2 37 2" xfId="11985"/>
    <cellStyle name="Normal 2 38" xfId="11986"/>
    <cellStyle name="Normal 2 38 2" xfId="11987"/>
    <cellStyle name="Normal 2 39" xfId="11988"/>
    <cellStyle name="Normal 2 39 2" xfId="11989"/>
    <cellStyle name="Normal 2 4" xfId="11990"/>
    <cellStyle name="Normal 2 4 10" xfId="11991"/>
    <cellStyle name="Normal 2 4 10 2" xfId="11992"/>
    <cellStyle name="Normal 2 4 11" xfId="11993"/>
    <cellStyle name="Normal 2 4 12" xfId="11994"/>
    <cellStyle name="Normal 2 4 12 2" xfId="11995"/>
    <cellStyle name="Normal 2 4 13" xfId="11996"/>
    <cellStyle name="Normal 2 4 14" xfId="11997"/>
    <cellStyle name="Normal 2 4 2" xfId="11998"/>
    <cellStyle name="Normal 2 4 2 2" xfId="11999"/>
    <cellStyle name="Normal 2 4 3" xfId="12000"/>
    <cellStyle name="Normal 2 4 4" xfId="12001"/>
    <cellStyle name="Normal 2 4 5" xfId="12002"/>
    <cellStyle name="Normal 2 4 6" xfId="12003"/>
    <cellStyle name="Normal 2 4 7" xfId="12004"/>
    <cellStyle name="Normal 2 4 8" xfId="12005"/>
    <cellStyle name="Normal 2 4 9" xfId="12006"/>
    <cellStyle name="Normal 2 4 9 2" xfId="12007"/>
    <cellStyle name="Normal 2 40" xfId="12008"/>
    <cellStyle name="Normal 2 40 2" xfId="12009"/>
    <cellStyle name="Normal 2 41" xfId="12010"/>
    <cellStyle name="Normal 2 41 2" xfId="12011"/>
    <cellStyle name="Normal 2 42" xfId="12012"/>
    <cellStyle name="Normal 2 42 2" xfId="12013"/>
    <cellStyle name="Normal 2 43" xfId="12014"/>
    <cellStyle name="Normal 2 43 2" xfId="12015"/>
    <cellStyle name="Normal 2 44" xfId="12016"/>
    <cellStyle name="Normal 2 44 2" xfId="12017"/>
    <cellStyle name="Normal 2 45" xfId="12018"/>
    <cellStyle name="Normal 2 45 2" xfId="12019"/>
    <cellStyle name="Normal 2 46" xfId="12020"/>
    <cellStyle name="Normal 2 46 2" xfId="12021"/>
    <cellStyle name="Normal 2 47" xfId="12022"/>
    <cellStyle name="Normal 2 47 2" xfId="12023"/>
    <cellStyle name="Normal 2 48" xfId="12024"/>
    <cellStyle name="Normal 2 48 2" xfId="12025"/>
    <cellStyle name="Normal 2 49" xfId="12026"/>
    <cellStyle name="Normal 2 49 2" xfId="12027"/>
    <cellStyle name="Normal 2 5" xfId="12028"/>
    <cellStyle name="Normal 2 5 10" xfId="12029"/>
    <cellStyle name="Normal 2 5 11" xfId="12030"/>
    <cellStyle name="Normal 2 5 12" xfId="12031"/>
    <cellStyle name="Normal 2 5 13" xfId="12032"/>
    <cellStyle name="Normal 2 5 2" xfId="12033"/>
    <cellStyle name="Normal 2 5 2 2" xfId="12034"/>
    <cellStyle name="Normal 2 5 3" xfId="12035"/>
    <cellStyle name="Normal 2 5 3 2" xfId="12036"/>
    <cellStyle name="Normal 2 5 4" xfId="12037"/>
    <cellStyle name="Normal 2 5 4 2" xfId="12038"/>
    <cellStyle name="Normal 2 5 5" xfId="12039"/>
    <cellStyle name="Normal 2 5 5 2" xfId="12040"/>
    <cellStyle name="Normal 2 5 6" xfId="12041"/>
    <cellStyle name="Normal 2 5 6 2" xfId="12042"/>
    <cellStyle name="Normal 2 5 7" xfId="12043"/>
    <cellStyle name="Normal 2 5 8" xfId="12044"/>
    <cellStyle name="Normal 2 5 9" xfId="12045"/>
    <cellStyle name="Normal 2 50" xfId="12046"/>
    <cellStyle name="Normal 2 50 2" xfId="12047"/>
    <cellStyle name="Normal 2 51" xfId="12048"/>
    <cellStyle name="Normal 2 51 2" xfId="12049"/>
    <cellStyle name="Normal 2 52" xfId="12050"/>
    <cellStyle name="Normal 2 52 2" xfId="12051"/>
    <cellStyle name="Normal 2 53" xfId="12052"/>
    <cellStyle name="Normal 2 53 2" xfId="12053"/>
    <cellStyle name="Normal 2 54" xfId="12054"/>
    <cellStyle name="Normal 2 54 2" xfId="12055"/>
    <cellStyle name="Normal 2 55" xfId="12056"/>
    <cellStyle name="Normal 2 55 2" xfId="12057"/>
    <cellStyle name="Normal 2 56" xfId="12058"/>
    <cellStyle name="Normal 2 56 2" xfId="12059"/>
    <cellStyle name="Normal 2 57" xfId="12060"/>
    <cellStyle name="Normal 2 6" xfId="12061"/>
    <cellStyle name="Normal 2 6 10" xfId="12062"/>
    <cellStyle name="Normal 2 6 11" xfId="12063"/>
    <cellStyle name="Normal 2 6 12" xfId="12064"/>
    <cellStyle name="Normal 2 6 13" xfId="12065"/>
    <cellStyle name="Normal 2 6 2" xfId="12066"/>
    <cellStyle name="Normal 2 6 2 2" xfId="12067"/>
    <cellStyle name="Normal 2 6 3" xfId="12068"/>
    <cellStyle name="Normal 2 6 3 2" xfId="12069"/>
    <cellStyle name="Normal 2 6 4" xfId="12070"/>
    <cellStyle name="Normal 2 6 5" xfId="12071"/>
    <cellStyle name="Normal 2 6 6" xfId="12072"/>
    <cellStyle name="Normal 2 6 7" xfId="12073"/>
    <cellStyle name="Normal 2 6 8" xfId="12074"/>
    <cellStyle name="Normal 2 6 9" xfId="12075"/>
    <cellStyle name="Normal 2 7" xfId="12076"/>
    <cellStyle name="Normal 2 7 10" xfId="12077"/>
    <cellStyle name="Normal 2 7 11" xfId="12078"/>
    <cellStyle name="Normal 2 7 12" xfId="12079"/>
    <cellStyle name="Normal 2 7 13" xfId="12080"/>
    <cellStyle name="Normal 2 7 13 2" xfId="12081"/>
    <cellStyle name="Normal 2 7 13 2 2" xfId="12082"/>
    <cellStyle name="Normal 2 7 13 2 3" xfId="12083"/>
    <cellStyle name="Normal 2 7 13 2 4" xfId="12084"/>
    <cellStyle name="Normal 2 7 13 3" xfId="12085"/>
    <cellStyle name="Normal 2 7 13 4" xfId="12086"/>
    <cellStyle name="Normal 2 7 13 5" xfId="12087"/>
    <cellStyle name="Normal 2 7 14" xfId="12088"/>
    <cellStyle name="Normal 2 7 14 2" xfId="12089"/>
    <cellStyle name="Normal 2 7 14 3" xfId="12090"/>
    <cellStyle name="Normal 2 7 14 4" xfId="12091"/>
    <cellStyle name="Normal 2 7 15" xfId="12092"/>
    <cellStyle name="Normal 2 7 16" xfId="12093"/>
    <cellStyle name="Normal 2 7 17" xfId="12094"/>
    <cellStyle name="Normal 2 7 2" xfId="12095"/>
    <cellStyle name="Normal 2 7 2 2" xfId="12096"/>
    <cellStyle name="Normal 2 7 3" xfId="12097"/>
    <cellStyle name="Normal 2 7 3 2" xfId="12098"/>
    <cellStyle name="Normal 2 7 4" xfId="12099"/>
    <cellStyle name="Normal 2 7 5" xfId="12100"/>
    <cellStyle name="Normal 2 7 6" xfId="12101"/>
    <cellStyle name="Normal 2 7 7" xfId="12102"/>
    <cellStyle name="Normal 2 7 8" xfId="12103"/>
    <cellStyle name="Normal 2 7 9" xfId="12104"/>
    <cellStyle name="Normal 2 8" xfId="12105"/>
    <cellStyle name="Normal 2 8 2" xfId="12106"/>
    <cellStyle name="Normal 2 8 3" xfId="12107"/>
    <cellStyle name="Normal 2 8 3 2" xfId="12108"/>
    <cellStyle name="Normal 2 8 4" xfId="12109"/>
    <cellStyle name="Normal 2 8 4 2" xfId="12110"/>
    <cellStyle name="Normal 2 8 4 2 2" xfId="12111"/>
    <cellStyle name="Normal 2 8 4 2 2 2" xfId="12112"/>
    <cellStyle name="Normal 2 8 4 2 2 3" xfId="12113"/>
    <cellStyle name="Normal 2 8 4 2 2 4" xfId="12114"/>
    <cellStyle name="Normal 2 8 4 2 3" xfId="12115"/>
    <cellStyle name="Normal 2 8 4 2 4" xfId="12116"/>
    <cellStyle name="Normal 2 8 4 2 5" xfId="12117"/>
    <cellStyle name="Normal 2 8 4 3" xfId="12118"/>
    <cellStyle name="Normal 2 8 4 4" xfId="12119"/>
    <cellStyle name="Normal 2 8 4 4 2" xfId="12120"/>
    <cellStyle name="Normal 2 8 4 4 3" xfId="12121"/>
    <cellStyle name="Normal 2 8 4 4 4" xfId="12122"/>
    <cellStyle name="Normal 2 8 4 5" xfId="12123"/>
    <cellStyle name="Normal 2 8 4 6" xfId="12124"/>
    <cellStyle name="Normal 2 8 4 7" xfId="12125"/>
    <cellStyle name="Normal 2 8 5" xfId="12126"/>
    <cellStyle name="Normal 2 8 5 2" xfId="12127"/>
    <cellStyle name="Normal 2 8 5 2 2" xfId="12128"/>
    <cellStyle name="Normal 2 8 5 2 3" xfId="12129"/>
    <cellStyle name="Normal 2 8 5 2 4" xfId="12130"/>
    <cellStyle name="Normal 2 8 5 3" xfId="12131"/>
    <cellStyle name="Normal 2 8 5 4" xfId="12132"/>
    <cellStyle name="Normal 2 8 5 5" xfId="12133"/>
    <cellStyle name="Normal 2 8 6" xfId="12134"/>
    <cellStyle name="Normal 2 8 6 2" xfId="12135"/>
    <cellStyle name="Normal 2 8 6 3" xfId="12136"/>
    <cellStyle name="Normal 2 8 6 4" xfId="12137"/>
    <cellStyle name="Normal 2 8 7" xfId="12138"/>
    <cellStyle name="Normal 2 8 8" xfId="12139"/>
    <cellStyle name="Normal 2 8 9" xfId="12140"/>
    <cellStyle name="Normal 2 9" xfId="12141"/>
    <cellStyle name="Normal 2 9 10" xfId="12142"/>
    <cellStyle name="Normal 2 9 10 2" xfId="12143"/>
    <cellStyle name="Normal 2 9 10 2 2" xfId="12144"/>
    <cellStyle name="Normal 2 9 10 2 2 2" xfId="12145"/>
    <cellStyle name="Normal 2 9 10 2 2 3" xfId="12146"/>
    <cellStyle name="Normal 2 9 10 2 2 4" xfId="12147"/>
    <cellStyle name="Normal 2 9 10 2 3" xfId="12148"/>
    <cellStyle name="Normal 2 9 10 2 4" xfId="12149"/>
    <cellStyle name="Normal 2 9 10 2 5" xfId="12150"/>
    <cellStyle name="Normal 2 9 10 3" xfId="12151"/>
    <cellStyle name="Normal 2 9 10 3 2" xfId="12152"/>
    <cellStyle name="Normal 2 9 10 3 3" xfId="12153"/>
    <cellStyle name="Normal 2 9 10 3 4" xfId="12154"/>
    <cellStyle name="Normal 2 9 10 4" xfId="12155"/>
    <cellStyle name="Normal 2 9 10 5" xfId="12156"/>
    <cellStyle name="Normal 2 9 10 6" xfId="12157"/>
    <cellStyle name="Normal 2 9 11" xfId="12158"/>
    <cellStyle name="Normal 2 9 11 2" xfId="12159"/>
    <cellStyle name="Normal 2 9 11 2 2" xfId="12160"/>
    <cellStyle name="Normal 2 9 11 2 3" xfId="12161"/>
    <cellStyle name="Normal 2 9 11 2 4" xfId="12162"/>
    <cellStyle name="Normal 2 9 11 3" xfId="12163"/>
    <cellStyle name="Normal 2 9 11 4" xfId="12164"/>
    <cellStyle name="Normal 2 9 11 5" xfId="12165"/>
    <cellStyle name="Normal 2 9 12" xfId="12166"/>
    <cellStyle name="Normal 2 9 12 2" xfId="12167"/>
    <cellStyle name="Normal 2 9 12 3" xfId="12168"/>
    <cellStyle name="Normal 2 9 12 4" xfId="12169"/>
    <cellStyle name="Normal 2 9 13" xfId="12170"/>
    <cellStyle name="Normal 2 9 14" xfId="12171"/>
    <cellStyle name="Normal 2 9 15" xfId="12172"/>
    <cellStyle name="Normal 2 9 2" xfId="12173"/>
    <cellStyle name="Normal 2 9 2 2" xfId="12174"/>
    <cellStyle name="Normal 2 9 2 2 2" xfId="12175"/>
    <cellStyle name="Normal 2 9 2 3" xfId="12176"/>
    <cellStyle name="Normal 2 9 2 4" xfId="12177"/>
    <cellStyle name="Normal 2 9 2 5" xfId="12178"/>
    <cellStyle name="Normal 2 9 2 6" xfId="12179"/>
    <cellStyle name="Normal 2 9 2 7" xfId="12180"/>
    <cellStyle name="Normal 2 9 2 8" xfId="12181"/>
    <cellStyle name="Normal 2 9 3" xfId="12182"/>
    <cellStyle name="Normal 2 9 3 2" xfId="12183"/>
    <cellStyle name="Normal 2 9 4" xfId="12184"/>
    <cellStyle name="Normal 2 9 5" xfId="12185"/>
    <cellStyle name="Normal 2 9 6" xfId="12186"/>
    <cellStyle name="Normal 2 9 7" xfId="12187"/>
    <cellStyle name="Normal 2 9 8" xfId="12188"/>
    <cellStyle name="Normal 2 9 9" xfId="12189"/>
    <cellStyle name="Normal 2 9 9 2" xfId="12190"/>
    <cellStyle name="Normal 20" xfId="12191"/>
    <cellStyle name="Normal 20 10" xfId="12192"/>
    <cellStyle name="Normal 20 10 2" xfId="12193"/>
    <cellStyle name="Normal 20 11" xfId="12194"/>
    <cellStyle name="Normal 20 11 2" xfId="12195"/>
    <cellStyle name="Normal 20 12" xfId="12196"/>
    <cellStyle name="Normal 20 12 2" xfId="12197"/>
    <cellStyle name="Normal 20 13" xfId="12198"/>
    <cellStyle name="Normal 20 13 2" xfId="12199"/>
    <cellStyle name="Normal 20 13 2 2" xfId="12200"/>
    <cellStyle name="Normal 20 13 2 3" xfId="12201"/>
    <cellStyle name="Normal 20 13 2 3 2" xfId="12202"/>
    <cellStyle name="Normal 20 13 2 3 3" xfId="12203"/>
    <cellStyle name="Normal 20 13 2 3 4" xfId="12204"/>
    <cellStyle name="Normal 20 13 2 4" xfId="12205"/>
    <cellStyle name="Normal 20 13 2 5" xfId="12206"/>
    <cellStyle name="Normal 20 13 2 6" xfId="12207"/>
    <cellStyle name="Normal 20 13 3" xfId="12208"/>
    <cellStyle name="Normal 20 13 4" xfId="12209"/>
    <cellStyle name="Normal 20 13 4 2" xfId="12210"/>
    <cellStyle name="Normal 20 13 4 3" xfId="12211"/>
    <cellStyle name="Normal 20 13 4 4" xfId="12212"/>
    <cellStyle name="Normal 20 13 5" xfId="12213"/>
    <cellStyle name="Normal 20 13 6" xfId="12214"/>
    <cellStyle name="Normal 20 13 7" xfId="12215"/>
    <cellStyle name="Normal 20 14" xfId="12216"/>
    <cellStyle name="Normal 20 15" xfId="12217"/>
    <cellStyle name="Normal 20 15 2" xfId="12218"/>
    <cellStyle name="Normal 20 15 2 2" xfId="12219"/>
    <cellStyle name="Normal 20 15 2 3" xfId="12220"/>
    <cellStyle name="Normal 20 15 2 4" xfId="12221"/>
    <cellStyle name="Normal 20 15 3" xfId="12222"/>
    <cellStyle name="Normal 20 15 4" xfId="12223"/>
    <cellStyle name="Normal 20 15 5" xfId="12224"/>
    <cellStyle name="Normal 20 16" xfId="12225"/>
    <cellStyle name="Normal 20 16 2" xfId="12226"/>
    <cellStyle name="Normal 20 16 3" xfId="12227"/>
    <cellStyle name="Normal 20 16 4" xfId="12228"/>
    <cellStyle name="Normal 20 17" xfId="12229"/>
    <cellStyle name="Normal 20 18" xfId="12230"/>
    <cellStyle name="Normal 20 19" xfId="12231"/>
    <cellStyle name="Normal 20 2" xfId="12232"/>
    <cellStyle name="Normal 20 2 2" xfId="12233"/>
    <cellStyle name="Normal 20 2 2 2" xfId="12234"/>
    <cellStyle name="Normal 20 2 2 2 2" xfId="12235"/>
    <cellStyle name="Normal 20 2 2 2 2 2" xfId="12236"/>
    <cellStyle name="Normal 20 2 2 2 2 3" xfId="12237"/>
    <cellStyle name="Normal 20 2 2 2 2 4" xfId="12238"/>
    <cellStyle name="Normal 20 2 2 2 3" xfId="12239"/>
    <cellStyle name="Normal 20 2 2 2 4" xfId="12240"/>
    <cellStyle name="Normal 20 2 2 2 5" xfId="12241"/>
    <cellStyle name="Normal 20 2 2 3" xfId="12242"/>
    <cellStyle name="Normal 20 2 2 4" xfId="12243"/>
    <cellStyle name="Normal 20 2 2 4 2" xfId="12244"/>
    <cellStyle name="Normal 20 2 2 4 3" xfId="12245"/>
    <cellStyle name="Normal 20 2 2 4 4" xfId="12246"/>
    <cellStyle name="Normal 20 2 2 5" xfId="12247"/>
    <cellStyle name="Normal 20 2 2 6" xfId="12248"/>
    <cellStyle name="Normal 20 2 2 7" xfId="12249"/>
    <cellStyle name="Normal 20 3" xfId="12250"/>
    <cellStyle name="Normal 20 3 2" xfId="12251"/>
    <cellStyle name="Normal 20 3 2 2" xfId="12252"/>
    <cellStyle name="Normal 20 4" xfId="12253"/>
    <cellStyle name="Normal 20 4 2" xfId="12254"/>
    <cellStyle name="Normal 20 5" xfId="12255"/>
    <cellStyle name="Normal 20 5 2" xfId="12256"/>
    <cellStyle name="Normal 20 6" xfId="12257"/>
    <cellStyle name="Normal 20 6 2" xfId="12258"/>
    <cellStyle name="Normal 20 7" xfId="12259"/>
    <cellStyle name="Normal 20 7 2" xfId="12260"/>
    <cellStyle name="Normal 20 8" xfId="12261"/>
    <cellStyle name="Normal 20 8 2" xfId="12262"/>
    <cellStyle name="Normal 20 9" xfId="12263"/>
    <cellStyle name="Normal 20 9 2" xfId="12264"/>
    <cellStyle name="Normal 21" xfId="12265"/>
    <cellStyle name="Normal 21 10" xfId="12266"/>
    <cellStyle name="Normal 21 10 2" xfId="12267"/>
    <cellStyle name="Normal 21 11" xfId="12268"/>
    <cellStyle name="Normal 21 11 2" xfId="12269"/>
    <cellStyle name="Normal 21 12" xfId="12270"/>
    <cellStyle name="Normal 21 12 2" xfId="12271"/>
    <cellStyle name="Normal 21 13" xfId="12272"/>
    <cellStyle name="Normal 21 14" xfId="12273"/>
    <cellStyle name="Normal 21 14 2" xfId="12274"/>
    <cellStyle name="Normal 21 14 2 2" xfId="12275"/>
    <cellStyle name="Normal 21 14 2 2 2" xfId="12276"/>
    <cellStyle name="Normal 21 14 2 2 3" xfId="12277"/>
    <cellStyle name="Normal 21 14 2 2 4" xfId="12278"/>
    <cellStyle name="Normal 21 14 2 3" xfId="12279"/>
    <cellStyle name="Normal 21 14 2 4" xfId="12280"/>
    <cellStyle name="Normal 21 14 2 5" xfId="12281"/>
    <cellStyle name="Normal 21 14 3" xfId="12282"/>
    <cellStyle name="Normal 21 14 3 2" xfId="12283"/>
    <cellStyle name="Normal 21 14 3 3" xfId="12284"/>
    <cellStyle name="Normal 21 14 3 4" xfId="12285"/>
    <cellStyle name="Normal 21 14 4" xfId="12286"/>
    <cellStyle name="Normal 21 14 5" xfId="12287"/>
    <cellStyle name="Normal 21 14 6" xfId="12288"/>
    <cellStyle name="Normal 21 15" xfId="12289"/>
    <cellStyle name="Normal 21 15 2" xfId="12290"/>
    <cellStyle name="Normal 21 15 3" xfId="12291"/>
    <cellStyle name="Normal 21 15 4" xfId="12292"/>
    <cellStyle name="Normal 21 2" xfId="12293"/>
    <cellStyle name="Normal 21 2 2" xfId="12294"/>
    <cellStyle name="Normal 21 2 3" xfId="12295"/>
    <cellStyle name="Normal 21 2 3 2" xfId="12296"/>
    <cellStyle name="Normal 21 2 3 2 2" xfId="12297"/>
    <cellStyle name="Normal 21 2 3 2 2 2" xfId="12298"/>
    <cellStyle name="Normal 21 2 3 2 2 3" xfId="12299"/>
    <cellStyle name="Normal 21 2 3 2 2 4" xfId="12300"/>
    <cellStyle name="Normal 21 2 3 2 3" xfId="12301"/>
    <cellStyle name="Normal 21 2 3 2 4" xfId="12302"/>
    <cellStyle name="Normal 21 2 3 2 5" xfId="12303"/>
    <cellStyle name="Normal 21 2 3 3" xfId="12304"/>
    <cellStyle name="Normal 21 2 3 3 2" xfId="12305"/>
    <cellStyle name="Normal 21 2 3 3 3" xfId="12306"/>
    <cellStyle name="Normal 21 2 3 3 4" xfId="12307"/>
    <cellStyle name="Normal 21 2 3 4" xfId="12308"/>
    <cellStyle name="Normal 21 2 3 5" xfId="12309"/>
    <cellStyle name="Normal 21 2 3 6" xfId="12310"/>
    <cellStyle name="Normal 21 3" xfId="12311"/>
    <cellStyle name="Normal 21 3 2" xfId="12312"/>
    <cellStyle name="Normal 21 4" xfId="12313"/>
    <cellStyle name="Normal 21 4 2" xfId="12314"/>
    <cellStyle name="Normal 21 5" xfId="12315"/>
    <cellStyle name="Normal 21 5 2" xfId="12316"/>
    <cellStyle name="Normal 21 6" xfId="12317"/>
    <cellStyle name="Normal 21 6 2" xfId="12318"/>
    <cellStyle name="Normal 21 7" xfId="12319"/>
    <cellStyle name="Normal 21 7 2" xfId="12320"/>
    <cellStyle name="Normal 21 8" xfId="12321"/>
    <cellStyle name="Normal 21 8 2" xfId="12322"/>
    <cellStyle name="Normal 21 9" xfId="12323"/>
    <cellStyle name="Normal 21 9 2" xfId="12324"/>
    <cellStyle name="Normal 22" xfId="12325"/>
    <cellStyle name="Normal 22 2" xfId="12326"/>
    <cellStyle name="Normal 22 2 2" xfId="12327"/>
    <cellStyle name="Normal 22 2 3" xfId="12328"/>
    <cellStyle name="Normal 22 2 3 2" xfId="12329"/>
    <cellStyle name="Normal 22 2 3 2 2" xfId="12330"/>
    <cellStyle name="Normal 22 2 3 2 2 2" xfId="12331"/>
    <cellStyle name="Normal 22 2 3 2 2 3" xfId="12332"/>
    <cellStyle name="Normal 22 2 3 2 2 4" xfId="12333"/>
    <cellStyle name="Normal 22 2 3 2 3" xfId="12334"/>
    <cellStyle name="Normal 22 2 3 2 4" xfId="12335"/>
    <cellStyle name="Normal 22 2 3 2 5" xfId="12336"/>
    <cellStyle name="Normal 22 2 3 3" xfId="12337"/>
    <cellStyle name="Normal 22 2 3 3 2" xfId="12338"/>
    <cellStyle name="Normal 22 2 3 3 3" xfId="12339"/>
    <cellStyle name="Normal 22 2 3 3 4" xfId="12340"/>
    <cellStyle name="Normal 22 2 3 4" xfId="12341"/>
    <cellStyle name="Normal 22 2 3 5" xfId="12342"/>
    <cellStyle name="Normal 22 2 3 6" xfId="12343"/>
    <cellStyle name="Normal 22 3" xfId="12344"/>
    <cellStyle name="Normal 22 3 2" xfId="12345"/>
    <cellStyle name="Normal 22 3 2 2" xfId="12346"/>
    <cellStyle name="Normal 22 3 2 2 2" xfId="12347"/>
    <cellStyle name="Normal 22 3 2 2 2 2" xfId="12348"/>
    <cellStyle name="Normal 22 3 2 2 2 3" xfId="12349"/>
    <cellStyle name="Normal 22 3 2 2 2 4" xfId="12350"/>
    <cellStyle name="Normal 22 3 2 2 3" xfId="12351"/>
    <cellStyle name="Normal 22 3 2 2 4" xfId="12352"/>
    <cellStyle name="Normal 22 3 2 2 5" xfId="12353"/>
    <cellStyle name="Normal 22 3 2 3" xfId="12354"/>
    <cellStyle name="Normal 22 3 2 4" xfId="12355"/>
    <cellStyle name="Normal 22 3 2 4 2" xfId="12356"/>
    <cellStyle name="Normal 22 3 2 4 3" xfId="12357"/>
    <cellStyle name="Normal 22 3 2 4 4" xfId="12358"/>
    <cellStyle name="Normal 22 3 2 5" xfId="12359"/>
    <cellStyle name="Normal 22 3 2 6" xfId="12360"/>
    <cellStyle name="Normal 22 3 2 7" xfId="12361"/>
    <cellStyle name="Normal 22 3 3" xfId="12362"/>
    <cellStyle name="Normal 22 3 3 2" xfId="12363"/>
    <cellStyle name="Normal 22 3 3 2 2" xfId="12364"/>
    <cellStyle name="Normal 22 3 3 2 2 2" xfId="12365"/>
    <cellStyle name="Normal 22 3 3 2 2 3" xfId="12366"/>
    <cellStyle name="Normal 22 3 3 2 2 4" xfId="12367"/>
    <cellStyle name="Normal 22 3 3 2 3" xfId="12368"/>
    <cellStyle name="Normal 22 3 3 2 4" xfId="12369"/>
    <cellStyle name="Normal 22 3 3 2 5" xfId="12370"/>
    <cellStyle name="Normal 22 3 3 3" xfId="12371"/>
    <cellStyle name="Normal 22 3 3 3 2" xfId="12372"/>
    <cellStyle name="Normal 22 3 3 3 3" xfId="12373"/>
    <cellStyle name="Normal 22 3 3 3 4" xfId="12374"/>
    <cellStyle name="Normal 22 3 3 4" xfId="12375"/>
    <cellStyle name="Normal 22 3 3 5" xfId="12376"/>
    <cellStyle name="Normal 22 3 3 6" xfId="12377"/>
    <cellStyle name="Normal 22 4" xfId="12378"/>
    <cellStyle name="Normal 22 4 2" xfId="12379"/>
    <cellStyle name="Normal 22 4 2 2" xfId="12380"/>
    <cellStyle name="Normal 22 4 2 2 2" xfId="12381"/>
    <cellStyle name="Normal 22 4 2 2 2 2" xfId="12382"/>
    <cellStyle name="Normal 22 4 2 2 2 3" xfId="12383"/>
    <cellStyle name="Normal 22 4 2 2 2 4" xfId="12384"/>
    <cellStyle name="Normal 22 4 2 2 3" xfId="12385"/>
    <cellStyle name="Normal 22 4 2 2 4" xfId="12386"/>
    <cellStyle name="Normal 22 4 2 2 5" xfId="12387"/>
    <cellStyle name="Normal 22 4 2 3" xfId="12388"/>
    <cellStyle name="Normal 22 4 2 3 2" xfId="12389"/>
    <cellStyle name="Normal 22 4 2 3 3" xfId="12390"/>
    <cellStyle name="Normal 22 4 2 3 4" xfId="12391"/>
    <cellStyle name="Normal 22 4 2 4" xfId="12392"/>
    <cellStyle name="Normal 22 4 2 5" xfId="12393"/>
    <cellStyle name="Normal 22 4 2 6" xfId="12394"/>
    <cellStyle name="Normal 22 4 3" xfId="12395"/>
    <cellStyle name="Normal 22 4 4" xfId="12396"/>
    <cellStyle name="Normal 22 4 4 2" xfId="12397"/>
    <cellStyle name="Normal 22 4 4 2 2" xfId="12398"/>
    <cellStyle name="Normal 22 4 4 2 3" xfId="12399"/>
    <cellStyle name="Normal 22 4 4 2 4" xfId="12400"/>
    <cellStyle name="Normal 22 4 4 3" xfId="12401"/>
    <cellStyle name="Normal 22 4 4 4" xfId="12402"/>
    <cellStyle name="Normal 22 4 4 5" xfId="12403"/>
    <cellStyle name="Normal 22 4 5" xfId="12404"/>
    <cellStyle name="Normal 22 4 5 2" xfId="12405"/>
    <cellStyle name="Normal 22 4 5 3" xfId="12406"/>
    <cellStyle name="Normal 22 4 5 4" xfId="12407"/>
    <cellStyle name="Normal 22 4 6" xfId="12408"/>
    <cellStyle name="Normal 22 4 7" xfId="12409"/>
    <cellStyle name="Normal 22 4 8" xfId="12410"/>
    <cellStyle name="Normal 22 5" xfId="12411"/>
    <cellStyle name="Normal 22 5 2" xfId="12412"/>
    <cellStyle name="Normal 22 5 2 2" xfId="12413"/>
    <cellStyle name="Normal 22 5 2 2 2" xfId="12414"/>
    <cellStyle name="Normal 22 5 2 2 3" xfId="12415"/>
    <cellStyle name="Normal 22 5 2 2 4" xfId="12416"/>
    <cellStyle name="Normal 22 5 2 3" xfId="12417"/>
    <cellStyle name="Normal 22 5 2 4" xfId="12418"/>
    <cellStyle name="Normal 22 5 2 5" xfId="12419"/>
    <cellStyle name="Normal 22 5 3" xfId="12420"/>
    <cellStyle name="Normal 22 5 4" xfId="12421"/>
    <cellStyle name="Normal 22 5 4 2" xfId="12422"/>
    <cellStyle name="Normal 22 5 4 3" xfId="12423"/>
    <cellStyle name="Normal 22 5 4 4" xfId="12424"/>
    <cellStyle name="Normal 22 5 5" xfId="12425"/>
    <cellStyle name="Normal 22 5 6" xfId="12426"/>
    <cellStyle name="Normal 22 5 7" xfId="12427"/>
    <cellStyle name="Normal 22 6" xfId="12428"/>
    <cellStyle name="Normal 22 7" xfId="12429"/>
    <cellStyle name="Normal 22 8" xfId="12430"/>
    <cellStyle name="Normal 22 8 2" xfId="12431"/>
    <cellStyle name="Normal 22 8 3" xfId="12432"/>
    <cellStyle name="Normal 22 8 4" xfId="12433"/>
    <cellStyle name="Normal 23" xfId="12434"/>
    <cellStyle name="Normal 23 2" xfId="12435"/>
    <cellStyle name="Normal 23 2 2" xfId="12436"/>
    <cellStyle name="Normal 23 3" xfId="12437"/>
    <cellStyle name="Normal 23 3 2" xfId="12438"/>
    <cellStyle name="Normal 23 4" xfId="12439"/>
    <cellStyle name="Normal 23 4 2" xfId="12440"/>
    <cellStyle name="Normal 23 4 2 2" xfId="12441"/>
    <cellStyle name="Normal 23 4 2 2 2" xfId="12442"/>
    <cellStyle name="Normal 23 4 2 2 3" xfId="12443"/>
    <cellStyle name="Normal 23 4 2 2 4" xfId="12444"/>
    <cellStyle name="Normal 23 4 2 3" xfId="12445"/>
    <cellStyle name="Normal 23 4 2 4" xfId="12446"/>
    <cellStyle name="Normal 23 4 2 5" xfId="12447"/>
    <cellStyle name="Normal 23 4 3" xfId="12448"/>
    <cellStyle name="Normal 23 4 4" xfId="12449"/>
    <cellStyle name="Normal 23 4 4 2" xfId="12450"/>
    <cellStyle name="Normal 23 4 4 3" xfId="12451"/>
    <cellStyle name="Normal 23 4 4 4" xfId="12452"/>
    <cellStyle name="Normal 23 4 5" xfId="12453"/>
    <cellStyle name="Normal 23 4 6" xfId="12454"/>
    <cellStyle name="Normal 23 4 7" xfId="12455"/>
    <cellStyle name="Normal 23 5" xfId="12456"/>
    <cellStyle name="Normal 23 6" xfId="12457"/>
    <cellStyle name="Normal 23 7" xfId="12458"/>
    <cellStyle name="Normal 23 8" xfId="12459"/>
    <cellStyle name="Normal 23 8 2" xfId="12460"/>
    <cellStyle name="Normal 23 8 3" xfId="12461"/>
    <cellStyle name="Normal 23 8 4" xfId="12462"/>
    <cellStyle name="Normal 24" xfId="12463"/>
    <cellStyle name="Normal 24 2" xfId="12464"/>
    <cellStyle name="Normal 24 2 2" xfId="12465"/>
    <cellStyle name="Normal 24 2 3" xfId="12466"/>
    <cellStyle name="Normal 24 2 3 2" xfId="12467"/>
    <cellStyle name="Normal 24 2 3 2 2" xfId="12468"/>
    <cellStyle name="Normal 24 2 3 2 2 2" xfId="12469"/>
    <cellStyle name="Normal 24 2 3 2 2 3" xfId="12470"/>
    <cellStyle name="Normal 24 2 3 2 2 4" xfId="12471"/>
    <cellStyle name="Normal 24 2 3 2 3" xfId="12472"/>
    <cellStyle name="Normal 24 2 3 2 4" xfId="12473"/>
    <cellStyle name="Normal 24 2 3 2 5" xfId="12474"/>
    <cellStyle name="Normal 24 2 3 3" xfId="12475"/>
    <cellStyle name="Normal 24 2 3 3 2" xfId="12476"/>
    <cellStyle name="Normal 24 2 3 3 3" xfId="12477"/>
    <cellStyle name="Normal 24 2 3 3 4" xfId="12478"/>
    <cellStyle name="Normal 24 2 3 4" xfId="12479"/>
    <cellStyle name="Normal 24 2 3 5" xfId="12480"/>
    <cellStyle name="Normal 24 2 3 6" xfId="12481"/>
    <cellStyle name="Normal 24 3" xfId="12482"/>
    <cellStyle name="Normal 24 3 2" xfId="12483"/>
    <cellStyle name="Normal 24 3 2 2" xfId="12484"/>
    <cellStyle name="Normal 24 3 2 2 2" xfId="12485"/>
    <cellStyle name="Normal 24 3 2 2 2 2" xfId="12486"/>
    <cellStyle name="Normal 24 3 2 2 2 3" xfId="12487"/>
    <cellStyle name="Normal 24 3 2 2 2 4" xfId="12488"/>
    <cellStyle name="Normal 24 3 2 2 3" xfId="12489"/>
    <cellStyle name="Normal 24 3 2 2 4" xfId="12490"/>
    <cellStyle name="Normal 24 3 2 2 5" xfId="12491"/>
    <cellStyle name="Normal 24 3 2 3" xfId="12492"/>
    <cellStyle name="Normal 24 3 2 4" xfId="12493"/>
    <cellStyle name="Normal 24 3 2 4 2" xfId="12494"/>
    <cellStyle name="Normal 24 3 2 4 3" xfId="12495"/>
    <cellStyle name="Normal 24 3 2 4 4" xfId="12496"/>
    <cellStyle name="Normal 24 3 2 5" xfId="12497"/>
    <cellStyle name="Normal 24 3 2 6" xfId="12498"/>
    <cellStyle name="Normal 24 3 2 7" xfId="12499"/>
    <cellStyle name="Normal 24 4" xfId="12500"/>
    <cellStyle name="Normal 24 5" xfId="12501"/>
    <cellStyle name="Normal 24 5 2" xfId="12502"/>
    <cellStyle name="Normal 24 5 2 2" xfId="12503"/>
    <cellStyle name="Normal 24 5 2 2 2" xfId="12504"/>
    <cellStyle name="Normal 24 5 2 2 3" xfId="12505"/>
    <cellStyle name="Normal 24 5 2 2 4" xfId="12506"/>
    <cellStyle name="Normal 24 5 2 3" xfId="12507"/>
    <cellStyle name="Normal 24 5 2 4" xfId="12508"/>
    <cellStyle name="Normal 24 5 2 5" xfId="12509"/>
    <cellStyle name="Normal 24 5 3" xfId="12510"/>
    <cellStyle name="Normal 24 5 4" xfId="12511"/>
    <cellStyle name="Normal 24 5 4 2" xfId="12512"/>
    <cellStyle name="Normal 24 5 4 3" xfId="12513"/>
    <cellStyle name="Normal 24 5 4 4" xfId="12514"/>
    <cellStyle name="Normal 24 5 5" xfId="12515"/>
    <cellStyle name="Normal 24 5 6" xfId="12516"/>
    <cellStyle name="Normal 24 5 7" xfId="12517"/>
    <cellStyle name="Normal 24 6" xfId="12518"/>
    <cellStyle name="Normal 24 7" xfId="12519"/>
    <cellStyle name="Normal 24 8" xfId="12520"/>
    <cellStyle name="Normal 24 8 2" xfId="12521"/>
    <cellStyle name="Normal 24 8 3" xfId="12522"/>
    <cellStyle name="Normal 24 8 4" xfId="12523"/>
    <cellStyle name="Normal 25" xfId="12524"/>
    <cellStyle name="Normal 25 2" xfId="12525"/>
    <cellStyle name="Normal 25 2 2" xfId="12526"/>
    <cellStyle name="Normal 25 2 2 2" xfId="12527"/>
    <cellStyle name="Normal 25 3" xfId="12528"/>
    <cellStyle name="Normal 25 3 2" xfId="12529"/>
    <cellStyle name="Normal 25 4" xfId="12530"/>
    <cellStyle name="Normal 25 5" xfId="12531"/>
    <cellStyle name="Normal 25 5 2" xfId="12532"/>
    <cellStyle name="Normal 25 5 2 2" xfId="12533"/>
    <cellStyle name="Normal 25 5 2 2 2" xfId="12534"/>
    <cellStyle name="Normal 25 5 2 2 3" xfId="12535"/>
    <cellStyle name="Normal 25 5 2 2 4" xfId="12536"/>
    <cellStyle name="Normal 25 5 2 3" xfId="12537"/>
    <cellStyle name="Normal 25 5 2 4" xfId="12538"/>
    <cellStyle name="Normal 25 5 2 5" xfId="12539"/>
    <cellStyle name="Normal 25 5 3" xfId="12540"/>
    <cellStyle name="Normal 25 5 3 2" xfId="12541"/>
    <cellStyle name="Normal 25 5 3 3" xfId="12542"/>
    <cellStyle name="Normal 25 5 3 4" xfId="12543"/>
    <cellStyle name="Normal 25 5 4" xfId="12544"/>
    <cellStyle name="Normal 25 5 5" xfId="12545"/>
    <cellStyle name="Normal 25 5 6" xfId="12546"/>
    <cellStyle name="Normal 25 6" xfId="12547"/>
    <cellStyle name="Normal 25 6 2" xfId="12548"/>
    <cellStyle name="Normal 25 6 3" xfId="12549"/>
    <cellStyle name="Normal 25 6 4" xfId="12550"/>
    <cellStyle name="Normal 26" xfId="12551"/>
    <cellStyle name="Normal 26 2" xfId="12552"/>
    <cellStyle name="Normal 26 2 2" xfId="12553"/>
    <cellStyle name="Normal 26 2 2 2" xfId="12554"/>
    <cellStyle name="Normal 26 3" xfId="12555"/>
    <cellStyle name="Normal 26 3 2" xfId="12556"/>
    <cellStyle name="Normal 26 3 3" xfId="12557"/>
    <cellStyle name="Normal 26 3 4" xfId="12558"/>
    <cellStyle name="Normal 26 3 4 2" xfId="12559"/>
    <cellStyle name="Normal 26 3 4 3" xfId="12560"/>
    <cellStyle name="Normal 26 3 4 4" xfId="12561"/>
    <cellStyle name="Normal 26 4" xfId="12562"/>
    <cellStyle name="Normal 26 4 2" xfId="12563"/>
    <cellStyle name="Normal 26 4 3" xfId="12564"/>
    <cellStyle name="Normal 26 4 3 2" xfId="12565"/>
    <cellStyle name="Normal 26 4 3 3" xfId="12566"/>
    <cellStyle name="Normal 26 4 3 4" xfId="12567"/>
    <cellStyle name="Normal 26 5" xfId="12568"/>
    <cellStyle name="Normal 26 5 2" xfId="12569"/>
    <cellStyle name="Normal 26 5 2 2" xfId="12570"/>
    <cellStyle name="Normal 26 5 2 2 2" xfId="12571"/>
    <cellStyle name="Normal 26 5 2 2 3" xfId="12572"/>
    <cellStyle name="Normal 26 5 2 2 4" xfId="12573"/>
    <cellStyle name="Normal 26 5 2 3" xfId="12574"/>
    <cellStyle name="Normal 26 5 2 4" xfId="12575"/>
    <cellStyle name="Normal 26 5 2 5" xfId="12576"/>
    <cellStyle name="Normal 26 5 3" xfId="12577"/>
    <cellStyle name="Normal 26 5 3 2" xfId="12578"/>
    <cellStyle name="Normal 26 5 3 3" xfId="12579"/>
    <cellStyle name="Normal 26 5 3 4" xfId="12580"/>
    <cellStyle name="Normal 26 5 4" xfId="12581"/>
    <cellStyle name="Normal 26 5 5" xfId="12582"/>
    <cellStyle name="Normal 26 5 6" xfId="12583"/>
    <cellStyle name="Normal 26 6" xfId="12584"/>
    <cellStyle name="Normal 26 6 2" xfId="12585"/>
    <cellStyle name="Normal 26 6 3" xfId="12586"/>
    <cellStyle name="Normal 26 6 4" xfId="12587"/>
    <cellStyle name="Normal 27" xfId="12588"/>
    <cellStyle name="Normal 27 2" xfId="12589"/>
    <cellStyle name="Normal 27 2 2" xfId="12590"/>
    <cellStyle name="Normal 27 3" xfId="12591"/>
    <cellStyle name="Normal 27 3 2" xfId="12592"/>
    <cellStyle name="Normal 27 4" xfId="12593"/>
    <cellStyle name="Normal 27 5" xfId="12594"/>
    <cellStyle name="Normal 27 5 2" xfId="12595"/>
    <cellStyle name="Normal 27 5 2 2" xfId="12596"/>
    <cellStyle name="Normal 27 5 2 2 2" xfId="12597"/>
    <cellStyle name="Normal 27 5 2 2 3" xfId="12598"/>
    <cellStyle name="Normal 27 5 2 2 4" xfId="12599"/>
    <cellStyle name="Normal 27 5 2 3" xfId="12600"/>
    <cellStyle name="Normal 27 5 2 4" xfId="12601"/>
    <cellStyle name="Normal 27 5 2 5" xfId="12602"/>
    <cellStyle name="Normal 27 5 3" xfId="12603"/>
    <cellStyle name="Normal 27 5 3 2" xfId="12604"/>
    <cellStyle name="Normal 27 5 3 3" xfId="12605"/>
    <cellStyle name="Normal 27 5 3 4" xfId="12606"/>
    <cellStyle name="Normal 27 5 4" xfId="12607"/>
    <cellStyle name="Normal 27 5 5" xfId="12608"/>
    <cellStyle name="Normal 27 5 6" xfId="12609"/>
    <cellStyle name="Normal 28" xfId="12610"/>
    <cellStyle name="Normal 28 2" xfId="12611"/>
    <cellStyle name="Normal 28 2 2" xfId="12612"/>
    <cellStyle name="Normal 28 3" xfId="12613"/>
    <cellStyle name="Normal 28 3 2" xfId="12614"/>
    <cellStyle name="Normal 28 4" xfId="12615"/>
    <cellStyle name="Normal 28 5" xfId="12616"/>
    <cellStyle name="Normal 28 5 2" xfId="12617"/>
    <cellStyle name="Normal 28 5 2 2" xfId="12618"/>
    <cellStyle name="Normal 28 5 2 2 2" xfId="12619"/>
    <cellStyle name="Normal 28 5 2 2 3" xfId="12620"/>
    <cellStyle name="Normal 28 5 2 2 4" xfId="12621"/>
    <cellStyle name="Normal 28 5 2 3" xfId="12622"/>
    <cellStyle name="Normal 28 5 2 4" xfId="12623"/>
    <cellStyle name="Normal 28 5 2 5" xfId="12624"/>
    <cellStyle name="Normal 28 5 3" xfId="12625"/>
    <cellStyle name="Normal 28 5 3 2" xfId="12626"/>
    <cellStyle name="Normal 28 5 3 3" xfId="12627"/>
    <cellStyle name="Normal 28 5 3 4" xfId="12628"/>
    <cellStyle name="Normal 28 5 4" xfId="12629"/>
    <cellStyle name="Normal 28 5 5" xfId="12630"/>
    <cellStyle name="Normal 28 5 6" xfId="12631"/>
    <cellStyle name="Normal 29" xfId="12632"/>
    <cellStyle name="Normal 29 10" xfId="12633"/>
    <cellStyle name="Normal 29 10 2" xfId="12634"/>
    <cellStyle name="Normal 29 11" xfId="12635"/>
    <cellStyle name="Normal 29 11 2" xfId="12636"/>
    <cellStyle name="Normal 29 12" xfId="12637"/>
    <cellStyle name="Normal 29 12 2" xfId="12638"/>
    <cellStyle name="Normal 29 13" xfId="12639"/>
    <cellStyle name="Normal 29 13 2" xfId="12640"/>
    <cellStyle name="Normal 29 13 2 2" xfId="12641"/>
    <cellStyle name="Normal 29 13 2 3" xfId="12642"/>
    <cellStyle name="Normal 29 13 2 4" xfId="12643"/>
    <cellStyle name="Normal 29 13 3" xfId="12644"/>
    <cellStyle name="Normal 29 13 4" xfId="12645"/>
    <cellStyle name="Normal 29 13 5" xfId="12646"/>
    <cellStyle name="Normal 29 14" xfId="12647"/>
    <cellStyle name="Normal 29 14 2" xfId="12648"/>
    <cellStyle name="Normal 29 14 3" xfId="12649"/>
    <cellStyle name="Normal 29 14 4" xfId="12650"/>
    <cellStyle name="Normal 29 15" xfId="12651"/>
    <cellStyle name="Normal 29 16" xfId="12652"/>
    <cellStyle name="Normal 29 17" xfId="12653"/>
    <cellStyle name="Normal 29 2" xfId="12654"/>
    <cellStyle name="Normal 29 2 2" xfId="12655"/>
    <cellStyle name="Normal 29 3" xfId="12656"/>
    <cellStyle name="Normal 29 3 2" xfId="12657"/>
    <cellStyle name="Normal 29 4" xfId="12658"/>
    <cellStyle name="Normal 29 4 2" xfId="12659"/>
    <cellStyle name="Normal 29 5" xfId="12660"/>
    <cellStyle name="Normal 29 5 2" xfId="12661"/>
    <cellStyle name="Normal 29 6" xfId="12662"/>
    <cellStyle name="Normal 29 6 2" xfId="12663"/>
    <cellStyle name="Normal 29 7" xfId="12664"/>
    <cellStyle name="Normal 29 7 2" xfId="12665"/>
    <cellStyle name="Normal 29 8" xfId="12666"/>
    <cellStyle name="Normal 29 8 2" xfId="12667"/>
    <cellStyle name="Normal 29 9" xfId="12668"/>
    <cellStyle name="Normal 29 9 2" xfId="12669"/>
    <cellStyle name="Normal 3" xfId="12"/>
    <cellStyle name="Normal 3 10" xfId="12670"/>
    <cellStyle name="Normal 3 10 2" xfId="12671"/>
    <cellStyle name="Normal 3 10 2 2" xfId="12672"/>
    <cellStyle name="Normal 3 10 2 3" xfId="12673"/>
    <cellStyle name="Normal 3 10 2 3 2" xfId="12674"/>
    <cellStyle name="Normal 3 10 2 3 2 2" xfId="12675"/>
    <cellStyle name="Normal 3 10 2 3 2 3" xfId="12676"/>
    <cellStyle name="Normal 3 10 2 3 2 4" xfId="12677"/>
    <cellStyle name="Normal 3 10 2 3 3" xfId="12678"/>
    <cellStyle name="Normal 3 10 2 3 4" xfId="12679"/>
    <cellStyle name="Normal 3 10 2 3 5" xfId="12680"/>
    <cellStyle name="Normal 3 10 2 4" xfId="12681"/>
    <cellStyle name="Normal 3 10 2 4 2" xfId="12682"/>
    <cellStyle name="Normal 3 10 2 4 3" xfId="12683"/>
    <cellStyle name="Normal 3 10 2 4 4" xfId="12684"/>
    <cellStyle name="Normal 3 10 2 5" xfId="12685"/>
    <cellStyle name="Normal 3 10 2 6" xfId="12686"/>
    <cellStyle name="Normal 3 10 2 7" xfId="12687"/>
    <cellStyle name="Normal 3 10 3" xfId="12688"/>
    <cellStyle name="Normal 3 10 3 2" xfId="12689"/>
    <cellStyle name="Normal 3 10 3 2 2" xfId="12690"/>
    <cellStyle name="Normal 3 10 3 2 2 2" xfId="12691"/>
    <cellStyle name="Normal 3 10 3 2 2 3" xfId="12692"/>
    <cellStyle name="Normal 3 10 3 2 2 4" xfId="12693"/>
    <cellStyle name="Normal 3 10 3 2 3" xfId="12694"/>
    <cellStyle name="Normal 3 10 3 2 4" xfId="12695"/>
    <cellStyle name="Normal 3 10 3 2 5" xfId="12696"/>
    <cellStyle name="Normal 3 10 3 3" xfId="12697"/>
    <cellStyle name="Normal 3 10 3 3 2" xfId="12698"/>
    <cellStyle name="Normal 3 10 3 3 3" xfId="12699"/>
    <cellStyle name="Normal 3 10 3 3 4" xfId="12700"/>
    <cellStyle name="Normal 3 10 3 4" xfId="12701"/>
    <cellStyle name="Normal 3 10 3 5" xfId="12702"/>
    <cellStyle name="Normal 3 10 3 6" xfId="12703"/>
    <cellStyle name="Normal 3 10 4" xfId="12704"/>
    <cellStyle name="Normal 3 10 5" xfId="12705"/>
    <cellStyle name="Normal 3 10 5 2" xfId="12706"/>
    <cellStyle name="Normal 3 10 5 2 2" xfId="12707"/>
    <cellStyle name="Normal 3 10 5 2 3" xfId="12708"/>
    <cellStyle name="Normal 3 10 5 2 4" xfId="12709"/>
    <cellStyle name="Normal 3 10 5 3" xfId="12710"/>
    <cellStyle name="Normal 3 10 5 4" xfId="12711"/>
    <cellStyle name="Normal 3 10 5 5" xfId="12712"/>
    <cellStyle name="Normal 3 10 6" xfId="12713"/>
    <cellStyle name="Normal 3 10 7" xfId="12714"/>
    <cellStyle name="Normal 3 10 8" xfId="12715"/>
    <cellStyle name="Normal 3 11" xfId="12716"/>
    <cellStyle name="Normal 3 11 2" xfId="12717"/>
    <cellStyle name="Normal 3 11 2 2" xfId="12718"/>
    <cellStyle name="Normal 3 11 2 2 2" xfId="12719"/>
    <cellStyle name="Normal 3 11 2 2 2 2" xfId="12720"/>
    <cellStyle name="Normal 3 11 2 2 2 3" xfId="12721"/>
    <cellStyle name="Normal 3 11 2 2 2 4" xfId="12722"/>
    <cellStyle name="Normal 3 11 2 2 3" xfId="12723"/>
    <cellStyle name="Normal 3 11 2 2 4" xfId="12724"/>
    <cellStyle name="Normal 3 11 2 2 5" xfId="12725"/>
    <cellStyle name="Normal 3 11 2 3" xfId="12726"/>
    <cellStyle name="Normal 3 11 2 3 2" xfId="12727"/>
    <cellStyle name="Normal 3 11 2 3 3" xfId="12728"/>
    <cellStyle name="Normal 3 11 2 3 4" xfId="12729"/>
    <cellStyle name="Normal 3 11 2 4" xfId="12730"/>
    <cellStyle name="Normal 3 11 2 5" xfId="12731"/>
    <cellStyle name="Normal 3 11 2 6" xfId="12732"/>
    <cellStyle name="Normal 3 11 3" xfId="12733"/>
    <cellStyle name="Normal 3 11 4" xfId="12734"/>
    <cellStyle name="Normal 3 11 4 2" xfId="12735"/>
    <cellStyle name="Normal 3 11 4 2 2" xfId="12736"/>
    <cellStyle name="Normal 3 11 4 2 3" xfId="12737"/>
    <cellStyle name="Normal 3 11 4 2 4" xfId="12738"/>
    <cellStyle name="Normal 3 11 4 3" xfId="12739"/>
    <cellStyle name="Normal 3 11 4 4" xfId="12740"/>
    <cellStyle name="Normal 3 11 4 5" xfId="12741"/>
    <cellStyle name="Normal 3 11 5" xfId="12742"/>
    <cellStyle name="Normal 3 11 6" xfId="12743"/>
    <cellStyle name="Normal 3 11 7" xfId="12744"/>
    <cellStyle name="Normal 3 12" xfId="12745"/>
    <cellStyle name="Normal 3 12 2" xfId="12746"/>
    <cellStyle name="Normal 3 12 2 2" xfId="12747"/>
    <cellStyle name="Normal 3 12 2 2 2" xfId="12748"/>
    <cellStyle name="Normal 3 12 2 2 3" xfId="12749"/>
    <cellStyle name="Normal 3 12 2 2 4" xfId="12750"/>
    <cellStyle name="Normal 3 12 3" xfId="12751"/>
    <cellStyle name="Normal 3 12 3 2" xfId="12752"/>
    <cellStyle name="Normal 3 12 3 2 2" xfId="12753"/>
    <cellStyle name="Normal 3 12 3 2 3" xfId="12754"/>
    <cellStyle name="Normal 3 12 3 2 4" xfId="12755"/>
    <cellStyle name="Normal 3 12 3 3" xfId="12756"/>
    <cellStyle name="Normal 3 12 3 4" xfId="12757"/>
    <cellStyle name="Normal 3 12 3 5" xfId="12758"/>
    <cellStyle name="Normal 3 12 4" xfId="12759"/>
    <cellStyle name="Normal 3 12 5" xfId="12760"/>
    <cellStyle name="Normal 3 12 6" xfId="12761"/>
    <cellStyle name="Normal 3 13" xfId="12762"/>
    <cellStyle name="Normal 3 13 2" xfId="12763"/>
    <cellStyle name="Normal 3 13 3" xfId="12764"/>
    <cellStyle name="Normal 3 13 3 2" xfId="12765"/>
    <cellStyle name="Normal 3 13 3 2 2" xfId="12766"/>
    <cellStyle name="Normal 3 13 3 2 3" xfId="12767"/>
    <cellStyle name="Normal 3 13 3 2 4" xfId="12768"/>
    <cellStyle name="Normal 3 13 3 3" xfId="12769"/>
    <cellStyle name="Normal 3 13 3 4" xfId="12770"/>
    <cellStyle name="Normal 3 13 3 5" xfId="12771"/>
    <cellStyle name="Normal 3 13 4" xfId="12772"/>
    <cellStyle name="Normal 3 13 4 2" xfId="12773"/>
    <cellStyle name="Normal 3 13 4 3" xfId="12774"/>
    <cellStyle name="Normal 3 13 4 4" xfId="12775"/>
    <cellStyle name="Normal 3 13 5" xfId="12776"/>
    <cellStyle name="Normal 3 13 6" xfId="12777"/>
    <cellStyle name="Normal 3 13 7" xfId="12778"/>
    <cellStyle name="Normal 3 14" xfId="12779"/>
    <cellStyle name="Normal 3 14 2" xfId="12780"/>
    <cellStyle name="Normal 3 15" xfId="12781"/>
    <cellStyle name="Normal 3 15 2" xfId="12782"/>
    <cellStyle name="Normal 3 16" xfId="12783"/>
    <cellStyle name="Normal 3 16 2" xfId="12784"/>
    <cellStyle name="Normal 3 17" xfId="12785"/>
    <cellStyle name="Normal 3 17 2" xfId="12786"/>
    <cellStyle name="Normal 3 18" xfId="12787"/>
    <cellStyle name="Normal 3 18 2" xfId="12788"/>
    <cellStyle name="Normal 3 19" xfId="12789"/>
    <cellStyle name="Normal 3 19 2" xfId="12790"/>
    <cellStyle name="Normal 3 2" xfId="12791"/>
    <cellStyle name="Normal 3 2 10" xfId="12792"/>
    <cellStyle name="Normal 3 2 10 2" xfId="12793"/>
    <cellStyle name="Normal 3 2 10 3" xfId="12794"/>
    <cellStyle name="Normal 3 2 10 3 2" xfId="12795"/>
    <cellStyle name="Normal 3 2 10 3 2 2" xfId="12796"/>
    <cellStyle name="Normal 3 2 10 3 2 3" xfId="12797"/>
    <cellStyle name="Normal 3 2 10 3 2 4" xfId="12798"/>
    <cellStyle name="Normal 3 2 10 3 3" xfId="12799"/>
    <cellStyle name="Normal 3 2 10 3 4" xfId="12800"/>
    <cellStyle name="Normal 3 2 10 3 5" xfId="12801"/>
    <cellStyle name="Normal 3 2 10 4" xfId="12802"/>
    <cellStyle name="Normal 3 2 10 4 2" xfId="12803"/>
    <cellStyle name="Normal 3 2 10 4 3" xfId="12804"/>
    <cellStyle name="Normal 3 2 10 4 4" xfId="12805"/>
    <cellStyle name="Normal 3 2 10 5" xfId="12806"/>
    <cellStyle name="Normal 3 2 10 6" xfId="12807"/>
    <cellStyle name="Normal 3 2 10 7" xfId="12808"/>
    <cellStyle name="Normal 3 2 11" xfId="12809"/>
    <cellStyle name="Normal 3 2 11 2" xfId="12810"/>
    <cellStyle name="Normal 3 2 11 3" xfId="12811"/>
    <cellStyle name="Normal 3 2 11 3 2" xfId="12812"/>
    <cellStyle name="Normal 3 2 11 3 2 2" xfId="12813"/>
    <cellStyle name="Normal 3 2 11 3 2 3" xfId="12814"/>
    <cellStyle name="Normal 3 2 11 3 2 4" xfId="12815"/>
    <cellStyle name="Normal 3 2 11 3 3" xfId="12816"/>
    <cellStyle name="Normal 3 2 11 3 4" xfId="12817"/>
    <cellStyle name="Normal 3 2 11 3 5" xfId="12818"/>
    <cellStyle name="Normal 3 2 11 4" xfId="12819"/>
    <cellStyle name="Normal 3 2 11 4 2" xfId="12820"/>
    <cellStyle name="Normal 3 2 11 4 3" xfId="12821"/>
    <cellStyle name="Normal 3 2 11 4 4" xfId="12822"/>
    <cellStyle name="Normal 3 2 11 5" xfId="12823"/>
    <cellStyle name="Normal 3 2 11 6" xfId="12824"/>
    <cellStyle name="Normal 3 2 11 7" xfId="12825"/>
    <cellStyle name="Normal 3 2 12" xfId="12826"/>
    <cellStyle name="Normal 3 2 13" xfId="12827"/>
    <cellStyle name="Normal 3 2 14" xfId="12828"/>
    <cellStyle name="Normal 3 2 15" xfId="12829"/>
    <cellStyle name="Normal 3 2 16" xfId="12830"/>
    <cellStyle name="Normal 3 2 17" xfId="12831"/>
    <cellStyle name="Normal 3 2 17 2" xfId="12832"/>
    <cellStyle name="Normal 3 2 18" xfId="12833"/>
    <cellStyle name="Normal 3 2 18 2" xfId="12834"/>
    <cellStyle name="Normal 3 2 19" xfId="12835"/>
    <cellStyle name="Normal 3 2 19 2" xfId="12836"/>
    <cellStyle name="Normal 3 2 2" xfId="12837"/>
    <cellStyle name="Normal 3 2 2 10" xfId="12838"/>
    <cellStyle name="Normal 3 2 2 11" xfId="12839"/>
    <cellStyle name="Normal 3 2 2 11 2" xfId="12840"/>
    <cellStyle name="Normal 3 2 2 11 2 2" xfId="12841"/>
    <cellStyle name="Normal 3 2 2 11 2 3" xfId="12842"/>
    <cellStyle name="Normal 3 2 2 11 2 4" xfId="12843"/>
    <cellStyle name="Normal 3 2 2 11 3" xfId="12844"/>
    <cellStyle name="Normal 3 2 2 11 4" xfId="12845"/>
    <cellStyle name="Normal 3 2 2 11 5" xfId="12846"/>
    <cellStyle name="Normal 3 2 2 12" xfId="12847"/>
    <cellStyle name="Normal 3 2 2 12 2" xfId="12848"/>
    <cellStyle name="Normal 3 2 2 12 3" xfId="12849"/>
    <cellStyle name="Normal 3 2 2 12 4" xfId="12850"/>
    <cellStyle name="Normal 3 2 2 13" xfId="12851"/>
    <cellStyle name="Normal 3 2 2 14" xfId="12852"/>
    <cellStyle name="Normal 3 2 2 15" xfId="12853"/>
    <cellStyle name="Normal 3 2 2 2" xfId="12854"/>
    <cellStyle name="Normal 3 2 2 2 10" xfId="12855"/>
    <cellStyle name="Normal 3 2 2 2 10 2" xfId="12856"/>
    <cellStyle name="Normal 3 2 2 2 10 2 2" xfId="12857"/>
    <cellStyle name="Normal 3 2 2 2 10 2 3" xfId="12858"/>
    <cellStyle name="Normal 3 2 2 2 10 2 4" xfId="12859"/>
    <cellStyle name="Normal 3 2 2 2 10 3" xfId="12860"/>
    <cellStyle name="Normal 3 2 2 2 10 4" xfId="12861"/>
    <cellStyle name="Normal 3 2 2 2 10 5" xfId="12862"/>
    <cellStyle name="Normal 3 2 2 2 11" xfId="12863"/>
    <cellStyle name="Normal 3 2 2 2 11 2" xfId="12864"/>
    <cellStyle name="Normal 3 2 2 2 11 3" xfId="12865"/>
    <cellStyle name="Normal 3 2 2 2 11 4" xfId="12866"/>
    <cellStyle name="Normal 3 2 2 2 12" xfId="12867"/>
    <cellStyle name="Normal 3 2 2 2 13" xfId="12868"/>
    <cellStyle name="Normal 3 2 2 2 14" xfId="12869"/>
    <cellStyle name="Normal 3 2 2 2 2" xfId="12870"/>
    <cellStyle name="Normal 3 2 2 2 2 10" xfId="12871"/>
    <cellStyle name="Normal 3 2 2 2 2 2" xfId="12872"/>
    <cellStyle name="Normal 3 2 2 2 2 2 2" xfId="12873"/>
    <cellStyle name="Normal 3 2 2 2 2 2 2 2" xfId="12874"/>
    <cellStyle name="Normal 3 2 2 2 2 2 2 2 2" xfId="12875"/>
    <cellStyle name="Normal 3 2 2 2 2 2 2 2 2 2" xfId="12876"/>
    <cellStyle name="Normal 3 2 2 2 2 2 2 2 2 3" xfId="12877"/>
    <cellStyle name="Normal 3 2 2 2 2 2 2 2 2 4" xfId="12878"/>
    <cellStyle name="Normal 3 2 2 2 2 2 2 2 3" xfId="12879"/>
    <cellStyle name="Normal 3 2 2 2 2 2 2 2 4" xfId="12880"/>
    <cellStyle name="Normal 3 2 2 2 2 2 2 2 5" xfId="12881"/>
    <cellStyle name="Normal 3 2 2 2 2 2 2 3" xfId="12882"/>
    <cellStyle name="Normal 3 2 2 2 2 2 2 3 2" xfId="12883"/>
    <cellStyle name="Normal 3 2 2 2 2 2 2 3 3" xfId="12884"/>
    <cellStyle name="Normal 3 2 2 2 2 2 2 3 4" xfId="12885"/>
    <cellStyle name="Normal 3 2 2 2 2 2 2 4" xfId="12886"/>
    <cellStyle name="Normal 3 2 2 2 2 2 2 5" xfId="12887"/>
    <cellStyle name="Normal 3 2 2 2 2 2 2 6" xfId="12888"/>
    <cellStyle name="Normal 3 2 2 2 2 2 3" xfId="12889"/>
    <cellStyle name="Normal 3 2 2 2 2 2 3 2" xfId="12890"/>
    <cellStyle name="Normal 3 2 2 2 2 2 3 2 2" xfId="12891"/>
    <cellStyle name="Normal 3 2 2 2 2 2 3 2 2 2" xfId="12892"/>
    <cellStyle name="Normal 3 2 2 2 2 2 3 2 2 3" xfId="12893"/>
    <cellStyle name="Normal 3 2 2 2 2 2 3 2 2 4" xfId="12894"/>
    <cellStyle name="Normal 3 2 2 2 2 2 3 2 3" xfId="12895"/>
    <cellStyle name="Normal 3 2 2 2 2 2 3 2 4" xfId="12896"/>
    <cellStyle name="Normal 3 2 2 2 2 2 3 2 5" xfId="12897"/>
    <cellStyle name="Normal 3 2 2 2 2 2 3 3" xfId="12898"/>
    <cellStyle name="Normal 3 2 2 2 2 2 3 3 2" xfId="12899"/>
    <cellStyle name="Normal 3 2 2 2 2 2 3 3 3" xfId="12900"/>
    <cellStyle name="Normal 3 2 2 2 2 2 3 3 4" xfId="12901"/>
    <cellStyle name="Normal 3 2 2 2 2 2 3 4" xfId="12902"/>
    <cellStyle name="Normal 3 2 2 2 2 2 3 5" xfId="12903"/>
    <cellStyle name="Normal 3 2 2 2 2 2 3 6" xfId="12904"/>
    <cellStyle name="Normal 3 2 2 2 2 2 4" xfId="12905"/>
    <cellStyle name="Normal 3 2 2 2 2 2 4 2" xfId="12906"/>
    <cellStyle name="Normal 3 2 2 2 2 2 4 2 2" xfId="12907"/>
    <cellStyle name="Normal 3 2 2 2 2 2 4 2 3" xfId="12908"/>
    <cellStyle name="Normal 3 2 2 2 2 2 4 2 4" xfId="12909"/>
    <cellStyle name="Normal 3 2 2 2 2 2 4 3" xfId="12910"/>
    <cellStyle name="Normal 3 2 2 2 2 2 4 4" xfId="12911"/>
    <cellStyle name="Normal 3 2 2 2 2 2 4 5" xfId="12912"/>
    <cellStyle name="Normal 3 2 2 2 2 2 5" xfId="12913"/>
    <cellStyle name="Normal 3 2 2 2 2 2 5 2" xfId="12914"/>
    <cellStyle name="Normal 3 2 2 2 2 2 5 3" xfId="12915"/>
    <cellStyle name="Normal 3 2 2 2 2 2 5 4" xfId="12916"/>
    <cellStyle name="Normal 3 2 2 2 2 2 6" xfId="12917"/>
    <cellStyle name="Normal 3 2 2 2 2 2 7" xfId="12918"/>
    <cellStyle name="Normal 3 2 2 2 2 2 8" xfId="12919"/>
    <cellStyle name="Normal 3 2 2 2 2 3" xfId="12920"/>
    <cellStyle name="Normal 3 2 2 2 2 3 2" xfId="12921"/>
    <cellStyle name="Normal 3 2 2 2 2 3 2 2" xfId="12922"/>
    <cellStyle name="Normal 3 2 2 2 2 3 2 2 2" xfId="12923"/>
    <cellStyle name="Normal 3 2 2 2 2 3 2 2 3" xfId="12924"/>
    <cellStyle name="Normal 3 2 2 2 2 3 2 2 4" xfId="12925"/>
    <cellStyle name="Normal 3 2 2 2 2 3 2 3" xfId="12926"/>
    <cellStyle name="Normal 3 2 2 2 2 3 2 4" xfId="12927"/>
    <cellStyle name="Normal 3 2 2 2 2 3 2 5" xfId="12928"/>
    <cellStyle name="Normal 3 2 2 2 2 3 3" xfId="12929"/>
    <cellStyle name="Normal 3 2 2 2 2 3 3 2" xfId="12930"/>
    <cellStyle name="Normal 3 2 2 2 2 3 3 3" xfId="12931"/>
    <cellStyle name="Normal 3 2 2 2 2 3 3 4" xfId="12932"/>
    <cellStyle name="Normal 3 2 2 2 2 3 4" xfId="12933"/>
    <cellStyle name="Normal 3 2 2 2 2 3 5" xfId="12934"/>
    <cellStyle name="Normal 3 2 2 2 2 3 6" xfId="12935"/>
    <cellStyle name="Normal 3 2 2 2 2 4" xfId="12936"/>
    <cellStyle name="Normal 3 2 2 2 2 4 2" xfId="12937"/>
    <cellStyle name="Normal 3 2 2 2 2 4 2 2" xfId="12938"/>
    <cellStyle name="Normal 3 2 2 2 2 4 2 2 2" xfId="12939"/>
    <cellStyle name="Normal 3 2 2 2 2 4 2 2 3" xfId="12940"/>
    <cellStyle name="Normal 3 2 2 2 2 4 2 2 4" xfId="12941"/>
    <cellStyle name="Normal 3 2 2 2 2 4 2 3" xfId="12942"/>
    <cellStyle name="Normal 3 2 2 2 2 4 2 4" xfId="12943"/>
    <cellStyle name="Normal 3 2 2 2 2 4 2 5" xfId="12944"/>
    <cellStyle name="Normal 3 2 2 2 2 4 3" xfId="12945"/>
    <cellStyle name="Normal 3 2 2 2 2 4 3 2" xfId="12946"/>
    <cellStyle name="Normal 3 2 2 2 2 4 3 3" xfId="12947"/>
    <cellStyle name="Normal 3 2 2 2 2 4 3 4" xfId="12948"/>
    <cellStyle name="Normal 3 2 2 2 2 4 4" xfId="12949"/>
    <cellStyle name="Normal 3 2 2 2 2 4 5" xfId="12950"/>
    <cellStyle name="Normal 3 2 2 2 2 4 6" xfId="12951"/>
    <cellStyle name="Normal 3 2 2 2 2 5" xfId="12952"/>
    <cellStyle name="Normal 3 2 2 2 2 6" xfId="12953"/>
    <cellStyle name="Normal 3 2 2 2 2 6 2" xfId="12954"/>
    <cellStyle name="Normal 3 2 2 2 2 6 2 2" xfId="12955"/>
    <cellStyle name="Normal 3 2 2 2 2 6 2 3" xfId="12956"/>
    <cellStyle name="Normal 3 2 2 2 2 6 2 4" xfId="12957"/>
    <cellStyle name="Normal 3 2 2 2 2 6 3" xfId="12958"/>
    <cellStyle name="Normal 3 2 2 2 2 6 4" xfId="12959"/>
    <cellStyle name="Normal 3 2 2 2 2 6 5" xfId="12960"/>
    <cellStyle name="Normal 3 2 2 2 2 7" xfId="12961"/>
    <cellStyle name="Normal 3 2 2 2 2 7 2" xfId="12962"/>
    <cellStyle name="Normal 3 2 2 2 2 7 3" xfId="12963"/>
    <cellStyle name="Normal 3 2 2 2 2 7 4" xfId="12964"/>
    <cellStyle name="Normal 3 2 2 2 2 8" xfId="12965"/>
    <cellStyle name="Normal 3 2 2 2 2 9" xfId="12966"/>
    <cellStyle name="Normal 3 2 2 2 3" xfId="12967"/>
    <cellStyle name="Normal 3 2 2 2 3 2" xfId="12968"/>
    <cellStyle name="Normal 3 2 2 2 3 2 2" xfId="12969"/>
    <cellStyle name="Normal 3 2 2 2 3 2 2 2" xfId="12970"/>
    <cellStyle name="Normal 3 2 2 2 3 2 2 2 2" xfId="12971"/>
    <cellStyle name="Normal 3 2 2 2 3 2 2 2 2 2" xfId="12972"/>
    <cellStyle name="Normal 3 2 2 2 3 2 2 2 2 3" xfId="12973"/>
    <cellStyle name="Normal 3 2 2 2 3 2 2 2 2 4" xfId="12974"/>
    <cellStyle name="Normal 3 2 2 2 3 2 2 2 3" xfId="12975"/>
    <cellStyle name="Normal 3 2 2 2 3 2 2 2 4" xfId="12976"/>
    <cellStyle name="Normal 3 2 2 2 3 2 2 2 5" xfId="12977"/>
    <cellStyle name="Normal 3 2 2 2 3 2 2 3" xfId="12978"/>
    <cellStyle name="Normal 3 2 2 2 3 2 2 3 2" xfId="12979"/>
    <cellStyle name="Normal 3 2 2 2 3 2 2 3 3" xfId="12980"/>
    <cellStyle name="Normal 3 2 2 2 3 2 2 3 4" xfId="12981"/>
    <cellStyle name="Normal 3 2 2 2 3 2 2 4" xfId="12982"/>
    <cellStyle name="Normal 3 2 2 2 3 2 2 5" xfId="12983"/>
    <cellStyle name="Normal 3 2 2 2 3 2 2 6" xfId="12984"/>
    <cellStyle name="Normal 3 2 2 2 3 2 3" xfId="12985"/>
    <cellStyle name="Normal 3 2 2 2 3 2 3 2" xfId="12986"/>
    <cellStyle name="Normal 3 2 2 2 3 2 3 2 2" xfId="12987"/>
    <cellStyle name="Normal 3 2 2 2 3 2 3 2 2 2" xfId="12988"/>
    <cellStyle name="Normal 3 2 2 2 3 2 3 2 2 3" xfId="12989"/>
    <cellStyle name="Normal 3 2 2 2 3 2 3 2 2 4" xfId="12990"/>
    <cellStyle name="Normal 3 2 2 2 3 2 3 2 3" xfId="12991"/>
    <cellStyle name="Normal 3 2 2 2 3 2 3 2 4" xfId="12992"/>
    <cellStyle name="Normal 3 2 2 2 3 2 3 2 5" xfId="12993"/>
    <cellStyle name="Normal 3 2 2 2 3 2 3 3" xfId="12994"/>
    <cellStyle name="Normal 3 2 2 2 3 2 3 3 2" xfId="12995"/>
    <cellStyle name="Normal 3 2 2 2 3 2 3 3 3" xfId="12996"/>
    <cellStyle name="Normal 3 2 2 2 3 2 3 3 4" xfId="12997"/>
    <cellStyle name="Normal 3 2 2 2 3 2 3 4" xfId="12998"/>
    <cellStyle name="Normal 3 2 2 2 3 2 3 5" xfId="12999"/>
    <cellStyle name="Normal 3 2 2 2 3 2 3 6" xfId="13000"/>
    <cellStyle name="Normal 3 2 2 2 3 2 4" xfId="13001"/>
    <cellStyle name="Normal 3 2 2 2 3 2 4 2" xfId="13002"/>
    <cellStyle name="Normal 3 2 2 2 3 2 4 2 2" xfId="13003"/>
    <cellStyle name="Normal 3 2 2 2 3 2 4 2 3" xfId="13004"/>
    <cellStyle name="Normal 3 2 2 2 3 2 4 2 4" xfId="13005"/>
    <cellStyle name="Normal 3 2 2 2 3 2 4 3" xfId="13006"/>
    <cellStyle name="Normal 3 2 2 2 3 2 4 4" xfId="13007"/>
    <cellStyle name="Normal 3 2 2 2 3 2 4 5" xfId="13008"/>
    <cellStyle name="Normal 3 2 2 2 3 2 5" xfId="13009"/>
    <cellStyle name="Normal 3 2 2 2 3 2 5 2" xfId="13010"/>
    <cellStyle name="Normal 3 2 2 2 3 2 5 3" xfId="13011"/>
    <cellStyle name="Normal 3 2 2 2 3 2 5 4" xfId="13012"/>
    <cellStyle name="Normal 3 2 2 2 3 2 6" xfId="13013"/>
    <cellStyle name="Normal 3 2 2 2 3 2 7" xfId="13014"/>
    <cellStyle name="Normal 3 2 2 2 3 2 8" xfId="13015"/>
    <cellStyle name="Normal 3 2 2 2 3 3" xfId="13016"/>
    <cellStyle name="Normal 3 2 2 2 3 3 2" xfId="13017"/>
    <cellStyle name="Normal 3 2 2 2 3 3 2 2" xfId="13018"/>
    <cellStyle name="Normal 3 2 2 2 3 3 2 2 2" xfId="13019"/>
    <cellStyle name="Normal 3 2 2 2 3 3 2 2 3" xfId="13020"/>
    <cellStyle name="Normal 3 2 2 2 3 3 2 2 4" xfId="13021"/>
    <cellStyle name="Normal 3 2 2 2 3 3 2 3" xfId="13022"/>
    <cellStyle name="Normal 3 2 2 2 3 3 2 4" xfId="13023"/>
    <cellStyle name="Normal 3 2 2 2 3 3 2 5" xfId="13024"/>
    <cellStyle name="Normal 3 2 2 2 3 3 3" xfId="13025"/>
    <cellStyle name="Normal 3 2 2 2 3 3 3 2" xfId="13026"/>
    <cellStyle name="Normal 3 2 2 2 3 3 3 3" xfId="13027"/>
    <cellStyle name="Normal 3 2 2 2 3 3 3 4" xfId="13028"/>
    <cellStyle name="Normal 3 2 2 2 3 3 4" xfId="13029"/>
    <cellStyle name="Normal 3 2 2 2 3 3 5" xfId="13030"/>
    <cellStyle name="Normal 3 2 2 2 3 3 6" xfId="13031"/>
    <cellStyle name="Normal 3 2 2 2 3 4" xfId="13032"/>
    <cellStyle name="Normal 3 2 2 2 3 4 2" xfId="13033"/>
    <cellStyle name="Normal 3 2 2 2 3 4 2 2" xfId="13034"/>
    <cellStyle name="Normal 3 2 2 2 3 4 2 2 2" xfId="13035"/>
    <cellStyle name="Normal 3 2 2 2 3 4 2 2 3" xfId="13036"/>
    <cellStyle name="Normal 3 2 2 2 3 4 2 2 4" xfId="13037"/>
    <cellStyle name="Normal 3 2 2 2 3 4 2 3" xfId="13038"/>
    <cellStyle name="Normal 3 2 2 2 3 4 2 4" xfId="13039"/>
    <cellStyle name="Normal 3 2 2 2 3 4 2 5" xfId="13040"/>
    <cellStyle name="Normal 3 2 2 2 3 4 3" xfId="13041"/>
    <cellStyle name="Normal 3 2 2 2 3 4 3 2" xfId="13042"/>
    <cellStyle name="Normal 3 2 2 2 3 4 3 3" xfId="13043"/>
    <cellStyle name="Normal 3 2 2 2 3 4 3 4" xfId="13044"/>
    <cellStyle name="Normal 3 2 2 2 3 4 4" xfId="13045"/>
    <cellStyle name="Normal 3 2 2 2 3 4 5" xfId="13046"/>
    <cellStyle name="Normal 3 2 2 2 3 4 6" xfId="13047"/>
    <cellStyle name="Normal 3 2 2 2 3 5" xfId="13048"/>
    <cellStyle name="Normal 3 2 2 2 3 5 2" xfId="13049"/>
    <cellStyle name="Normal 3 2 2 2 3 5 2 2" xfId="13050"/>
    <cellStyle name="Normal 3 2 2 2 3 5 2 3" xfId="13051"/>
    <cellStyle name="Normal 3 2 2 2 3 5 2 4" xfId="13052"/>
    <cellStyle name="Normal 3 2 2 2 3 5 3" xfId="13053"/>
    <cellStyle name="Normal 3 2 2 2 3 5 4" xfId="13054"/>
    <cellStyle name="Normal 3 2 2 2 3 5 5" xfId="13055"/>
    <cellStyle name="Normal 3 2 2 2 3 6" xfId="13056"/>
    <cellStyle name="Normal 3 2 2 2 3 6 2" xfId="13057"/>
    <cellStyle name="Normal 3 2 2 2 3 6 3" xfId="13058"/>
    <cellStyle name="Normal 3 2 2 2 3 6 4" xfId="13059"/>
    <cellStyle name="Normal 3 2 2 2 3 7" xfId="13060"/>
    <cellStyle name="Normal 3 2 2 2 3 8" xfId="13061"/>
    <cellStyle name="Normal 3 2 2 2 3 9" xfId="13062"/>
    <cellStyle name="Normal 3 2 2 2 4" xfId="13063"/>
    <cellStyle name="Normal 3 2 2 2 4 2" xfId="13064"/>
    <cellStyle name="Normal 3 2 2 2 4 2 2" xfId="13065"/>
    <cellStyle name="Normal 3 2 2 2 4 2 2 2" xfId="13066"/>
    <cellStyle name="Normal 3 2 2 2 4 2 2 2 2" xfId="13067"/>
    <cellStyle name="Normal 3 2 2 2 4 2 2 2 2 2" xfId="13068"/>
    <cellStyle name="Normal 3 2 2 2 4 2 2 2 2 3" xfId="13069"/>
    <cellStyle name="Normal 3 2 2 2 4 2 2 2 2 4" xfId="13070"/>
    <cellStyle name="Normal 3 2 2 2 4 2 2 2 3" xfId="13071"/>
    <cellStyle name="Normal 3 2 2 2 4 2 2 2 4" xfId="13072"/>
    <cellStyle name="Normal 3 2 2 2 4 2 2 2 5" xfId="13073"/>
    <cellStyle name="Normal 3 2 2 2 4 2 2 3" xfId="13074"/>
    <cellStyle name="Normal 3 2 2 2 4 2 2 3 2" xfId="13075"/>
    <cellStyle name="Normal 3 2 2 2 4 2 2 3 3" xfId="13076"/>
    <cellStyle name="Normal 3 2 2 2 4 2 2 3 4" xfId="13077"/>
    <cellStyle name="Normal 3 2 2 2 4 2 2 4" xfId="13078"/>
    <cellStyle name="Normal 3 2 2 2 4 2 2 5" xfId="13079"/>
    <cellStyle name="Normal 3 2 2 2 4 2 2 6" xfId="13080"/>
    <cellStyle name="Normal 3 2 2 2 4 2 3" xfId="13081"/>
    <cellStyle name="Normal 3 2 2 2 4 2 3 2" xfId="13082"/>
    <cellStyle name="Normal 3 2 2 2 4 2 3 2 2" xfId="13083"/>
    <cellStyle name="Normal 3 2 2 2 4 2 3 2 2 2" xfId="13084"/>
    <cellStyle name="Normal 3 2 2 2 4 2 3 2 2 3" xfId="13085"/>
    <cellStyle name="Normal 3 2 2 2 4 2 3 2 2 4" xfId="13086"/>
    <cellStyle name="Normal 3 2 2 2 4 2 3 2 3" xfId="13087"/>
    <cellStyle name="Normal 3 2 2 2 4 2 3 2 4" xfId="13088"/>
    <cellStyle name="Normal 3 2 2 2 4 2 3 2 5" xfId="13089"/>
    <cellStyle name="Normal 3 2 2 2 4 2 3 3" xfId="13090"/>
    <cellStyle name="Normal 3 2 2 2 4 2 3 3 2" xfId="13091"/>
    <cellStyle name="Normal 3 2 2 2 4 2 3 3 3" xfId="13092"/>
    <cellStyle name="Normal 3 2 2 2 4 2 3 3 4" xfId="13093"/>
    <cellStyle name="Normal 3 2 2 2 4 2 3 4" xfId="13094"/>
    <cellStyle name="Normal 3 2 2 2 4 2 3 5" xfId="13095"/>
    <cellStyle name="Normal 3 2 2 2 4 2 3 6" xfId="13096"/>
    <cellStyle name="Normal 3 2 2 2 4 2 4" xfId="13097"/>
    <cellStyle name="Normal 3 2 2 2 4 2 4 2" xfId="13098"/>
    <cellStyle name="Normal 3 2 2 2 4 2 4 2 2" xfId="13099"/>
    <cellStyle name="Normal 3 2 2 2 4 2 4 2 3" xfId="13100"/>
    <cellStyle name="Normal 3 2 2 2 4 2 4 2 4" xfId="13101"/>
    <cellStyle name="Normal 3 2 2 2 4 2 4 3" xfId="13102"/>
    <cellStyle name="Normal 3 2 2 2 4 2 4 4" xfId="13103"/>
    <cellStyle name="Normal 3 2 2 2 4 2 4 5" xfId="13104"/>
    <cellStyle name="Normal 3 2 2 2 4 2 5" xfId="13105"/>
    <cellStyle name="Normal 3 2 2 2 4 2 5 2" xfId="13106"/>
    <cellStyle name="Normal 3 2 2 2 4 2 5 3" xfId="13107"/>
    <cellStyle name="Normal 3 2 2 2 4 2 5 4" xfId="13108"/>
    <cellStyle name="Normal 3 2 2 2 4 2 6" xfId="13109"/>
    <cellStyle name="Normal 3 2 2 2 4 2 7" xfId="13110"/>
    <cellStyle name="Normal 3 2 2 2 4 2 8" xfId="13111"/>
    <cellStyle name="Normal 3 2 2 2 4 3" xfId="13112"/>
    <cellStyle name="Normal 3 2 2 2 4 3 2" xfId="13113"/>
    <cellStyle name="Normal 3 2 2 2 4 3 2 2" xfId="13114"/>
    <cellStyle name="Normal 3 2 2 2 4 3 2 2 2" xfId="13115"/>
    <cellStyle name="Normal 3 2 2 2 4 3 2 2 3" xfId="13116"/>
    <cellStyle name="Normal 3 2 2 2 4 3 2 2 4" xfId="13117"/>
    <cellStyle name="Normal 3 2 2 2 4 3 2 3" xfId="13118"/>
    <cellStyle name="Normal 3 2 2 2 4 3 2 4" xfId="13119"/>
    <cellStyle name="Normal 3 2 2 2 4 3 2 5" xfId="13120"/>
    <cellStyle name="Normal 3 2 2 2 4 3 3" xfId="13121"/>
    <cellStyle name="Normal 3 2 2 2 4 3 3 2" xfId="13122"/>
    <cellStyle name="Normal 3 2 2 2 4 3 3 3" xfId="13123"/>
    <cellStyle name="Normal 3 2 2 2 4 3 3 4" xfId="13124"/>
    <cellStyle name="Normal 3 2 2 2 4 3 4" xfId="13125"/>
    <cellStyle name="Normal 3 2 2 2 4 3 5" xfId="13126"/>
    <cellStyle name="Normal 3 2 2 2 4 3 6" xfId="13127"/>
    <cellStyle name="Normal 3 2 2 2 4 4" xfId="13128"/>
    <cellStyle name="Normal 3 2 2 2 4 4 2" xfId="13129"/>
    <cellStyle name="Normal 3 2 2 2 4 4 2 2" xfId="13130"/>
    <cellStyle name="Normal 3 2 2 2 4 4 2 2 2" xfId="13131"/>
    <cellStyle name="Normal 3 2 2 2 4 4 2 2 3" xfId="13132"/>
    <cellStyle name="Normal 3 2 2 2 4 4 2 2 4" xfId="13133"/>
    <cellStyle name="Normal 3 2 2 2 4 4 2 3" xfId="13134"/>
    <cellStyle name="Normal 3 2 2 2 4 4 2 4" xfId="13135"/>
    <cellStyle name="Normal 3 2 2 2 4 4 2 5" xfId="13136"/>
    <cellStyle name="Normal 3 2 2 2 4 4 3" xfId="13137"/>
    <cellStyle name="Normal 3 2 2 2 4 4 3 2" xfId="13138"/>
    <cellStyle name="Normal 3 2 2 2 4 4 3 3" xfId="13139"/>
    <cellStyle name="Normal 3 2 2 2 4 4 3 4" xfId="13140"/>
    <cellStyle name="Normal 3 2 2 2 4 4 4" xfId="13141"/>
    <cellStyle name="Normal 3 2 2 2 4 4 5" xfId="13142"/>
    <cellStyle name="Normal 3 2 2 2 4 4 6" xfId="13143"/>
    <cellStyle name="Normal 3 2 2 2 4 5" xfId="13144"/>
    <cellStyle name="Normal 3 2 2 2 4 5 2" xfId="13145"/>
    <cellStyle name="Normal 3 2 2 2 4 5 2 2" xfId="13146"/>
    <cellStyle name="Normal 3 2 2 2 4 5 2 3" xfId="13147"/>
    <cellStyle name="Normal 3 2 2 2 4 5 2 4" xfId="13148"/>
    <cellStyle name="Normal 3 2 2 2 4 5 3" xfId="13149"/>
    <cellStyle name="Normal 3 2 2 2 4 5 4" xfId="13150"/>
    <cellStyle name="Normal 3 2 2 2 4 5 5" xfId="13151"/>
    <cellStyle name="Normal 3 2 2 2 4 6" xfId="13152"/>
    <cellStyle name="Normal 3 2 2 2 4 6 2" xfId="13153"/>
    <cellStyle name="Normal 3 2 2 2 4 6 3" xfId="13154"/>
    <cellStyle name="Normal 3 2 2 2 4 6 4" xfId="13155"/>
    <cellStyle name="Normal 3 2 2 2 4 7" xfId="13156"/>
    <cellStyle name="Normal 3 2 2 2 4 8" xfId="13157"/>
    <cellStyle name="Normal 3 2 2 2 4 9" xfId="13158"/>
    <cellStyle name="Normal 3 2 2 2 5" xfId="13159"/>
    <cellStyle name="Normal 3 2 2 2 5 2" xfId="13160"/>
    <cellStyle name="Normal 3 2 2 2 5 2 2" xfId="13161"/>
    <cellStyle name="Normal 3 2 2 2 5 2 2 2" xfId="13162"/>
    <cellStyle name="Normal 3 2 2 2 5 2 2 2 2" xfId="13163"/>
    <cellStyle name="Normal 3 2 2 2 5 2 2 2 3" xfId="13164"/>
    <cellStyle name="Normal 3 2 2 2 5 2 2 2 4" xfId="13165"/>
    <cellStyle name="Normal 3 2 2 2 5 2 2 3" xfId="13166"/>
    <cellStyle name="Normal 3 2 2 2 5 2 2 4" xfId="13167"/>
    <cellStyle name="Normal 3 2 2 2 5 2 2 5" xfId="13168"/>
    <cellStyle name="Normal 3 2 2 2 5 2 3" xfId="13169"/>
    <cellStyle name="Normal 3 2 2 2 5 2 3 2" xfId="13170"/>
    <cellStyle name="Normal 3 2 2 2 5 2 3 3" xfId="13171"/>
    <cellStyle name="Normal 3 2 2 2 5 2 3 4" xfId="13172"/>
    <cellStyle name="Normal 3 2 2 2 5 2 4" xfId="13173"/>
    <cellStyle name="Normal 3 2 2 2 5 2 5" xfId="13174"/>
    <cellStyle name="Normal 3 2 2 2 5 2 6" xfId="13175"/>
    <cellStyle name="Normal 3 2 2 2 5 3" xfId="13176"/>
    <cellStyle name="Normal 3 2 2 2 5 3 2" xfId="13177"/>
    <cellStyle name="Normal 3 2 2 2 5 3 2 2" xfId="13178"/>
    <cellStyle name="Normal 3 2 2 2 5 3 2 2 2" xfId="13179"/>
    <cellStyle name="Normal 3 2 2 2 5 3 2 2 3" xfId="13180"/>
    <cellStyle name="Normal 3 2 2 2 5 3 2 2 4" xfId="13181"/>
    <cellStyle name="Normal 3 2 2 2 5 3 2 3" xfId="13182"/>
    <cellStyle name="Normal 3 2 2 2 5 3 2 4" xfId="13183"/>
    <cellStyle name="Normal 3 2 2 2 5 3 2 5" xfId="13184"/>
    <cellStyle name="Normal 3 2 2 2 5 3 3" xfId="13185"/>
    <cellStyle name="Normal 3 2 2 2 5 3 3 2" xfId="13186"/>
    <cellStyle name="Normal 3 2 2 2 5 3 3 3" xfId="13187"/>
    <cellStyle name="Normal 3 2 2 2 5 3 3 4" xfId="13188"/>
    <cellStyle name="Normal 3 2 2 2 5 3 4" xfId="13189"/>
    <cellStyle name="Normal 3 2 2 2 5 3 5" xfId="13190"/>
    <cellStyle name="Normal 3 2 2 2 5 3 6" xfId="13191"/>
    <cellStyle name="Normal 3 2 2 2 5 4" xfId="13192"/>
    <cellStyle name="Normal 3 2 2 2 5 4 2" xfId="13193"/>
    <cellStyle name="Normal 3 2 2 2 5 4 2 2" xfId="13194"/>
    <cellStyle name="Normal 3 2 2 2 5 4 2 3" xfId="13195"/>
    <cellStyle name="Normal 3 2 2 2 5 4 2 4" xfId="13196"/>
    <cellStyle name="Normal 3 2 2 2 5 4 3" xfId="13197"/>
    <cellStyle name="Normal 3 2 2 2 5 4 4" xfId="13198"/>
    <cellStyle name="Normal 3 2 2 2 5 4 5" xfId="13199"/>
    <cellStyle name="Normal 3 2 2 2 5 5" xfId="13200"/>
    <cellStyle name="Normal 3 2 2 2 5 5 2" xfId="13201"/>
    <cellStyle name="Normal 3 2 2 2 5 5 3" xfId="13202"/>
    <cellStyle name="Normal 3 2 2 2 5 5 4" xfId="13203"/>
    <cellStyle name="Normal 3 2 2 2 5 6" xfId="13204"/>
    <cellStyle name="Normal 3 2 2 2 5 7" xfId="13205"/>
    <cellStyle name="Normal 3 2 2 2 5 8" xfId="13206"/>
    <cellStyle name="Normal 3 2 2 2 6" xfId="13207"/>
    <cellStyle name="Normal 3 2 2 2 6 2" xfId="13208"/>
    <cellStyle name="Normal 3 2 2 2 6 2 2" xfId="13209"/>
    <cellStyle name="Normal 3 2 2 2 6 2 2 2" xfId="13210"/>
    <cellStyle name="Normal 3 2 2 2 6 2 2 2 2" xfId="13211"/>
    <cellStyle name="Normal 3 2 2 2 6 2 2 2 3" xfId="13212"/>
    <cellStyle name="Normal 3 2 2 2 6 2 2 2 4" xfId="13213"/>
    <cellStyle name="Normal 3 2 2 2 6 2 2 3" xfId="13214"/>
    <cellStyle name="Normal 3 2 2 2 6 2 2 4" xfId="13215"/>
    <cellStyle name="Normal 3 2 2 2 6 2 2 5" xfId="13216"/>
    <cellStyle name="Normal 3 2 2 2 6 2 3" xfId="13217"/>
    <cellStyle name="Normal 3 2 2 2 6 2 3 2" xfId="13218"/>
    <cellStyle name="Normal 3 2 2 2 6 2 3 3" xfId="13219"/>
    <cellStyle name="Normal 3 2 2 2 6 2 3 4" xfId="13220"/>
    <cellStyle name="Normal 3 2 2 2 6 2 4" xfId="13221"/>
    <cellStyle name="Normal 3 2 2 2 6 2 5" xfId="13222"/>
    <cellStyle name="Normal 3 2 2 2 6 2 6" xfId="13223"/>
    <cellStyle name="Normal 3 2 2 2 6 3" xfId="13224"/>
    <cellStyle name="Normal 3 2 2 2 6 3 2" xfId="13225"/>
    <cellStyle name="Normal 3 2 2 2 6 3 2 2" xfId="13226"/>
    <cellStyle name="Normal 3 2 2 2 6 3 2 2 2" xfId="13227"/>
    <cellStyle name="Normal 3 2 2 2 6 3 2 2 3" xfId="13228"/>
    <cellStyle name="Normal 3 2 2 2 6 3 2 2 4" xfId="13229"/>
    <cellStyle name="Normal 3 2 2 2 6 3 2 3" xfId="13230"/>
    <cellStyle name="Normal 3 2 2 2 6 3 2 4" xfId="13231"/>
    <cellStyle name="Normal 3 2 2 2 6 3 2 5" xfId="13232"/>
    <cellStyle name="Normal 3 2 2 2 6 3 3" xfId="13233"/>
    <cellStyle name="Normal 3 2 2 2 6 3 3 2" xfId="13234"/>
    <cellStyle name="Normal 3 2 2 2 6 3 3 3" xfId="13235"/>
    <cellStyle name="Normal 3 2 2 2 6 3 3 4" xfId="13236"/>
    <cellStyle name="Normal 3 2 2 2 6 3 4" xfId="13237"/>
    <cellStyle name="Normal 3 2 2 2 6 3 5" xfId="13238"/>
    <cellStyle name="Normal 3 2 2 2 6 3 6" xfId="13239"/>
    <cellStyle name="Normal 3 2 2 2 6 4" xfId="13240"/>
    <cellStyle name="Normal 3 2 2 2 6 4 2" xfId="13241"/>
    <cellStyle name="Normal 3 2 2 2 6 4 2 2" xfId="13242"/>
    <cellStyle name="Normal 3 2 2 2 6 4 2 3" xfId="13243"/>
    <cellStyle name="Normal 3 2 2 2 6 4 2 4" xfId="13244"/>
    <cellStyle name="Normal 3 2 2 2 6 4 3" xfId="13245"/>
    <cellStyle name="Normal 3 2 2 2 6 4 4" xfId="13246"/>
    <cellStyle name="Normal 3 2 2 2 6 4 5" xfId="13247"/>
    <cellStyle name="Normal 3 2 2 2 6 5" xfId="13248"/>
    <cellStyle name="Normal 3 2 2 2 6 5 2" xfId="13249"/>
    <cellStyle name="Normal 3 2 2 2 6 5 3" xfId="13250"/>
    <cellStyle name="Normal 3 2 2 2 6 5 4" xfId="13251"/>
    <cellStyle name="Normal 3 2 2 2 6 6" xfId="13252"/>
    <cellStyle name="Normal 3 2 2 2 6 7" xfId="13253"/>
    <cellStyle name="Normal 3 2 2 2 6 8" xfId="13254"/>
    <cellStyle name="Normal 3 2 2 2 7" xfId="13255"/>
    <cellStyle name="Normal 3 2 2 2 7 2" xfId="13256"/>
    <cellStyle name="Normal 3 2 2 2 7 2 2" xfId="13257"/>
    <cellStyle name="Normal 3 2 2 2 7 2 2 2" xfId="13258"/>
    <cellStyle name="Normal 3 2 2 2 7 2 2 3" xfId="13259"/>
    <cellStyle name="Normal 3 2 2 2 7 2 2 4" xfId="13260"/>
    <cellStyle name="Normal 3 2 2 2 7 2 3" xfId="13261"/>
    <cellStyle name="Normal 3 2 2 2 7 2 4" xfId="13262"/>
    <cellStyle name="Normal 3 2 2 2 7 2 5" xfId="13263"/>
    <cellStyle name="Normal 3 2 2 2 7 3" xfId="13264"/>
    <cellStyle name="Normal 3 2 2 2 7 3 2" xfId="13265"/>
    <cellStyle name="Normal 3 2 2 2 7 3 3" xfId="13266"/>
    <cellStyle name="Normal 3 2 2 2 7 3 4" xfId="13267"/>
    <cellStyle name="Normal 3 2 2 2 7 4" xfId="13268"/>
    <cellStyle name="Normal 3 2 2 2 7 5" xfId="13269"/>
    <cellStyle name="Normal 3 2 2 2 7 6" xfId="13270"/>
    <cellStyle name="Normal 3 2 2 2 8" xfId="13271"/>
    <cellStyle name="Normal 3 2 2 2 8 2" xfId="13272"/>
    <cellStyle name="Normal 3 2 2 2 8 2 2" xfId="13273"/>
    <cellStyle name="Normal 3 2 2 2 8 2 2 2" xfId="13274"/>
    <cellStyle name="Normal 3 2 2 2 8 2 2 3" xfId="13275"/>
    <cellStyle name="Normal 3 2 2 2 8 2 2 4" xfId="13276"/>
    <cellStyle name="Normal 3 2 2 2 8 2 3" xfId="13277"/>
    <cellStyle name="Normal 3 2 2 2 8 2 4" xfId="13278"/>
    <cellStyle name="Normal 3 2 2 2 8 2 5" xfId="13279"/>
    <cellStyle name="Normal 3 2 2 2 8 3" xfId="13280"/>
    <cellStyle name="Normal 3 2 2 2 8 3 2" xfId="13281"/>
    <cellStyle name="Normal 3 2 2 2 8 3 3" xfId="13282"/>
    <cellStyle name="Normal 3 2 2 2 8 3 4" xfId="13283"/>
    <cellStyle name="Normal 3 2 2 2 8 4" xfId="13284"/>
    <cellStyle name="Normal 3 2 2 2 8 5" xfId="13285"/>
    <cellStyle name="Normal 3 2 2 2 8 6" xfId="13286"/>
    <cellStyle name="Normal 3 2 2 2 9" xfId="13287"/>
    <cellStyle name="Normal 3 2 2 3" xfId="13288"/>
    <cellStyle name="Normal 3 2 2 3 10" xfId="13289"/>
    <cellStyle name="Normal 3 2 2 3 11" xfId="13290"/>
    <cellStyle name="Normal 3 2 2 3 2" xfId="13291"/>
    <cellStyle name="Normal 3 2 2 3 2 2" xfId="13292"/>
    <cellStyle name="Normal 3 2 2 3 2 2 2" xfId="13293"/>
    <cellStyle name="Normal 3 2 2 3 2 2 2 2" xfId="13294"/>
    <cellStyle name="Normal 3 2 2 3 2 2 2 2 2" xfId="13295"/>
    <cellStyle name="Normal 3 2 2 3 2 2 2 2 3" xfId="13296"/>
    <cellStyle name="Normal 3 2 2 3 2 2 2 2 4" xfId="13297"/>
    <cellStyle name="Normal 3 2 2 3 2 2 2 3" xfId="13298"/>
    <cellStyle name="Normal 3 2 2 3 2 2 2 4" xfId="13299"/>
    <cellStyle name="Normal 3 2 2 3 2 2 2 5" xfId="13300"/>
    <cellStyle name="Normal 3 2 2 3 2 2 3" xfId="13301"/>
    <cellStyle name="Normal 3 2 2 3 2 2 3 2" xfId="13302"/>
    <cellStyle name="Normal 3 2 2 3 2 2 3 3" xfId="13303"/>
    <cellStyle name="Normal 3 2 2 3 2 2 3 4" xfId="13304"/>
    <cellStyle name="Normal 3 2 2 3 2 2 4" xfId="13305"/>
    <cellStyle name="Normal 3 2 2 3 2 2 5" xfId="13306"/>
    <cellStyle name="Normal 3 2 2 3 2 2 6" xfId="13307"/>
    <cellStyle name="Normal 3 2 2 3 2 3" xfId="13308"/>
    <cellStyle name="Normal 3 2 2 3 2 3 2" xfId="13309"/>
    <cellStyle name="Normal 3 2 2 3 2 3 2 2" xfId="13310"/>
    <cellStyle name="Normal 3 2 2 3 2 3 2 2 2" xfId="13311"/>
    <cellStyle name="Normal 3 2 2 3 2 3 2 2 3" xfId="13312"/>
    <cellStyle name="Normal 3 2 2 3 2 3 2 2 4" xfId="13313"/>
    <cellStyle name="Normal 3 2 2 3 2 3 2 3" xfId="13314"/>
    <cellStyle name="Normal 3 2 2 3 2 3 2 4" xfId="13315"/>
    <cellStyle name="Normal 3 2 2 3 2 3 2 5" xfId="13316"/>
    <cellStyle name="Normal 3 2 2 3 2 3 3" xfId="13317"/>
    <cellStyle name="Normal 3 2 2 3 2 3 3 2" xfId="13318"/>
    <cellStyle name="Normal 3 2 2 3 2 3 3 3" xfId="13319"/>
    <cellStyle name="Normal 3 2 2 3 2 3 3 4" xfId="13320"/>
    <cellStyle name="Normal 3 2 2 3 2 3 4" xfId="13321"/>
    <cellStyle name="Normal 3 2 2 3 2 3 5" xfId="13322"/>
    <cellStyle name="Normal 3 2 2 3 2 3 6" xfId="13323"/>
    <cellStyle name="Normal 3 2 2 3 2 4" xfId="13324"/>
    <cellStyle name="Normal 3 2 2 3 2 4 2" xfId="13325"/>
    <cellStyle name="Normal 3 2 2 3 2 4 2 2" xfId="13326"/>
    <cellStyle name="Normal 3 2 2 3 2 4 2 3" xfId="13327"/>
    <cellStyle name="Normal 3 2 2 3 2 4 2 4" xfId="13328"/>
    <cellStyle name="Normal 3 2 2 3 2 4 3" xfId="13329"/>
    <cellStyle name="Normal 3 2 2 3 2 4 4" xfId="13330"/>
    <cellStyle name="Normal 3 2 2 3 2 4 5" xfId="13331"/>
    <cellStyle name="Normal 3 2 2 3 2 5" xfId="13332"/>
    <cellStyle name="Normal 3 2 2 3 2 5 2" xfId="13333"/>
    <cellStyle name="Normal 3 2 2 3 2 5 3" xfId="13334"/>
    <cellStyle name="Normal 3 2 2 3 2 5 4" xfId="13335"/>
    <cellStyle name="Normal 3 2 2 3 2 6" xfId="13336"/>
    <cellStyle name="Normal 3 2 2 3 2 7" xfId="13337"/>
    <cellStyle name="Normal 3 2 2 3 2 8" xfId="13338"/>
    <cellStyle name="Normal 3 2 2 3 3" xfId="13339"/>
    <cellStyle name="Normal 3 2 2 3 3 2" xfId="13340"/>
    <cellStyle name="Normal 3 2 2 3 3 2 2" xfId="13341"/>
    <cellStyle name="Normal 3 2 2 3 3 2 2 2" xfId="13342"/>
    <cellStyle name="Normal 3 2 2 3 3 2 2 3" xfId="13343"/>
    <cellStyle name="Normal 3 2 2 3 3 2 2 4" xfId="13344"/>
    <cellStyle name="Normal 3 2 2 3 3 2 3" xfId="13345"/>
    <cellStyle name="Normal 3 2 2 3 3 2 4" xfId="13346"/>
    <cellStyle name="Normal 3 2 2 3 3 2 5" xfId="13347"/>
    <cellStyle name="Normal 3 2 2 3 3 3" xfId="13348"/>
    <cellStyle name="Normal 3 2 2 3 3 3 2" xfId="13349"/>
    <cellStyle name="Normal 3 2 2 3 3 3 3" xfId="13350"/>
    <cellStyle name="Normal 3 2 2 3 3 3 4" xfId="13351"/>
    <cellStyle name="Normal 3 2 2 3 3 4" xfId="13352"/>
    <cellStyle name="Normal 3 2 2 3 3 5" xfId="13353"/>
    <cellStyle name="Normal 3 2 2 3 3 6" xfId="13354"/>
    <cellStyle name="Normal 3 2 2 3 4" xfId="13355"/>
    <cellStyle name="Normal 3 2 2 3 4 2" xfId="13356"/>
    <cellStyle name="Normal 3 2 2 3 4 2 2" xfId="13357"/>
    <cellStyle name="Normal 3 2 2 3 4 2 2 2" xfId="13358"/>
    <cellStyle name="Normal 3 2 2 3 4 2 2 3" xfId="13359"/>
    <cellStyle name="Normal 3 2 2 3 4 2 2 4" xfId="13360"/>
    <cellStyle name="Normal 3 2 2 3 4 2 3" xfId="13361"/>
    <cellStyle name="Normal 3 2 2 3 4 2 4" xfId="13362"/>
    <cellStyle name="Normal 3 2 2 3 4 2 5" xfId="13363"/>
    <cellStyle name="Normal 3 2 2 3 4 3" xfId="13364"/>
    <cellStyle name="Normal 3 2 2 3 4 3 2" xfId="13365"/>
    <cellStyle name="Normal 3 2 2 3 4 3 3" xfId="13366"/>
    <cellStyle name="Normal 3 2 2 3 4 3 4" xfId="13367"/>
    <cellStyle name="Normal 3 2 2 3 4 4" xfId="13368"/>
    <cellStyle name="Normal 3 2 2 3 4 5" xfId="13369"/>
    <cellStyle name="Normal 3 2 2 3 4 6" xfId="13370"/>
    <cellStyle name="Normal 3 2 2 3 5" xfId="13371"/>
    <cellStyle name="Normal 3 2 2 3 6" xfId="13372"/>
    <cellStyle name="Normal 3 2 2 3 6 2" xfId="13373"/>
    <cellStyle name="Normal 3 2 2 3 6 2 2" xfId="13374"/>
    <cellStyle name="Normal 3 2 2 3 6 2 3" xfId="13375"/>
    <cellStyle name="Normal 3 2 2 3 6 2 4" xfId="13376"/>
    <cellStyle name="Normal 3 2 2 3 6 3" xfId="13377"/>
    <cellStyle name="Normal 3 2 2 3 6 4" xfId="13378"/>
    <cellStyle name="Normal 3 2 2 3 6 5" xfId="13379"/>
    <cellStyle name="Normal 3 2 2 3 7" xfId="13380"/>
    <cellStyle name="Normal 3 2 2 3 8" xfId="13381"/>
    <cellStyle name="Normal 3 2 2 3 8 2" xfId="13382"/>
    <cellStyle name="Normal 3 2 2 3 8 3" xfId="13383"/>
    <cellStyle name="Normal 3 2 2 3 8 4" xfId="13384"/>
    <cellStyle name="Normal 3 2 2 3 9" xfId="13385"/>
    <cellStyle name="Normal 3 2 2 4" xfId="13386"/>
    <cellStyle name="Normal 3 2 2 4 10" xfId="13387"/>
    <cellStyle name="Normal 3 2 2 4 2" xfId="13388"/>
    <cellStyle name="Normal 3 2 2 4 2 2" xfId="13389"/>
    <cellStyle name="Normal 3 2 2 4 2 2 2" xfId="13390"/>
    <cellStyle name="Normal 3 2 2 4 2 2 2 2" xfId="13391"/>
    <cellStyle name="Normal 3 2 2 4 2 2 2 2 2" xfId="13392"/>
    <cellStyle name="Normal 3 2 2 4 2 2 2 2 3" xfId="13393"/>
    <cellStyle name="Normal 3 2 2 4 2 2 2 2 4" xfId="13394"/>
    <cellStyle name="Normal 3 2 2 4 2 2 2 3" xfId="13395"/>
    <cellStyle name="Normal 3 2 2 4 2 2 2 4" xfId="13396"/>
    <cellStyle name="Normal 3 2 2 4 2 2 2 5" xfId="13397"/>
    <cellStyle name="Normal 3 2 2 4 2 2 3" xfId="13398"/>
    <cellStyle name="Normal 3 2 2 4 2 2 3 2" xfId="13399"/>
    <cellStyle name="Normal 3 2 2 4 2 2 3 3" xfId="13400"/>
    <cellStyle name="Normal 3 2 2 4 2 2 3 4" xfId="13401"/>
    <cellStyle name="Normal 3 2 2 4 2 2 4" xfId="13402"/>
    <cellStyle name="Normal 3 2 2 4 2 2 5" xfId="13403"/>
    <cellStyle name="Normal 3 2 2 4 2 2 6" xfId="13404"/>
    <cellStyle name="Normal 3 2 2 4 2 3" xfId="13405"/>
    <cellStyle name="Normal 3 2 2 4 2 3 2" xfId="13406"/>
    <cellStyle name="Normal 3 2 2 4 2 3 2 2" xfId="13407"/>
    <cellStyle name="Normal 3 2 2 4 2 3 2 2 2" xfId="13408"/>
    <cellStyle name="Normal 3 2 2 4 2 3 2 2 3" xfId="13409"/>
    <cellStyle name="Normal 3 2 2 4 2 3 2 2 4" xfId="13410"/>
    <cellStyle name="Normal 3 2 2 4 2 3 2 3" xfId="13411"/>
    <cellStyle name="Normal 3 2 2 4 2 3 2 4" xfId="13412"/>
    <cellStyle name="Normal 3 2 2 4 2 3 2 5" xfId="13413"/>
    <cellStyle name="Normal 3 2 2 4 2 3 3" xfId="13414"/>
    <cellStyle name="Normal 3 2 2 4 2 3 3 2" xfId="13415"/>
    <cellStyle name="Normal 3 2 2 4 2 3 3 3" xfId="13416"/>
    <cellStyle name="Normal 3 2 2 4 2 3 3 4" xfId="13417"/>
    <cellStyle name="Normal 3 2 2 4 2 3 4" xfId="13418"/>
    <cellStyle name="Normal 3 2 2 4 2 3 5" xfId="13419"/>
    <cellStyle name="Normal 3 2 2 4 2 3 6" xfId="13420"/>
    <cellStyle name="Normal 3 2 2 4 2 4" xfId="13421"/>
    <cellStyle name="Normal 3 2 2 4 2 4 2" xfId="13422"/>
    <cellStyle name="Normal 3 2 2 4 2 4 2 2" xfId="13423"/>
    <cellStyle name="Normal 3 2 2 4 2 4 2 3" xfId="13424"/>
    <cellStyle name="Normal 3 2 2 4 2 4 2 4" xfId="13425"/>
    <cellStyle name="Normal 3 2 2 4 2 4 3" xfId="13426"/>
    <cellStyle name="Normal 3 2 2 4 2 4 4" xfId="13427"/>
    <cellStyle name="Normal 3 2 2 4 2 4 5" xfId="13428"/>
    <cellStyle name="Normal 3 2 2 4 2 5" xfId="13429"/>
    <cellStyle name="Normal 3 2 2 4 2 5 2" xfId="13430"/>
    <cellStyle name="Normal 3 2 2 4 2 5 3" xfId="13431"/>
    <cellStyle name="Normal 3 2 2 4 2 5 4" xfId="13432"/>
    <cellStyle name="Normal 3 2 2 4 2 6" xfId="13433"/>
    <cellStyle name="Normal 3 2 2 4 2 7" xfId="13434"/>
    <cellStyle name="Normal 3 2 2 4 2 8" xfId="13435"/>
    <cellStyle name="Normal 3 2 2 4 3" xfId="13436"/>
    <cellStyle name="Normal 3 2 2 4 3 2" xfId="13437"/>
    <cellStyle name="Normal 3 2 2 4 3 2 2" xfId="13438"/>
    <cellStyle name="Normal 3 2 2 4 3 2 2 2" xfId="13439"/>
    <cellStyle name="Normal 3 2 2 4 3 2 2 3" xfId="13440"/>
    <cellStyle name="Normal 3 2 2 4 3 2 2 4" xfId="13441"/>
    <cellStyle name="Normal 3 2 2 4 3 2 3" xfId="13442"/>
    <cellStyle name="Normal 3 2 2 4 3 2 4" xfId="13443"/>
    <cellStyle name="Normal 3 2 2 4 3 2 5" xfId="13444"/>
    <cellStyle name="Normal 3 2 2 4 3 3" xfId="13445"/>
    <cellStyle name="Normal 3 2 2 4 3 3 2" xfId="13446"/>
    <cellStyle name="Normal 3 2 2 4 3 3 3" xfId="13447"/>
    <cellStyle name="Normal 3 2 2 4 3 3 4" xfId="13448"/>
    <cellStyle name="Normal 3 2 2 4 3 4" xfId="13449"/>
    <cellStyle name="Normal 3 2 2 4 3 5" xfId="13450"/>
    <cellStyle name="Normal 3 2 2 4 3 6" xfId="13451"/>
    <cellStyle name="Normal 3 2 2 4 4" xfId="13452"/>
    <cellStyle name="Normal 3 2 2 4 4 2" xfId="13453"/>
    <cellStyle name="Normal 3 2 2 4 4 2 2" xfId="13454"/>
    <cellStyle name="Normal 3 2 2 4 4 2 2 2" xfId="13455"/>
    <cellStyle name="Normal 3 2 2 4 4 2 2 3" xfId="13456"/>
    <cellStyle name="Normal 3 2 2 4 4 2 2 4" xfId="13457"/>
    <cellStyle name="Normal 3 2 2 4 4 2 3" xfId="13458"/>
    <cellStyle name="Normal 3 2 2 4 4 2 4" xfId="13459"/>
    <cellStyle name="Normal 3 2 2 4 4 2 5" xfId="13460"/>
    <cellStyle name="Normal 3 2 2 4 4 3" xfId="13461"/>
    <cellStyle name="Normal 3 2 2 4 4 3 2" xfId="13462"/>
    <cellStyle name="Normal 3 2 2 4 4 3 3" xfId="13463"/>
    <cellStyle name="Normal 3 2 2 4 4 3 4" xfId="13464"/>
    <cellStyle name="Normal 3 2 2 4 4 4" xfId="13465"/>
    <cellStyle name="Normal 3 2 2 4 4 5" xfId="13466"/>
    <cellStyle name="Normal 3 2 2 4 4 6" xfId="13467"/>
    <cellStyle name="Normal 3 2 2 4 5" xfId="13468"/>
    <cellStyle name="Normal 3 2 2 4 6" xfId="13469"/>
    <cellStyle name="Normal 3 2 2 4 6 2" xfId="13470"/>
    <cellStyle name="Normal 3 2 2 4 6 2 2" xfId="13471"/>
    <cellStyle name="Normal 3 2 2 4 6 2 3" xfId="13472"/>
    <cellStyle name="Normal 3 2 2 4 6 2 4" xfId="13473"/>
    <cellStyle name="Normal 3 2 2 4 6 3" xfId="13474"/>
    <cellStyle name="Normal 3 2 2 4 6 4" xfId="13475"/>
    <cellStyle name="Normal 3 2 2 4 6 5" xfId="13476"/>
    <cellStyle name="Normal 3 2 2 4 7" xfId="13477"/>
    <cellStyle name="Normal 3 2 2 4 7 2" xfId="13478"/>
    <cellStyle name="Normal 3 2 2 4 7 3" xfId="13479"/>
    <cellStyle name="Normal 3 2 2 4 7 4" xfId="13480"/>
    <cellStyle name="Normal 3 2 2 4 8" xfId="13481"/>
    <cellStyle name="Normal 3 2 2 4 9" xfId="13482"/>
    <cellStyle name="Normal 3 2 2 5" xfId="13483"/>
    <cellStyle name="Normal 3 2 2 5 10" xfId="13484"/>
    <cellStyle name="Normal 3 2 2 5 11" xfId="13485"/>
    <cellStyle name="Normal 3 2 2 5 2" xfId="13486"/>
    <cellStyle name="Normal 3 2 2 5 2 2" xfId="13487"/>
    <cellStyle name="Normal 3 2 2 5 2 2 2" xfId="13488"/>
    <cellStyle name="Normal 3 2 2 5 2 2 2 2" xfId="13489"/>
    <cellStyle name="Normal 3 2 2 5 2 2 2 2 2" xfId="13490"/>
    <cellStyle name="Normal 3 2 2 5 2 2 2 2 3" xfId="13491"/>
    <cellStyle name="Normal 3 2 2 5 2 2 2 2 4" xfId="13492"/>
    <cellStyle name="Normal 3 2 2 5 2 2 2 3" xfId="13493"/>
    <cellStyle name="Normal 3 2 2 5 2 2 2 4" xfId="13494"/>
    <cellStyle name="Normal 3 2 2 5 2 2 2 5" xfId="13495"/>
    <cellStyle name="Normal 3 2 2 5 2 2 3" xfId="13496"/>
    <cellStyle name="Normal 3 2 2 5 2 2 3 2" xfId="13497"/>
    <cellStyle name="Normal 3 2 2 5 2 2 3 3" xfId="13498"/>
    <cellStyle name="Normal 3 2 2 5 2 2 3 4" xfId="13499"/>
    <cellStyle name="Normal 3 2 2 5 2 2 4" xfId="13500"/>
    <cellStyle name="Normal 3 2 2 5 2 2 5" xfId="13501"/>
    <cellStyle name="Normal 3 2 2 5 2 2 6" xfId="13502"/>
    <cellStyle name="Normal 3 2 2 5 2 3" xfId="13503"/>
    <cellStyle name="Normal 3 2 2 5 2 3 2" xfId="13504"/>
    <cellStyle name="Normal 3 2 2 5 2 3 2 2" xfId="13505"/>
    <cellStyle name="Normal 3 2 2 5 2 3 2 2 2" xfId="13506"/>
    <cellStyle name="Normal 3 2 2 5 2 3 2 2 3" xfId="13507"/>
    <cellStyle name="Normal 3 2 2 5 2 3 2 2 4" xfId="13508"/>
    <cellStyle name="Normal 3 2 2 5 2 3 2 3" xfId="13509"/>
    <cellStyle name="Normal 3 2 2 5 2 3 2 4" xfId="13510"/>
    <cellStyle name="Normal 3 2 2 5 2 3 2 5" xfId="13511"/>
    <cellStyle name="Normal 3 2 2 5 2 3 3" xfId="13512"/>
    <cellStyle name="Normal 3 2 2 5 2 3 3 2" xfId="13513"/>
    <cellStyle name="Normal 3 2 2 5 2 3 3 3" xfId="13514"/>
    <cellStyle name="Normal 3 2 2 5 2 3 3 4" xfId="13515"/>
    <cellStyle name="Normal 3 2 2 5 2 3 4" xfId="13516"/>
    <cellStyle name="Normal 3 2 2 5 2 3 5" xfId="13517"/>
    <cellStyle name="Normal 3 2 2 5 2 3 6" xfId="13518"/>
    <cellStyle name="Normal 3 2 2 5 2 4" xfId="13519"/>
    <cellStyle name="Normal 3 2 2 5 2 4 2" xfId="13520"/>
    <cellStyle name="Normal 3 2 2 5 2 4 2 2" xfId="13521"/>
    <cellStyle name="Normal 3 2 2 5 2 4 2 3" xfId="13522"/>
    <cellStyle name="Normal 3 2 2 5 2 4 2 4" xfId="13523"/>
    <cellStyle name="Normal 3 2 2 5 2 4 3" xfId="13524"/>
    <cellStyle name="Normal 3 2 2 5 2 4 4" xfId="13525"/>
    <cellStyle name="Normal 3 2 2 5 2 4 5" xfId="13526"/>
    <cellStyle name="Normal 3 2 2 5 2 5" xfId="13527"/>
    <cellStyle name="Normal 3 2 2 5 2 5 2" xfId="13528"/>
    <cellStyle name="Normal 3 2 2 5 2 5 3" xfId="13529"/>
    <cellStyle name="Normal 3 2 2 5 2 5 4" xfId="13530"/>
    <cellStyle name="Normal 3 2 2 5 2 6" xfId="13531"/>
    <cellStyle name="Normal 3 2 2 5 2 7" xfId="13532"/>
    <cellStyle name="Normal 3 2 2 5 2 8" xfId="13533"/>
    <cellStyle name="Normal 3 2 2 5 3" xfId="13534"/>
    <cellStyle name="Normal 3 2 2 5 3 2" xfId="13535"/>
    <cellStyle name="Normal 3 2 2 5 3 2 2" xfId="13536"/>
    <cellStyle name="Normal 3 2 2 5 3 2 2 2" xfId="13537"/>
    <cellStyle name="Normal 3 2 2 5 3 2 2 3" xfId="13538"/>
    <cellStyle name="Normal 3 2 2 5 3 2 2 4" xfId="13539"/>
    <cellStyle name="Normal 3 2 2 5 3 2 3" xfId="13540"/>
    <cellStyle name="Normal 3 2 2 5 3 2 4" xfId="13541"/>
    <cellStyle name="Normal 3 2 2 5 3 2 5" xfId="13542"/>
    <cellStyle name="Normal 3 2 2 5 3 3" xfId="13543"/>
    <cellStyle name="Normal 3 2 2 5 3 3 2" xfId="13544"/>
    <cellStyle name="Normal 3 2 2 5 3 3 3" xfId="13545"/>
    <cellStyle name="Normal 3 2 2 5 3 3 4" xfId="13546"/>
    <cellStyle name="Normal 3 2 2 5 3 4" xfId="13547"/>
    <cellStyle name="Normal 3 2 2 5 3 5" xfId="13548"/>
    <cellStyle name="Normal 3 2 2 5 3 6" xfId="13549"/>
    <cellStyle name="Normal 3 2 2 5 4" xfId="13550"/>
    <cellStyle name="Normal 3 2 2 5 4 2" xfId="13551"/>
    <cellStyle name="Normal 3 2 2 5 4 2 2" xfId="13552"/>
    <cellStyle name="Normal 3 2 2 5 4 2 2 2" xfId="13553"/>
    <cellStyle name="Normal 3 2 2 5 4 2 2 3" xfId="13554"/>
    <cellStyle name="Normal 3 2 2 5 4 2 2 4" xfId="13555"/>
    <cellStyle name="Normal 3 2 2 5 4 2 3" xfId="13556"/>
    <cellStyle name="Normal 3 2 2 5 4 2 4" xfId="13557"/>
    <cellStyle name="Normal 3 2 2 5 4 2 5" xfId="13558"/>
    <cellStyle name="Normal 3 2 2 5 4 3" xfId="13559"/>
    <cellStyle name="Normal 3 2 2 5 4 3 2" xfId="13560"/>
    <cellStyle name="Normal 3 2 2 5 4 3 3" xfId="13561"/>
    <cellStyle name="Normal 3 2 2 5 4 3 4" xfId="13562"/>
    <cellStyle name="Normal 3 2 2 5 4 4" xfId="13563"/>
    <cellStyle name="Normal 3 2 2 5 4 5" xfId="13564"/>
    <cellStyle name="Normal 3 2 2 5 4 6" xfId="13565"/>
    <cellStyle name="Normal 3 2 2 5 5" xfId="13566"/>
    <cellStyle name="Normal 3 2 2 5 6" xfId="13567"/>
    <cellStyle name="Normal 3 2 2 5 6 2" xfId="13568"/>
    <cellStyle name="Normal 3 2 2 5 6 2 2" xfId="13569"/>
    <cellStyle name="Normal 3 2 2 5 6 2 3" xfId="13570"/>
    <cellStyle name="Normal 3 2 2 5 6 2 4" xfId="13571"/>
    <cellStyle name="Normal 3 2 2 5 6 3" xfId="13572"/>
    <cellStyle name="Normal 3 2 2 5 6 4" xfId="13573"/>
    <cellStyle name="Normal 3 2 2 5 6 5" xfId="13574"/>
    <cellStyle name="Normal 3 2 2 5 7" xfId="13575"/>
    <cellStyle name="Normal 3 2 2 5 8" xfId="13576"/>
    <cellStyle name="Normal 3 2 2 5 8 2" xfId="13577"/>
    <cellStyle name="Normal 3 2 2 5 8 3" xfId="13578"/>
    <cellStyle name="Normal 3 2 2 5 8 4" xfId="13579"/>
    <cellStyle name="Normal 3 2 2 5 9" xfId="13580"/>
    <cellStyle name="Normal 3 2 2 6" xfId="13581"/>
    <cellStyle name="Normal 3 2 2 6 2" xfId="13582"/>
    <cellStyle name="Normal 3 2 2 6 2 2" xfId="13583"/>
    <cellStyle name="Normal 3 2 2 6 2 2 2" xfId="13584"/>
    <cellStyle name="Normal 3 2 2 6 2 2 2 2" xfId="13585"/>
    <cellStyle name="Normal 3 2 2 6 2 2 2 3" xfId="13586"/>
    <cellStyle name="Normal 3 2 2 6 2 2 2 4" xfId="13587"/>
    <cellStyle name="Normal 3 2 2 6 2 2 3" xfId="13588"/>
    <cellStyle name="Normal 3 2 2 6 2 2 4" xfId="13589"/>
    <cellStyle name="Normal 3 2 2 6 2 2 5" xfId="13590"/>
    <cellStyle name="Normal 3 2 2 6 2 3" xfId="13591"/>
    <cellStyle name="Normal 3 2 2 6 2 3 2" xfId="13592"/>
    <cellStyle name="Normal 3 2 2 6 2 3 3" xfId="13593"/>
    <cellStyle name="Normal 3 2 2 6 2 3 4" xfId="13594"/>
    <cellStyle name="Normal 3 2 2 6 2 4" xfId="13595"/>
    <cellStyle name="Normal 3 2 2 6 2 5" xfId="13596"/>
    <cellStyle name="Normal 3 2 2 6 2 6" xfId="13597"/>
    <cellStyle name="Normal 3 2 2 6 3" xfId="13598"/>
    <cellStyle name="Normal 3 2 2 6 3 2" xfId="13599"/>
    <cellStyle name="Normal 3 2 2 6 3 2 2" xfId="13600"/>
    <cellStyle name="Normal 3 2 2 6 3 2 2 2" xfId="13601"/>
    <cellStyle name="Normal 3 2 2 6 3 2 2 3" xfId="13602"/>
    <cellStyle name="Normal 3 2 2 6 3 2 2 4" xfId="13603"/>
    <cellStyle name="Normal 3 2 2 6 3 2 3" xfId="13604"/>
    <cellStyle name="Normal 3 2 2 6 3 2 4" xfId="13605"/>
    <cellStyle name="Normal 3 2 2 6 3 2 5" xfId="13606"/>
    <cellStyle name="Normal 3 2 2 6 3 3" xfId="13607"/>
    <cellStyle name="Normal 3 2 2 6 3 3 2" xfId="13608"/>
    <cellStyle name="Normal 3 2 2 6 3 3 3" xfId="13609"/>
    <cellStyle name="Normal 3 2 2 6 3 3 4" xfId="13610"/>
    <cellStyle name="Normal 3 2 2 6 3 4" xfId="13611"/>
    <cellStyle name="Normal 3 2 2 6 3 5" xfId="13612"/>
    <cellStyle name="Normal 3 2 2 6 3 6" xfId="13613"/>
    <cellStyle name="Normal 3 2 2 6 4" xfId="13614"/>
    <cellStyle name="Normal 3 2 2 6 5" xfId="13615"/>
    <cellStyle name="Normal 3 2 2 6 5 2" xfId="13616"/>
    <cellStyle name="Normal 3 2 2 6 5 2 2" xfId="13617"/>
    <cellStyle name="Normal 3 2 2 6 5 2 3" xfId="13618"/>
    <cellStyle name="Normal 3 2 2 6 5 2 4" xfId="13619"/>
    <cellStyle name="Normal 3 2 2 6 5 3" xfId="13620"/>
    <cellStyle name="Normal 3 2 2 6 5 4" xfId="13621"/>
    <cellStyle name="Normal 3 2 2 6 5 5" xfId="13622"/>
    <cellStyle name="Normal 3 2 2 6 6" xfId="13623"/>
    <cellStyle name="Normal 3 2 2 6 6 2" xfId="13624"/>
    <cellStyle name="Normal 3 2 2 6 6 3" xfId="13625"/>
    <cellStyle name="Normal 3 2 2 6 6 4" xfId="13626"/>
    <cellStyle name="Normal 3 2 2 6 7" xfId="13627"/>
    <cellStyle name="Normal 3 2 2 6 8" xfId="13628"/>
    <cellStyle name="Normal 3 2 2 6 9" xfId="13629"/>
    <cellStyle name="Normal 3 2 2 7" xfId="13630"/>
    <cellStyle name="Normal 3 2 2 7 2" xfId="13631"/>
    <cellStyle name="Normal 3 2 2 7 2 2" xfId="13632"/>
    <cellStyle name="Normal 3 2 2 7 2 2 2" xfId="13633"/>
    <cellStyle name="Normal 3 2 2 7 2 2 2 2" xfId="13634"/>
    <cellStyle name="Normal 3 2 2 7 2 2 2 3" xfId="13635"/>
    <cellStyle name="Normal 3 2 2 7 2 2 2 4" xfId="13636"/>
    <cellStyle name="Normal 3 2 2 7 2 2 3" xfId="13637"/>
    <cellStyle name="Normal 3 2 2 7 2 2 4" xfId="13638"/>
    <cellStyle name="Normal 3 2 2 7 2 2 5" xfId="13639"/>
    <cellStyle name="Normal 3 2 2 7 2 3" xfId="13640"/>
    <cellStyle name="Normal 3 2 2 7 2 3 2" xfId="13641"/>
    <cellStyle name="Normal 3 2 2 7 2 3 3" xfId="13642"/>
    <cellStyle name="Normal 3 2 2 7 2 3 4" xfId="13643"/>
    <cellStyle name="Normal 3 2 2 7 2 4" xfId="13644"/>
    <cellStyle name="Normal 3 2 2 7 2 5" xfId="13645"/>
    <cellStyle name="Normal 3 2 2 7 2 6" xfId="13646"/>
    <cellStyle name="Normal 3 2 2 7 3" xfId="13647"/>
    <cellStyle name="Normal 3 2 2 7 3 2" xfId="13648"/>
    <cellStyle name="Normal 3 2 2 7 3 2 2" xfId="13649"/>
    <cellStyle name="Normal 3 2 2 7 3 2 2 2" xfId="13650"/>
    <cellStyle name="Normal 3 2 2 7 3 2 2 3" xfId="13651"/>
    <cellStyle name="Normal 3 2 2 7 3 2 2 4" xfId="13652"/>
    <cellStyle name="Normal 3 2 2 7 3 2 3" xfId="13653"/>
    <cellStyle name="Normal 3 2 2 7 3 2 4" xfId="13654"/>
    <cellStyle name="Normal 3 2 2 7 3 2 5" xfId="13655"/>
    <cellStyle name="Normal 3 2 2 7 3 3" xfId="13656"/>
    <cellStyle name="Normal 3 2 2 7 3 3 2" xfId="13657"/>
    <cellStyle name="Normal 3 2 2 7 3 3 3" xfId="13658"/>
    <cellStyle name="Normal 3 2 2 7 3 3 4" xfId="13659"/>
    <cellStyle name="Normal 3 2 2 7 3 4" xfId="13660"/>
    <cellStyle name="Normal 3 2 2 7 3 5" xfId="13661"/>
    <cellStyle name="Normal 3 2 2 7 3 6" xfId="13662"/>
    <cellStyle name="Normal 3 2 2 7 4" xfId="13663"/>
    <cellStyle name="Normal 3 2 2 7 5" xfId="13664"/>
    <cellStyle name="Normal 3 2 2 7 5 2" xfId="13665"/>
    <cellStyle name="Normal 3 2 2 7 5 2 2" xfId="13666"/>
    <cellStyle name="Normal 3 2 2 7 5 2 3" xfId="13667"/>
    <cellStyle name="Normal 3 2 2 7 5 2 4" xfId="13668"/>
    <cellStyle name="Normal 3 2 2 7 5 3" xfId="13669"/>
    <cellStyle name="Normal 3 2 2 7 5 4" xfId="13670"/>
    <cellStyle name="Normal 3 2 2 7 5 5" xfId="13671"/>
    <cellStyle name="Normal 3 2 2 7 6" xfId="13672"/>
    <cellStyle name="Normal 3 2 2 7 6 2" xfId="13673"/>
    <cellStyle name="Normal 3 2 2 7 6 3" xfId="13674"/>
    <cellStyle name="Normal 3 2 2 7 6 4" xfId="13675"/>
    <cellStyle name="Normal 3 2 2 7 7" xfId="13676"/>
    <cellStyle name="Normal 3 2 2 7 8" xfId="13677"/>
    <cellStyle name="Normal 3 2 2 7 9" xfId="13678"/>
    <cellStyle name="Normal 3 2 2 8" xfId="13679"/>
    <cellStyle name="Normal 3 2 2 8 2" xfId="13680"/>
    <cellStyle name="Normal 3 2 2 8 2 2" xfId="13681"/>
    <cellStyle name="Normal 3 2 2 8 2 2 2" xfId="13682"/>
    <cellStyle name="Normal 3 2 2 8 2 2 3" xfId="13683"/>
    <cellStyle name="Normal 3 2 2 8 2 2 4" xfId="13684"/>
    <cellStyle name="Normal 3 2 2 8 2 3" xfId="13685"/>
    <cellStyle name="Normal 3 2 2 8 2 4" xfId="13686"/>
    <cellStyle name="Normal 3 2 2 8 2 5" xfId="13687"/>
    <cellStyle name="Normal 3 2 2 8 3" xfId="13688"/>
    <cellStyle name="Normal 3 2 2 8 3 2" xfId="13689"/>
    <cellStyle name="Normal 3 2 2 8 3 3" xfId="13690"/>
    <cellStyle name="Normal 3 2 2 8 3 4" xfId="13691"/>
    <cellStyle name="Normal 3 2 2 8 4" xfId="13692"/>
    <cellStyle name="Normal 3 2 2 8 5" xfId="13693"/>
    <cellStyle name="Normal 3 2 2 8 6" xfId="13694"/>
    <cellStyle name="Normal 3 2 2 9" xfId="13695"/>
    <cellStyle name="Normal 3 2 2 9 2" xfId="13696"/>
    <cellStyle name="Normal 3 2 2 9 2 2" xfId="13697"/>
    <cellStyle name="Normal 3 2 2 9 2 2 2" xfId="13698"/>
    <cellStyle name="Normal 3 2 2 9 2 2 3" xfId="13699"/>
    <cellStyle name="Normal 3 2 2 9 2 2 4" xfId="13700"/>
    <cellStyle name="Normal 3 2 2 9 2 3" xfId="13701"/>
    <cellStyle name="Normal 3 2 2 9 2 4" xfId="13702"/>
    <cellStyle name="Normal 3 2 2 9 2 5" xfId="13703"/>
    <cellStyle name="Normal 3 2 2 9 3" xfId="13704"/>
    <cellStyle name="Normal 3 2 2 9 3 2" xfId="13705"/>
    <cellStyle name="Normal 3 2 2 9 3 3" xfId="13706"/>
    <cellStyle name="Normal 3 2 2 9 3 4" xfId="13707"/>
    <cellStyle name="Normal 3 2 2 9 4" xfId="13708"/>
    <cellStyle name="Normal 3 2 2 9 5" xfId="13709"/>
    <cellStyle name="Normal 3 2 2 9 6" xfId="13710"/>
    <cellStyle name="Normal 3 2 20" xfId="13711"/>
    <cellStyle name="Normal 3 2 20 2" xfId="13712"/>
    <cellStyle name="Normal 3 2 20 2 2" xfId="13713"/>
    <cellStyle name="Normal 3 2 20 2 2 2" xfId="13714"/>
    <cellStyle name="Normal 3 2 20 2 2 3" xfId="13715"/>
    <cellStyle name="Normal 3 2 20 2 2 4" xfId="13716"/>
    <cellStyle name="Normal 3 2 20 2 3" xfId="13717"/>
    <cellStyle name="Normal 3 2 20 2 4" xfId="13718"/>
    <cellStyle name="Normal 3 2 20 2 5" xfId="13719"/>
    <cellStyle name="Normal 3 2 20 3" xfId="13720"/>
    <cellStyle name="Normal 3 2 20 4" xfId="13721"/>
    <cellStyle name="Normal 3 2 20 4 2" xfId="13722"/>
    <cellStyle name="Normal 3 2 20 4 3" xfId="13723"/>
    <cellStyle name="Normal 3 2 20 4 4" xfId="13724"/>
    <cellStyle name="Normal 3 2 20 5" xfId="13725"/>
    <cellStyle name="Normal 3 2 20 6" xfId="13726"/>
    <cellStyle name="Normal 3 2 20 7" xfId="13727"/>
    <cellStyle name="Normal 3 2 21" xfId="13728"/>
    <cellStyle name="Normal 3 2 21 2" xfId="13729"/>
    <cellStyle name="Normal 3 2 21 3" xfId="13730"/>
    <cellStyle name="Normal 3 2 21 3 2" xfId="13731"/>
    <cellStyle name="Normal 3 2 21 3 3" xfId="13732"/>
    <cellStyle name="Normal 3 2 21 3 4" xfId="13733"/>
    <cellStyle name="Normal 3 2 21 4" xfId="13734"/>
    <cellStyle name="Normal 3 2 21 5" xfId="13735"/>
    <cellStyle name="Normal 3 2 21 6" xfId="13736"/>
    <cellStyle name="Normal 3 2 22" xfId="13737"/>
    <cellStyle name="Normal 3 2 22 2" xfId="13738"/>
    <cellStyle name="Normal 3 2 22 3" xfId="13739"/>
    <cellStyle name="Normal 3 2 22 4" xfId="13740"/>
    <cellStyle name="Normal 3 2 23" xfId="13741"/>
    <cellStyle name="Normal 3 2 24" xfId="13742"/>
    <cellStyle name="Normal 3 2 25" xfId="13743"/>
    <cellStyle name="Normal 3 2 3" xfId="13744"/>
    <cellStyle name="Normal 3 2 3 10" xfId="13745"/>
    <cellStyle name="Normal 3 2 3 10 2" xfId="13746"/>
    <cellStyle name="Normal 3 2 3 10 2 2" xfId="13747"/>
    <cellStyle name="Normal 3 2 3 10 2 3" xfId="13748"/>
    <cellStyle name="Normal 3 2 3 10 2 4" xfId="13749"/>
    <cellStyle name="Normal 3 2 3 10 3" xfId="13750"/>
    <cellStyle name="Normal 3 2 3 10 4" xfId="13751"/>
    <cellStyle name="Normal 3 2 3 10 5" xfId="13752"/>
    <cellStyle name="Normal 3 2 3 11" xfId="13753"/>
    <cellStyle name="Normal 3 2 3 11 2" xfId="13754"/>
    <cellStyle name="Normal 3 2 3 11 3" xfId="13755"/>
    <cellStyle name="Normal 3 2 3 11 4" xfId="13756"/>
    <cellStyle name="Normal 3 2 3 12" xfId="13757"/>
    <cellStyle name="Normal 3 2 3 13" xfId="13758"/>
    <cellStyle name="Normal 3 2 3 14" xfId="13759"/>
    <cellStyle name="Normal 3 2 3 2" xfId="13760"/>
    <cellStyle name="Normal 3 2 3 2 10" xfId="13761"/>
    <cellStyle name="Normal 3 2 3 2 2" xfId="13762"/>
    <cellStyle name="Normal 3 2 3 2 2 2" xfId="13763"/>
    <cellStyle name="Normal 3 2 3 2 2 2 2" xfId="13764"/>
    <cellStyle name="Normal 3 2 3 2 2 2 2 2" xfId="13765"/>
    <cellStyle name="Normal 3 2 3 2 2 2 2 2 2" xfId="13766"/>
    <cellStyle name="Normal 3 2 3 2 2 2 2 2 3" xfId="13767"/>
    <cellStyle name="Normal 3 2 3 2 2 2 2 2 4" xfId="13768"/>
    <cellStyle name="Normal 3 2 3 2 2 2 2 3" xfId="13769"/>
    <cellStyle name="Normal 3 2 3 2 2 2 2 4" xfId="13770"/>
    <cellStyle name="Normal 3 2 3 2 2 2 2 5" xfId="13771"/>
    <cellStyle name="Normal 3 2 3 2 2 2 3" xfId="13772"/>
    <cellStyle name="Normal 3 2 3 2 2 2 3 2" xfId="13773"/>
    <cellStyle name="Normal 3 2 3 2 2 2 3 3" xfId="13774"/>
    <cellStyle name="Normal 3 2 3 2 2 2 3 4" xfId="13775"/>
    <cellStyle name="Normal 3 2 3 2 2 2 4" xfId="13776"/>
    <cellStyle name="Normal 3 2 3 2 2 2 5" xfId="13777"/>
    <cellStyle name="Normal 3 2 3 2 2 2 6" xfId="13778"/>
    <cellStyle name="Normal 3 2 3 2 2 3" xfId="13779"/>
    <cellStyle name="Normal 3 2 3 2 2 3 2" xfId="13780"/>
    <cellStyle name="Normal 3 2 3 2 2 3 2 2" xfId="13781"/>
    <cellStyle name="Normal 3 2 3 2 2 3 2 2 2" xfId="13782"/>
    <cellStyle name="Normal 3 2 3 2 2 3 2 2 3" xfId="13783"/>
    <cellStyle name="Normal 3 2 3 2 2 3 2 2 4" xfId="13784"/>
    <cellStyle name="Normal 3 2 3 2 2 3 2 3" xfId="13785"/>
    <cellStyle name="Normal 3 2 3 2 2 3 2 4" xfId="13786"/>
    <cellStyle name="Normal 3 2 3 2 2 3 2 5" xfId="13787"/>
    <cellStyle name="Normal 3 2 3 2 2 3 3" xfId="13788"/>
    <cellStyle name="Normal 3 2 3 2 2 3 3 2" xfId="13789"/>
    <cellStyle name="Normal 3 2 3 2 2 3 3 3" xfId="13790"/>
    <cellStyle name="Normal 3 2 3 2 2 3 3 4" xfId="13791"/>
    <cellStyle name="Normal 3 2 3 2 2 3 4" xfId="13792"/>
    <cellStyle name="Normal 3 2 3 2 2 3 5" xfId="13793"/>
    <cellStyle name="Normal 3 2 3 2 2 3 6" xfId="13794"/>
    <cellStyle name="Normal 3 2 3 2 2 4" xfId="13795"/>
    <cellStyle name="Normal 3 2 3 2 2 5" xfId="13796"/>
    <cellStyle name="Normal 3 2 3 2 2 5 2" xfId="13797"/>
    <cellStyle name="Normal 3 2 3 2 2 5 2 2" xfId="13798"/>
    <cellStyle name="Normal 3 2 3 2 2 5 2 3" xfId="13799"/>
    <cellStyle name="Normal 3 2 3 2 2 5 2 4" xfId="13800"/>
    <cellStyle name="Normal 3 2 3 2 2 5 3" xfId="13801"/>
    <cellStyle name="Normal 3 2 3 2 2 5 4" xfId="13802"/>
    <cellStyle name="Normal 3 2 3 2 2 5 5" xfId="13803"/>
    <cellStyle name="Normal 3 2 3 2 2 6" xfId="13804"/>
    <cellStyle name="Normal 3 2 3 2 2 6 2" xfId="13805"/>
    <cellStyle name="Normal 3 2 3 2 2 6 3" xfId="13806"/>
    <cellStyle name="Normal 3 2 3 2 2 6 4" xfId="13807"/>
    <cellStyle name="Normal 3 2 3 2 2 7" xfId="13808"/>
    <cellStyle name="Normal 3 2 3 2 2 8" xfId="13809"/>
    <cellStyle name="Normal 3 2 3 2 2 9" xfId="13810"/>
    <cellStyle name="Normal 3 2 3 2 3" xfId="13811"/>
    <cellStyle name="Normal 3 2 3 2 3 2" xfId="13812"/>
    <cellStyle name="Normal 3 2 3 2 3 2 2" xfId="13813"/>
    <cellStyle name="Normal 3 2 3 2 3 2 2 2" xfId="13814"/>
    <cellStyle name="Normal 3 2 3 2 3 2 2 3" xfId="13815"/>
    <cellStyle name="Normal 3 2 3 2 3 2 2 4" xfId="13816"/>
    <cellStyle name="Normal 3 2 3 2 3 2 3" xfId="13817"/>
    <cellStyle name="Normal 3 2 3 2 3 2 4" xfId="13818"/>
    <cellStyle name="Normal 3 2 3 2 3 2 5" xfId="13819"/>
    <cellStyle name="Normal 3 2 3 2 3 3" xfId="13820"/>
    <cellStyle name="Normal 3 2 3 2 3 3 2" xfId="13821"/>
    <cellStyle name="Normal 3 2 3 2 3 3 3" xfId="13822"/>
    <cellStyle name="Normal 3 2 3 2 3 3 4" xfId="13823"/>
    <cellStyle name="Normal 3 2 3 2 3 4" xfId="13824"/>
    <cellStyle name="Normal 3 2 3 2 3 5" xfId="13825"/>
    <cellStyle name="Normal 3 2 3 2 3 6" xfId="13826"/>
    <cellStyle name="Normal 3 2 3 2 4" xfId="13827"/>
    <cellStyle name="Normal 3 2 3 2 4 2" xfId="13828"/>
    <cellStyle name="Normal 3 2 3 2 4 2 2" xfId="13829"/>
    <cellStyle name="Normal 3 2 3 2 4 2 2 2" xfId="13830"/>
    <cellStyle name="Normal 3 2 3 2 4 2 2 3" xfId="13831"/>
    <cellStyle name="Normal 3 2 3 2 4 2 2 4" xfId="13832"/>
    <cellStyle name="Normal 3 2 3 2 4 2 3" xfId="13833"/>
    <cellStyle name="Normal 3 2 3 2 4 2 4" xfId="13834"/>
    <cellStyle name="Normal 3 2 3 2 4 2 5" xfId="13835"/>
    <cellStyle name="Normal 3 2 3 2 4 3" xfId="13836"/>
    <cellStyle name="Normal 3 2 3 2 4 3 2" xfId="13837"/>
    <cellStyle name="Normal 3 2 3 2 4 3 3" xfId="13838"/>
    <cellStyle name="Normal 3 2 3 2 4 3 4" xfId="13839"/>
    <cellStyle name="Normal 3 2 3 2 4 4" xfId="13840"/>
    <cellStyle name="Normal 3 2 3 2 4 5" xfId="13841"/>
    <cellStyle name="Normal 3 2 3 2 4 6" xfId="13842"/>
    <cellStyle name="Normal 3 2 3 2 5" xfId="13843"/>
    <cellStyle name="Normal 3 2 3 2 6" xfId="13844"/>
    <cellStyle name="Normal 3 2 3 2 6 2" xfId="13845"/>
    <cellStyle name="Normal 3 2 3 2 6 2 2" xfId="13846"/>
    <cellStyle name="Normal 3 2 3 2 6 2 3" xfId="13847"/>
    <cellStyle name="Normal 3 2 3 2 6 2 4" xfId="13848"/>
    <cellStyle name="Normal 3 2 3 2 6 3" xfId="13849"/>
    <cellStyle name="Normal 3 2 3 2 6 4" xfId="13850"/>
    <cellStyle name="Normal 3 2 3 2 6 5" xfId="13851"/>
    <cellStyle name="Normal 3 2 3 2 7" xfId="13852"/>
    <cellStyle name="Normal 3 2 3 2 7 2" xfId="13853"/>
    <cellStyle name="Normal 3 2 3 2 7 3" xfId="13854"/>
    <cellStyle name="Normal 3 2 3 2 7 4" xfId="13855"/>
    <cellStyle name="Normal 3 2 3 2 8" xfId="13856"/>
    <cellStyle name="Normal 3 2 3 2 9" xfId="13857"/>
    <cellStyle name="Normal 3 2 3 3" xfId="13858"/>
    <cellStyle name="Normal 3 2 3 3 10" xfId="13859"/>
    <cellStyle name="Normal 3 2 3 3 2" xfId="13860"/>
    <cellStyle name="Normal 3 2 3 3 2 2" xfId="13861"/>
    <cellStyle name="Normal 3 2 3 3 2 2 2" xfId="13862"/>
    <cellStyle name="Normal 3 2 3 3 2 2 2 2" xfId="13863"/>
    <cellStyle name="Normal 3 2 3 3 2 2 2 2 2" xfId="13864"/>
    <cellStyle name="Normal 3 2 3 3 2 2 2 2 3" xfId="13865"/>
    <cellStyle name="Normal 3 2 3 3 2 2 2 2 4" xfId="13866"/>
    <cellStyle name="Normal 3 2 3 3 2 2 2 3" xfId="13867"/>
    <cellStyle name="Normal 3 2 3 3 2 2 2 4" xfId="13868"/>
    <cellStyle name="Normal 3 2 3 3 2 2 2 5" xfId="13869"/>
    <cellStyle name="Normal 3 2 3 3 2 2 3" xfId="13870"/>
    <cellStyle name="Normal 3 2 3 3 2 2 3 2" xfId="13871"/>
    <cellStyle name="Normal 3 2 3 3 2 2 3 3" xfId="13872"/>
    <cellStyle name="Normal 3 2 3 3 2 2 3 4" xfId="13873"/>
    <cellStyle name="Normal 3 2 3 3 2 2 4" xfId="13874"/>
    <cellStyle name="Normal 3 2 3 3 2 2 5" xfId="13875"/>
    <cellStyle name="Normal 3 2 3 3 2 2 6" xfId="13876"/>
    <cellStyle name="Normal 3 2 3 3 2 3" xfId="13877"/>
    <cellStyle name="Normal 3 2 3 3 2 3 2" xfId="13878"/>
    <cellStyle name="Normal 3 2 3 3 2 3 2 2" xfId="13879"/>
    <cellStyle name="Normal 3 2 3 3 2 3 2 2 2" xfId="13880"/>
    <cellStyle name="Normal 3 2 3 3 2 3 2 2 3" xfId="13881"/>
    <cellStyle name="Normal 3 2 3 3 2 3 2 2 4" xfId="13882"/>
    <cellStyle name="Normal 3 2 3 3 2 3 2 3" xfId="13883"/>
    <cellStyle name="Normal 3 2 3 3 2 3 2 4" xfId="13884"/>
    <cellStyle name="Normal 3 2 3 3 2 3 2 5" xfId="13885"/>
    <cellStyle name="Normal 3 2 3 3 2 3 3" xfId="13886"/>
    <cellStyle name="Normal 3 2 3 3 2 3 3 2" xfId="13887"/>
    <cellStyle name="Normal 3 2 3 3 2 3 3 3" xfId="13888"/>
    <cellStyle name="Normal 3 2 3 3 2 3 3 4" xfId="13889"/>
    <cellStyle name="Normal 3 2 3 3 2 3 4" xfId="13890"/>
    <cellStyle name="Normal 3 2 3 3 2 3 5" xfId="13891"/>
    <cellStyle name="Normal 3 2 3 3 2 3 6" xfId="13892"/>
    <cellStyle name="Normal 3 2 3 3 2 4" xfId="13893"/>
    <cellStyle name="Normal 3 2 3 3 2 4 2" xfId="13894"/>
    <cellStyle name="Normal 3 2 3 3 2 4 2 2" xfId="13895"/>
    <cellStyle name="Normal 3 2 3 3 2 4 2 3" xfId="13896"/>
    <cellStyle name="Normal 3 2 3 3 2 4 2 4" xfId="13897"/>
    <cellStyle name="Normal 3 2 3 3 2 4 3" xfId="13898"/>
    <cellStyle name="Normal 3 2 3 3 2 4 4" xfId="13899"/>
    <cellStyle name="Normal 3 2 3 3 2 4 5" xfId="13900"/>
    <cellStyle name="Normal 3 2 3 3 2 5" xfId="13901"/>
    <cellStyle name="Normal 3 2 3 3 2 5 2" xfId="13902"/>
    <cellStyle name="Normal 3 2 3 3 2 5 3" xfId="13903"/>
    <cellStyle name="Normal 3 2 3 3 2 5 4" xfId="13904"/>
    <cellStyle name="Normal 3 2 3 3 2 6" xfId="13905"/>
    <cellStyle name="Normal 3 2 3 3 2 7" xfId="13906"/>
    <cellStyle name="Normal 3 2 3 3 2 8" xfId="13907"/>
    <cellStyle name="Normal 3 2 3 3 3" xfId="13908"/>
    <cellStyle name="Normal 3 2 3 3 3 2" xfId="13909"/>
    <cellStyle name="Normal 3 2 3 3 3 2 2" xfId="13910"/>
    <cellStyle name="Normal 3 2 3 3 3 2 2 2" xfId="13911"/>
    <cellStyle name="Normal 3 2 3 3 3 2 2 3" xfId="13912"/>
    <cellStyle name="Normal 3 2 3 3 3 2 2 4" xfId="13913"/>
    <cellStyle name="Normal 3 2 3 3 3 2 3" xfId="13914"/>
    <cellStyle name="Normal 3 2 3 3 3 2 4" xfId="13915"/>
    <cellStyle name="Normal 3 2 3 3 3 2 5" xfId="13916"/>
    <cellStyle name="Normal 3 2 3 3 3 3" xfId="13917"/>
    <cellStyle name="Normal 3 2 3 3 3 3 2" xfId="13918"/>
    <cellStyle name="Normal 3 2 3 3 3 3 3" xfId="13919"/>
    <cellStyle name="Normal 3 2 3 3 3 3 4" xfId="13920"/>
    <cellStyle name="Normal 3 2 3 3 3 4" xfId="13921"/>
    <cellStyle name="Normal 3 2 3 3 3 5" xfId="13922"/>
    <cellStyle name="Normal 3 2 3 3 3 6" xfId="13923"/>
    <cellStyle name="Normal 3 2 3 3 4" xfId="13924"/>
    <cellStyle name="Normal 3 2 3 3 4 2" xfId="13925"/>
    <cellStyle name="Normal 3 2 3 3 4 2 2" xfId="13926"/>
    <cellStyle name="Normal 3 2 3 3 4 2 2 2" xfId="13927"/>
    <cellStyle name="Normal 3 2 3 3 4 2 2 3" xfId="13928"/>
    <cellStyle name="Normal 3 2 3 3 4 2 2 4" xfId="13929"/>
    <cellStyle name="Normal 3 2 3 3 4 2 3" xfId="13930"/>
    <cellStyle name="Normal 3 2 3 3 4 2 4" xfId="13931"/>
    <cellStyle name="Normal 3 2 3 3 4 2 5" xfId="13932"/>
    <cellStyle name="Normal 3 2 3 3 4 3" xfId="13933"/>
    <cellStyle name="Normal 3 2 3 3 4 3 2" xfId="13934"/>
    <cellStyle name="Normal 3 2 3 3 4 3 3" xfId="13935"/>
    <cellStyle name="Normal 3 2 3 3 4 3 4" xfId="13936"/>
    <cellStyle name="Normal 3 2 3 3 4 4" xfId="13937"/>
    <cellStyle name="Normal 3 2 3 3 4 5" xfId="13938"/>
    <cellStyle name="Normal 3 2 3 3 4 6" xfId="13939"/>
    <cellStyle name="Normal 3 2 3 3 5" xfId="13940"/>
    <cellStyle name="Normal 3 2 3 3 6" xfId="13941"/>
    <cellStyle name="Normal 3 2 3 3 6 2" xfId="13942"/>
    <cellStyle name="Normal 3 2 3 3 6 2 2" xfId="13943"/>
    <cellStyle name="Normal 3 2 3 3 6 2 3" xfId="13944"/>
    <cellStyle name="Normal 3 2 3 3 6 2 4" xfId="13945"/>
    <cellStyle name="Normal 3 2 3 3 6 3" xfId="13946"/>
    <cellStyle name="Normal 3 2 3 3 6 4" xfId="13947"/>
    <cellStyle name="Normal 3 2 3 3 6 5" xfId="13948"/>
    <cellStyle name="Normal 3 2 3 3 7" xfId="13949"/>
    <cellStyle name="Normal 3 2 3 3 7 2" xfId="13950"/>
    <cellStyle name="Normal 3 2 3 3 7 3" xfId="13951"/>
    <cellStyle name="Normal 3 2 3 3 7 4" xfId="13952"/>
    <cellStyle name="Normal 3 2 3 3 8" xfId="13953"/>
    <cellStyle name="Normal 3 2 3 3 9" xfId="13954"/>
    <cellStyle name="Normal 3 2 3 4" xfId="13955"/>
    <cellStyle name="Normal 3 2 3 4 10" xfId="13956"/>
    <cellStyle name="Normal 3 2 3 4 2" xfId="13957"/>
    <cellStyle name="Normal 3 2 3 4 2 2" xfId="13958"/>
    <cellStyle name="Normal 3 2 3 4 2 2 2" xfId="13959"/>
    <cellStyle name="Normal 3 2 3 4 2 2 2 2" xfId="13960"/>
    <cellStyle name="Normal 3 2 3 4 2 2 2 2 2" xfId="13961"/>
    <cellStyle name="Normal 3 2 3 4 2 2 2 2 3" xfId="13962"/>
    <cellStyle name="Normal 3 2 3 4 2 2 2 2 4" xfId="13963"/>
    <cellStyle name="Normal 3 2 3 4 2 2 2 3" xfId="13964"/>
    <cellStyle name="Normal 3 2 3 4 2 2 2 4" xfId="13965"/>
    <cellStyle name="Normal 3 2 3 4 2 2 2 5" xfId="13966"/>
    <cellStyle name="Normal 3 2 3 4 2 2 3" xfId="13967"/>
    <cellStyle name="Normal 3 2 3 4 2 2 3 2" xfId="13968"/>
    <cellStyle name="Normal 3 2 3 4 2 2 3 3" xfId="13969"/>
    <cellStyle name="Normal 3 2 3 4 2 2 3 4" xfId="13970"/>
    <cellStyle name="Normal 3 2 3 4 2 2 4" xfId="13971"/>
    <cellStyle name="Normal 3 2 3 4 2 2 5" xfId="13972"/>
    <cellStyle name="Normal 3 2 3 4 2 2 6" xfId="13973"/>
    <cellStyle name="Normal 3 2 3 4 2 3" xfId="13974"/>
    <cellStyle name="Normal 3 2 3 4 2 3 2" xfId="13975"/>
    <cellStyle name="Normal 3 2 3 4 2 3 2 2" xfId="13976"/>
    <cellStyle name="Normal 3 2 3 4 2 3 2 2 2" xfId="13977"/>
    <cellStyle name="Normal 3 2 3 4 2 3 2 2 3" xfId="13978"/>
    <cellStyle name="Normal 3 2 3 4 2 3 2 2 4" xfId="13979"/>
    <cellStyle name="Normal 3 2 3 4 2 3 2 3" xfId="13980"/>
    <cellStyle name="Normal 3 2 3 4 2 3 2 4" xfId="13981"/>
    <cellStyle name="Normal 3 2 3 4 2 3 2 5" xfId="13982"/>
    <cellStyle name="Normal 3 2 3 4 2 3 3" xfId="13983"/>
    <cellStyle name="Normal 3 2 3 4 2 3 3 2" xfId="13984"/>
    <cellStyle name="Normal 3 2 3 4 2 3 3 3" xfId="13985"/>
    <cellStyle name="Normal 3 2 3 4 2 3 3 4" xfId="13986"/>
    <cellStyle name="Normal 3 2 3 4 2 3 4" xfId="13987"/>
    <cellStyle name="Normal 3 2 3 4 2 3 5" xfId="13988"/>
    <cellStyle name="Normal 3 2 3 4 2 3 6" xfId="13989"/>
    <cellStyle name="Normal 3 2 3 4 2 4" xfId="13990"/>
    <cellStyle name="Normal 3 2 3 4 2 4 2" xfId="13991"/>
    <cellStyle name="Normal 3 2 3 4 2 4 2 2" xfId="13992"/>
    <cellStyle name="Normal 3 2 3 4 2 4 2 3" xfId="13993"/>
    <cellStyle name="Normal 3 2 3 4 2 4 2 4" xfId="13994"/>
    <cellStyle name="Normal 3 2 3 4 2 4 3" xfId="13995"/>
    <cellStyle name="Normal 3 2 3 4 2 4 4" xfId="13996"/>
    <cellStyle name="Normal 3 2 3 4 2 4 5" xfId="13997"/>
    <cellStyle name="Normal 3 2 3 4 2 5" xfId="13998"/>
    <cellStyle name="Normal 3 2 3 4 2 5 2" xfId="13999"/>
    <cellStyle name="Normal 3 2 3 4 2 5 3" xfId="14000"/>
    <cellStyle name="Normal 3 2 3 4 2 5 4" xfId="14001"/>
    <cellStyle name="Normal 3 2 3 4 2 6" xfId="14002"/>
    <cellStyle name="Normal 3 2 3 4 2 7" xfId="14003"/>
    <cellStyle name="Normal 3 2 3 4 2 8" xfId="14004"/>
    <cellStyle name="Normal 3 2 3 4 3" xfId="14005"/>
    <cellStyle name="Normal 3 2 3 4 3 2" xfId="14006"/>
    <cellStyle name="Normal 3 2 3 4 3 2 2" xfId="14007"/>
    <cellStyle name="Normal 3 2 3 4 3 2 2 2" xfId="14008"/>
    <cellStyle name="Normal 3 2 3 4 3 2 2 3" xfId="14009"/>
    <cellStyle name="Normal 3 2 3 4 3 2 2 4" xfId="14010"/>
    <cellStyle name="Normal 3 2 3 4 3 2 3" xfId="14011"/>
    <cellStyle name="Normal 3 2 3 4 3 2 4" xfId="14012"/>
    <cellStyle name="Normal 3 2 3 4 3 2 5" xfId="14013"/>
    <cellStyle name="Normal 3 2 3 4 3 3" xfId="14014"/>
    <cellStyle name="Normal 3 2 3 4 3 3 2" xfId="14015"/>
    <cellStyle name="Normal 3 2 3 4 3 3 3" xfId="14016"/>
    <cellStyle name="Normal 3 2 3 4 3 3 4" xfId="14017"/>
    <cellStyle name="Normal 3 2 3 4 3 4" xfId="14018"/>
    <cellStyle name="Normal 3 2 3 4 3 5" xfId="14019"/>
    <cellStyle name="Normal 3 2 3 4 3 6" xfId="14020"/>
    <cellStyle name="Normal 3 2 3 4 4" xfId="14021"/>
    <cellStyle name="Normal 3 2 3 4 4 2" xfId="14022"/>
    <cellStyle name="Normal 3 2 3 4 4 2 2" xfId="14023"/>
    <cellStyle name="Normal 3 2 3 4 4 2 2 2" xfId="14024"/>
    <cellStyle name="Normal 3 2 3 4 4 2 2 3" xfId="14025"/>
    <cellStyle name="Normal 3 2 3 4 4 2 2 4" xfId="14026"/>
    <cellStyle name="Normal 3 2 3 4 4 2 3" xfId="14027"/>
    <cellStyle name="Normal 3 2 3 4 4 2 4" xfId="14028"/>
    <cellStyle name="Normal 3 2 3 4 4 2 5" xfId="14029"/>
    <cellStyle name="Normal 3 2 3 4 4 3" xfId="14030"/>
    <cellStyle name="Normal 3 2 3 4 4 3 2" xfId="14031"/>
    <cellStyle name="Normal 3 2 3 4 4 3 3" xfId="14032"/>
    <cellStyle name="Normal 3 2 3 4 4 3 4" xfId="14033"/>
    <cellStyle name="Normal 3 2 3 4 4 4" xfId="14034"/>
    <cellStyle name="Normal 3 2 3 4 4 5" xfId="14035"/>
    <cellStyle name="Normal 3 2 3 4 4 6" xfId="14036"/>
    <cellStyle name="Normal 3 2 3 4 5" xfId="14037"/>
    <cellStyle name="Normal 3 2 3 4 6" xfId="14038"/>
    <cellStyle name="Normal 3 2 3 4 6 2" xfId="14039"/>
    <cellStyle name="Normal 3 2 3 4 6 2 2" xfId="14040"/>
    <cellStyle name="Normal 3 2 3 4 6 2 3" xfId="14041"/>
    <cellStyle name="Normal 3 2 3 4 6 2 4" xfId="14042"/>
    <cellStyle name="Normal 3 2 3 4 6 3" xfId="14043"/>
    <cellStyle name="Normal 3 2 3 4 6 4" xfId="14044"/>
    <cellStyle name="Normal 3 2 3 4 6 5" xfId="14045"/>
    <cellStyle name="Normal 3 2 3 4 7" xfId="14046"/>
    <cellStyle name="Normal 3 2 3 4 7 2" xfId="14047"/>
    <cellStyle name="Normal 3 2 3 4 7 3" xfId="14048"/>
    <cellStyle name="Normal 3 2 3 4 7 4" xfId="14049"/>
    <cellStyle name="Normal 3 2 3 4 8" xfId="14050"/>
    <cellStyle name="Normal 3 2 3 4 9" xfId="14051"/>
    <cellStyle name="Normal 3 2 3 5" xfId="14052"/>
    <cellStyle name="Normal 3 2 3 5 2" xfId="14053"/>
    <cellStyle name="Normal 3 2 3 5 2 2" xfId="14054"/>
    <cellStyle name="Normal 3 2 3 5 2 2 2" xfId="14055"/>
    <cellStyle name="Normal 3 2 3 5 2 2 2 2" xfId="14056"/>
    <cellStyle name="Normal 3 2 3 5 2 2 2 3" xfId="14057"/>
    <cellStyle name="Normal 3 2 3 5 2 2 2 4" xfId="14058"/>
    <cellStyle name="Normal 3 2 3 5 2 2 3" xfId="14059"/>
    <cellStyle name="Normal 3 2 3 5 2 2 4" xfId="14060"/>
    <cellStyle name="Normal 3 2 3 5 2 2 5" xfId="14061"/>
    <cellStyle name="Normal 3 2 3 5 2 3" xfId="14062"/>
    <cellStyle name="Normal 3 2 3 5 2 3 2" xfId="14063"/>
    <cellStyle name="Normal 3 2 3 5 2 3 3" xfId="14064"/>
    <cellStyle name="Normal 3 2 3 5 2 3 4" xfId="14065"/>
    <cellStyle name="Normal 3 2 3 5 2 4" xfId="14066"/>
    <cellStyle name="Normal 3 2 3 5 2 5" xfId="14067"/>
    <cellStyle name="Normal 3 2 3 5 2 6" xfId="14068"/>
    <cellStyle name="Normal 3 2 3 5 3" xfId="14069"/>
    <cellStyle name="Normal 3 2 3 5 3 2" xfId="14070"/>
    <cellStyle name="Normal 3 2 3 5 3 2 2" xfId="14071"/>
    <cellStyle name="Normal 3 2 3 5 3 2 2 2" xfId="14072"/>
    <cellStyle name="Normal 3 2 3 5 3 2 2 3" xfId="14073"/>
    <cellStyle name="Normal 3 2 3 5 3 2 2 4" xfId="14074"/>
    <cellStyle name="Normal 3 2 3 5 3 2 3" xfId="14075"/>
    <cellStyle name="Normal 3 2 3 5 3 2 4" xfId="14076"/>
    <cellStyle name="Normal 3 2 3 5 3 2 5" xfId="14077"/>
    <cellStyle name="Normal 3 2 3 5 3 3" xfId="14078"/>
    <cellStyle name="Normal 3 2 3 5 3 3 2" xfId="14079"/>
    <cellStyle name="Normal 3 2 3 5 3 3 3" xfId="14080"/>
    <cellStyle name="Normal 3 2 3 5 3 3 4" xfId="14081"/>
    <cellStyle name="Normal 3 2 3 5 3 4" xfId="14082"/>
    <cellStyle name="Normal 3 2 3 5 3 5" xfId="14083"/>
    <cellStyle name="Normal 3 2 3 5 3 6" xfId="14084"/>
    <cellStyle name="Normal 3 2 3 5 4" xfId="14085"/>
    <cellStyle name="Normal 3 2 3 5 5" xfId="14086"/>
    <cellStyle name="Normal 3 2 3 5 5 2" xfId="14087"/>
    <cellStyle name="Normal 3 2 3 5 5 2 2" xfId="14088"/>
    <cellStyle name="Normal 3 2 3 5 5 2 3" xfId="14089"/>
    <cellStyle name="Normal 3 2 3 5 5 2 4" xfId="14090"/>
    <cellStyle name="Normal 3 2 3 5 5 3" xfId="14091"/>
    <cellStyle name="Normal 3 2 3 5 5 4" xfId="14092"/>
    <cellStyle name="Normal 3 2 3 5 5 5" xfId="14093"/>
    <cellStyle name="Normal 3 2 3 5 6" xfId="14094"/>
    <cellStyle name="Normal 3 2 3 5 6 2" xfId="14095"/>
    <cellStyle name="Normal 3 2 3 5 6 3" xfId="14096"/>
    <cellStyle name="Normal 3 2 3 5 6 4" xfId="14097"/>
    <cellStyle name="Normal 3 2 3 5 7" xfId="14098"/>
    <cellStyle name="Normal 3 2 3 5 8" xfId="14099"/>
    <cellStyle name="Normal 3 2 3 5 9" xfId="14100"/>
    <cellStyle name="Normal 3 2 3 6" xfId="14101"/>
    <cellStyle name="Normal 3 2 3 6 2" xfId="14102"/>
    <cellStyle name="Normal 3 2 3 6 2 2" xfId="14103"/>
    <cellStyle name="Normal 3 2 3 6 2 2 2" xfId="14104"/>
    <cellStyle name="Normal 3 2 3 6 2 2 2 2" xfId="14105"/>
    <cellStyle name="Normal 3 2 3 6 2 2 2 3" xfId="14106"/>
    <cellStyle name="Normal 3 2 3 6 2 2 2 4" xfId="14107"/>
    <cellStyle name="Normal 3 2 3 6 2 2 3" xfId="14108"/>
    <cellStyle name="Normal 3 2 3 6 2 2 4" xfId="14109"/>
    <cellStyle name="Normal 3 2 3 6 2 2 5" xfId="14110"/>
    <cellStyle name="Normal 3 2 3 6 2 3" xfId="14111"/>
    <cellStyle name="Normal 3 2 3 6 2 3 2" xfId="14112"/>
    <cellStyle name="Normal 3 2 3 6 2 3 3" xfId="14113"/>
    <cellStyle name="Normal 3 2 3 6 2 3 4" xfId="14114"/>
    <cellStyle name="Normal 3 2 3 6 2 4" xfId="14115"/>
    <cellStyle name="Normal 3 2 3 6 2 5" xfId="14116"/>
    <cellStyle name="Normal 3 2 3 6 2 6" xfId="14117"/>
    <cellStyle name="Normal 3 2 3 6 3" xfId="14118"/>
    <cellStyle name="Normal 3 2 3 6 3 2" xfId="14119"/>
    <cellStyle name="Normal 3 2 3 6 3 2 2" xfId="14120"/>
    <cellStyle name="Normal 3 2 3 6 3 2 2 2" xfId="14121"/>
    <cellStyle name="Normal 3 2 3 6 3 2 2 3" xfId="14122"/>
    <cellStyle name="Normal 3 2 3 6 3 2 2 4" xfId="14123"/>
    <cellStyle name="Normal 3 2 3 6 3 2 3" xfId="14124"/>
    <cellStyle name="Normal 3 2 3 6 3 2 4" xfId="14125"/>
    <cellStyle name="Normal 3 2 3 6 3 2 5" xfId="14126"/>
    <cellStyle name="Normal 3 2 3 6 3 3" xfId="14127"/>
    <cellStyle name="Normal 3 2 3 6 3 3 2" xfId="14128"/>
    <cellStyle name="Normal 3 2 3 6 3 3 3" xfId="14129"/>
    <cellStyle name="Normal 3 2 3 6 3 3 4" xfId="14130"/>
    <cellStyle name="Normal 3 2 3 6 3 4" xfId="14131"/>
    <cellStyle name="Normal 3 2 3 6 3 5" xfId="14132"/>
    <cellStyle name="Normal 3 2 3 6 3 6" xfId="14133"/>
    <cellStyle name="Normal 3 2 3 6 4" xfId="14134"/>
    <cellStyle name="Normal 3 2 3 6 4 2" xfId="14135"/>
    <cellStyle name="Normal 3 2 3 6 4 2 2" xfId="14136"/>
    <cellStyle name="Normal 3 2 3 6 4 2 3" xfId="14137"/>
    <cellStyle name="Normal 3 2 3 6 4 2 4" xfId="14138"/>
    <cellStyle name="Normal 3 2 3 6 4 3" xfId="14139"/>
    <cellStyle name="Normal 3 2 3 6 4 4" xfId="14140"/>
    <cellStyle name="Normal 3 2 3 6 4 5" xfId="14141"/>
    <cellStyle name="Normal 3 2 3 6 5" xfId="14142"/>
    <cellStyle name="Normal 3 2 3 6 5 2" xfId="14143"/>
    <cellStyle name="Normal 3 2 3 6 5 3" xfId="14144"/>
    <cellStyle name="Normal 3 2 3 6 5 4" xfId="14145"/>
    <cellStyle name="Normal 3 2 3 6 6" xfId="14146"/>
    <cellStyle name="Normal 3 2 3 6 7" xfId="14147"/>
    <cellStyle name="Normal 3 2 3 6 8" xfId="14148"/>
    <cellStyle name="Normal 3 2 3 7" xfId="14149"/>
    <cellStyle name="Normal 3 2 3 7 2" xfId="14150"/>
    <cellStyle name="Normal 3 2 3 7 2 2" xfId="14151"/>
    <cellStyle name="Normal 3 2 3 7 2 2 2" xfId="14152"/>
    <cellStyle name="Normal 3 2 3 7 2 2 3" xfId="14153"/>
    <cellStyle name="Normal 3 2 3 7 2 2 4" xfId="14154"/>
    <cellStyle name="Normal 3 2 3 7 2 3" xfId="14155"/>
    <cellStyle name="Normal 3 2 3 7 2 4" xfId="14156"/>
    <cellStyle name="Normal 3 2 3 7 2 5" xfId="14157"/>
    <cellStyle name="Normal 3 2 3 7 3" xfId="14158"/>
    <cellStyle name="Normal 3 2 3 7 3 2" xfId="14159"/>
    <cellStyle name="Normal 3 2 3 7 3 3" xfId="14160"/>
    <cellStyle name="Normal 3 2 3 7 3 4" xfId="14161"/>
    <cellStyle name="Normal 3 2 3 7 4" xfId="14162"/>
    <cellStyle name="Normal 3 2 3 7 5" xfId="14163"/>
    <cellStyle name="Normal 3 2 3 7 6" xfId="14164"/>
    <cellStyle name="Normal 3 2 3 8" xfId="14165"/>
    <cellStyle name="Normal 3 2 3 8 2" xfId="14166"/>
    <cellStyle name="Normal 3 2 3 8 2 2" xfId="14167"/>
    <cellStyle name="Normal 3 2 3 8 2 2 2" xfId="14168"/>
    <cellStyle name="Normal 3 2 3 8 2 2 3" xfId="14169"/>
    <cellStyle name="Normal 3 2 3 8 2 2 4" xfId="14170"/>
    <cellStyle name="Normal 3 2 3 8 2 3" xfId="14171"/>
    <cellStyle name="Normal 3 2 3 8 2 4" xfId="14172"/>
    <cellStyle name="Normal 3 2 3 8 2 5" xfId="14173"/>
    <cellStyle name="Normal 3 2 3 8 3" xfId="14174"/>
    <cellStyle name="Normal 3 2 3 8 3 2" xfId="14175"/>
    <cellStyle name="Normal 3 2 3 8 3 3" xfId="14176"/>
    <cellStyle name="Normal 3 2 3 8 3 4" xfId="14177"/>
    <cellStyle name="Normal 3 2 3 8 4" xfId="14178"/>
    <cellStyle name="Normal 3 2 3 8 5" xfId="14179"/>
    <cellStyle name="Normal 3 2 3 8 6" xfId="14180"/>
    <cellStyle name="Normal 3 2 3 9" xfId="14181"/>
    <cellStyle name="Normal 3 2 4" xfId="14182"/>
    <cellStyle name="Normal 3 2 4 10" xfId="14183"/>
    <cellStyle name="Normal 3 2 4 2" xfId="14184"/>
    <cellStyle name="Normal 3 2 4 2 2" xfId="14185"/>
    <cellStyle name="Normal 3 2 4 2 2 2" xfId="14186"/>
    <cellStyle name="Normal 3 2 4 2 2 2 2" xfId="14187"/>
    <cellStyle name="Normal 3 2 4 2 2 2 2 2" xfId="14188"/>
    <cellStyle name="Normal 3 2 4 2 2 2 2 3" xfId="14189"/>
    <cellStyle name="Normal 3 2 4 2 2 2 2 4" xfId="14190"/>
    <cellStyle name="Normal 3 2 4 2 2 2 3" xfId="14191"/>
    <cellStyle name="Normal 3 2 4 2 2 2 4" xfId="14192"/>
    <cellStyle name="Normal 3 2 4 2 2 2 5" xfId="14193"/>
    <cellStyle name="Normal 3 2 4 2 2 3" xfId="14194"/>
    <cellStyle name="Normal 3 2 4 2 2 3 2" xfId="14195"/>
    <cellStyle name="Normal 3 2 4 2 2 3 3" xfId="14196"/>
    <cellStyle name="Normal 3 2 4 2 2 3 4" xfId="14197"/>
    <cellStyle name="Normal 3 2 4 2 2 4" xfId="14198"/>
    <cellStyle name="Normal 3 2 4 2 2 5" xfId="14199"/>
    <cellStyle name="Normal 3 2 4 2 2 6" xfId="14200"/>
    <cellStyle name="Normal 3 2 4 2 3" xfId="14201"/>
    <cellStyle name="Normal 3 2 4 2 3 2" xfId="14202"/>
    <cellStyle name="Normal 3 2 4 2 3 2 2" xfId="14203"/>
    <cellStyle name="Normal 3 2 4 2 3 2 2 2" xfId="14204"/>
    <cellStyle name="Normal 3 2 4 2 3 2 2 3" xfId="14205"/>
    <cellStyle name="Normal 3 2 4 2 3 2 2 4" xfId="14206"/>
    <cellStyle name="Normal 3 2 4 2 3 2 3" xfId="14207"/>
    <cellStyle name="Normal 3 2 4 2 3 2 4" xfId="14208"/>
    <cellStyle name="Normal 3 2 4 2 3 2 5" xfId="14209"/>
    <cellStyle name="Normal 3 2 4 2 3 3" xfId="14210"/>
    <cellStyle name="Normal 3 2 4 2 3 3 2" xfId="14211"/>
    <cellStyle name="Normal 3 2 4 2 3 3 3" xfId="14212"/>
    <cellStyle name="Normal 3 2 4 2 3 3 4" xfId="14213"/>
    <cellStyle name="Normal 3 2 4 2 3 4" xfId="14214"/>
    <cellStyle name="Normal 3 2 4 2 3 5" xfId="14215"/>
    <cellStyle name="Normal 3 2 4 2 3 6" xfId="14216"/>
    <cellStyle name="Normal 3 2 4 2 4" xfId="14217"/>
    <cellStyle name="Normal 3 2 4 2 5" xfId="14218"/>
    <cellStyle name="Normal 3 2 4 2 5 2" xfId="14219"/>
    <cellStyle name="Normal 3 2 4 2 5 2 2" xfId="14220"/>
    <cellStyle name="Normal 3 2 4 2 5 2 3" xfId="14221"/>
    <cellStyle name="Normal 3 2 4 2 5 2 4" xfId="14222"/>
    <cellStyle name="Normal 3 2 4 2 5 3" xfId="14223"/>
    <cellStyle name="Normal 3 2 4 2 5 4" xfId="14224"/>
    <cellStyle name="Normal 3 2 4 2 5 5" xfId="14225"/>
    <cellStyle name="Normal 3 2 4 2 6" xfId="14226"/>
    <cellStyle name="Normal 3 2 4 2 6 2" xfId="14227"/>
    <cellStyle name="Normal 3 2 4 2 6 3" xfId="14228"/>
    <cellStyle name="Normal 3 2 4 2 6 4" xfId="14229"/>
    <cellStyle name="Normal 3 2 4 2 7" xfId="14230"/>
    <cellStyle name="Normal 3 2 4 2 8" xfId="14231"/>
    <cellStyle name="Normal 3 2 4 2 9" xfId="14232"/>
    <cellStyle name="Normal 3 2 4 3" xfId="14233"/>
    <cellStyle name="Normal 3 2 4 3 2" xfId="14234"/>
    <cellStyle name="Normal 3 2 4 3 2 2" xfId="14235"/>
    <cellStyle name="Normal 3 2 4 3 2 2 2" xfId="14236"/>
    <cellStyle name="Normal 3 2 4 3 2 2 3" xfId="14237"/>
    <cellStyle name="Normal 3 2 4 3 2 2 4" xfId="14238"/>
    <cellStyle name="Normal 3 2 4 3 2 3" xfId="14239"/>
    <cellStyle name="Normal 3 2 4 3 2 4" xfId="14240"/>
    <cellStyle name="Normal 3 2 4 3 2 5" xfId="14241"/>
    <cellStyle name="Normal 3 2 4 3 3" xfId="14242"/>
    <cellStyle name="Normal 3 2 4 3 3 2" xfId="14243"/>
    <cellStyle name="Normal 3 2 4 3 3 3" xfId="14244"/>
    <cellStyle name="Normal 3 2 4 3 3 4" xfId="14245"/>
    <cellStyle name="Normal 3 2 4 3 4" xfId="14246"/>
    <cellStyle name="Normal 3 2 4 3 5" xfId="14247"/>
    <cellStyle name="Normal 3 2 4 3 6" xfId="14248"/>
    <cellStyle name="Normal 3 2 4 4" xfId="14249"/>
    <cellStyle name="Normal 3 2 4 4 2" xfId="14250"/>
    <cellStyle name="Normal 3 2 4 4 2 2" xfId="14251"/>
    <cellStyle name="Normal 3 2 4 4 2 2 2" xfId="14252"/>
    <cellStyle name="Normal 3 2 4 4 2 2 3" xfId="14253"/>
    <cellStyle name="Normal 3 2 4 4 2 2 4" xfId="14254"/>
    <cellStyle name="Normal 3 2 4 4 2 3" xfId="14255"/>
    <cellStyle name="Normal 3 2 4 4 2 4" xfId="14256"/>
    <cellStyle name="Normal 3 2 4 4 2 5" xfId="14257"/>
    <cellStyle name="Normal 3 2 4 4 3" xfId="14258"/>
    <cellStyle name="Normal 3 2 4 4 3 2" xfId="14259"/>
    <cellStyle name="Normal 3 2 4 4 3 3" xfId="14260"/>
    <cellStyle name="Normal 3 2 4 4 3 4" xfId="14261"/>
    <cellStyle name="Normal 3 2 4 4 4" xfId="14262"/>
    <cellStyle name="Normal 3 2 4 4 5" xfId="14263"/>
    <cellStyle name="Normal 3 2 4 4 6" xfId="14264"/>
    <cellStyle name="Normal 3 2 4 5" xfId="14265"/>
    <cellStyle name="Normal 3 2 4 6" xfId="14266"/>
    <cellStyle name="Normal 3 2 4 6 2" xfId="14267"/>
    <cellStyle name="Normal 3 2 4 6 2 2" xfId="14268"/>
    <cellStyle name="Normal 3 2 4 6 2 3" xfId="14269"/>
    <cellStyle name="Normal 3 2 4 6 2 4" xfId="14270"/>
    <cellStyle name="Normal 3 2 4 6 3" xfId="14271"/>
    <cellStyle name="Normal 3 2 4 6 4" xfId="14272"/>
    <cellStyle name="Normal 3 2 4 6 5" xfId="14273"/>
    <cellStyle name="Normal 3 2 4 7" xfId="14274"/>
    <cellStyle name="Normal 3 2 4 7 2" xfId="14275"/>
    <cellStyle name="Normal 3 2 4 7 3" xfId="14276"/>
    <cellStyle name="Normal 3 2 4 7 4" xfId="14277"/>
    <cellStyle name="Normal 3 2 4 8" xfId="14278"/>
    <cellStyle name="Normal 3 2 4 9" xfId="14279"/>
    <cellStyle name="Normal 3 2 5" xfId="14280"/>
    <cellStyle name="Normal 3 2 5 10" xfId="14281"/>
    <cellStyle name="Normal 3 2 5 2" xfId="14282"/>
    <cellStyle name="Normal 3 2 5 2 2" xfId="14283"/>
    <cellStyle name="Normal 3 2 5 2 2 2" xfId="14284"/>
    <cellStyle name="Normal 3 2 5 2 2 2 2" xfId="14285"/>
    <cellStyle name="Normal 3 2 5 2 2 2 2 2" xfId="14286"/>
    <cellStyle name="Normal 3 2 5 2 2 2 2 3" xfId="14287"/>
    <cellStyle name="Normal 3 2 5 2 2 2 2 4" xfId="14288"/>
    <cellStyle name="Normal 3 2 5 2 2 2 3" xfId="14289"/>
    <cellStyle name="Normal 3 2 5 2 2 2 4" xfId="14290"/>
    <cellStyle name="Normal 3 2 5 2 2 2 5" xfId="14291"/>
    <cellStyle name="Normal 3 2 5 2 2 3" xfId="14292"/>
    <cellStyle name="Normal 3 2 5 2 2 3 2" xfId="14293"/>
    <cellStyle name="Normal 3 2 5 2 2 3 3" xfId="14294"/>
    <cellStyle name="Normal 3 2 5 2 2 3 4" xfId="14295"/>
    <cellStyle name="Normal 3 2 5 2 2 4" xfId="14296"/>
    <cellStyle name="Normal 3 2 5 2 2 5" xfId="14297"/>
    <cellStyle name="Normal 3 2 5 2 2 6" xfId="14298"/>
    <cellStyle name="Normal 3 2 5 2 3" xfId="14299"/>
    <cellStyle name="Normal 3 2 5 2 3 2" xfId="14300"/>
    <cellStyle name="Normal 3 2 5 2 3 2 2" xfId="14301"/>
    <cellStyle name="Normal 3 2 5 2 3 2 2 2" xfId="14302"/>
    <cellStyle name="Normal 3 2 5 2 3 2 2 3" xfId="14303"/>
    <cellStyle name="Normal 3 2 5 2 3 2 2 4" xfId="14304"/>
    <cellStyle name="Normal 3 2 5 2 3 2 3" xfId="14305"/>
    <cellStyle name="Normal 3 2 5 2 3 2 4" xfId="14306"/>
    <cellStyle name="Normal 3 2 5 2 3 2 5" xfId="14307"/>
    <cellStyle name="Normal 3 2 5 2 3 3" xfId="14308"/>
    <cellStyle name="Normal 3 2 5 2 3 3 2" xfId="14309"/>
    <cellStyle name="Normal 3 2 5 2 3 3 3" xfId="14310"/>
    <cellStyle name="Normal 3 2 5 2 3 3 4" xfId="14311"/>
    <cellStyle name="Normal 3 2 5 2 3 4" xfId="14312"/>
    <cellStyle name="Normal 3 2 5 2 3 5" xfId="14313"/>
    <cellStyle name="Normal 3 2 5 2 3 6" xfId="14314"/>
    <cellStyle name="Normal 3 2 5 2 4" xfId="14315"/>
    <cellStyle name="Normal 3 2 5 2 5" xfId="14316"/>
    <cellStyle name="Normal 3 2 5 2 5 2" xfId="14317"/>
    <cellStyle name="Normal 3 2 5 2 5 2 2" xfId="14318"/>
    <cellStyle name="Normal 3 2 5 2 5 2 3" xfId="14319"/>
    <cellStyle name="Normal 3 2 5 2 5 2 4" xfId="14320"/>
    <cellStyle name="Normal 3 2 5 2 5 3" xfId="14321"/>
    <cellStyle name="Normal 3 2 5 2 5 4" xfId="14322"/>
    <cellStyle name="Normal 3 2 5 2 5 5" xfId="14323"/>
    <cellStyle name="Normal 3 2 5 2 6" xfId="14324"/>
    <cellStyle name="Normal 3 2 5 2 6 2" xfId="14325"/>
    <cellStyle name="Normal 3 2 5 2 6 3" xfId="14326"/>
    <cellStyle name="Normal 3 2 5 2 6 4" xfId="14327"/>
    <cellStyle name="Normal 3 2 5 2 7" xfId="14328"/>
    <cellStyle name="Normal 3 2 5 2 8" xfId="14329"/>
    <cellStyle name="Normal 3 2 5 2 9" xfId="14330"/>
    <cellStyle name="Normal 3 2 5 3" xfId="14331"/>
    <cellStyle name="Normal 3 2 5 3 2" xfId="14332"/>
    <cellStyle name="Normal 3 2 5 3 2 2" xfId="14333"/>
    <cellStyle name="Normal 3 2 5 3 2 2 2" xfId="14334"/>
    <cellStyle name="Normal 3 2 5 3 2 2 3" xfId="14335"/>
    <cellStyle name="Normal 3 2 5 3 2 2 4" xfId="14336"/>
    <cellStyle name="Normal 3 2 5 3 2 3" xfId="14337"/>
    <cellStyle name="Normal 3 2 5 3 2 4" xfId="14338"/>
    <cellStyle name="Normal 3 2 5 3 2 5" xfId="14339"/>
    <cellStyle name="Normal 3 2 5 3 3" xfId="14340"/>
    <cellStyle name="Normal 3 2 5 3 3 2" xfId="14341"/>
    <cellStyle name="Normal 3 2 5 3 3 3" xfId="14342"/>
    <cellStyle name="Normal 3 2 5 3 3 4" xfId="14343"/>
    <cellStyle name="Normal 3 2 5 3 4" xfId="14344"/>
    <cellStyle name="Normal 3 2 5 3 5" xfId="14345"/>
    <cellStyle name="Normal 3 2 5 3 6" xfId="14346"/>
    <cellStyle name="Normal 3 2 5 4" xfId="14347"/>
    <cellStyle name="Normal 3 2 5 4 2" xfId="14348"/>
    <cellStyle name="Normal 3 2 5 4 2 2" xfId="14349"/>
    <cellStyle name="Normal 3 2 5 4 2 2 2" xfId="14350"/>
    <cellStyle name="Normal 3 2 5 4 2 2 3" xfId="14351"/>
    <cellStyle name="Normal 3 2 5 4 2 2 4" xfId="14352"/>
    <cellStyle name="Normal 3 2 5 4 2 3" xfId="14353"/>
    <cellStyle name="Normal 3 2 5 4 2 4" xfId="14354"/>
    <cellStyle name="Normal 3 2 5 4 2 5" xfId="14355"/>
    <cellStyle name="Normal 3 2 5 4 3" xfId="14356"/>
    <cellStyle name="Normal 3 2 5 4 3 2" xfId="14357"/>
    <cellStyle name="Normal 3 2 5 4 3 3" xfId="14358"/>
    <cellStyle name="Normal 3 2 5 4 3 4" xfId="14359"/>
    <cellStyle name="Normal 3 2 5 4 4" xfId="14360"/>
    <cellStyle name="Normal 3 2 5 4 5" xfId="14361"/>
    <cellStyle name="Normal 3 2 5 4 6" xfId="14362"/>
    <cellStyle name="Normal 3 2 5 5" xfId="14363"/>
    <cellStyle name="Normal 3 2 5 6" xfId="14364"/>
    <cellStyle name="Normal 3 2 5 6 2" xfId="14365"/>
    <cellStyle name="Normal 3 2 5 6 2 2" xfId="14366"/>
    <cellStyle name="Normal 3 2 5 6 2 3" xfId="14367"/>
    <cellStyle name="Normal 3 2 5 6 2 4" xfId="14368"/>
    <cellStyle name="Normal 3 2 5 6 3" xfId="14369"/>
    <cellStyle name="Normal 3 2 5 6 4" xfId="14370"/>
    <cellStyle name="Normal 3 2 5 6 5" xfId="14371"/>
    <cellStyle name="Normal 3 2 5 7" xfId="14372"/>
    <cellStyle name="Normal 3 2 5 7 2" xfId="14373"/>
    <cellStyle name="Normal 3 2 5 7 3" xfId="14374"/>
    <cellStyle name="Normal 3 2 5 7 4" xfId="14375"/>
    <cellStyle name="Normal 3 2 5 8" xfId="14376"/>
    <cellStyle name="Normal 3 2 5 9" xfId="14377"/>
    <cellStyle name="Normal 3 2 6" xfId="14378"/>
    <cellStyle name="Normal 3 2 6 2" xfId="14379"/>
    <cellStyle name="Normal 3 2 6 2 2" xfId="14380"/>
    <cellStyle name="Normal 3 2 6 2 2 2" xfId="14381"/>
    <cellStyle name="Normal 3 2 6 2 3" xfId="14382"/>
    <cellStyle name="Normal 3 2 6 2 4" xfId="14383"/>
    <cellStyle name="Normal 3 2 6 2 5" xfId="14384"/>
    <cellStyle name="Normal 3 2 6 2 6" xfId="14385"/>
    <cellStyle name="Normal 3 2 6 2 7" xfId="14386"/>
    <cellStyle name="Normal 3 2 6 2 8" xfId="14387"/>
    <cellStyle name="Normal 3 2 6 3" xfId="14388"/>
    <cellStyle name="Normal 3 2 6 3 2" xfId="14389"/>
    <cellStyle name="Normal 3 2 6 4" xfId="14390"/>
    <cellStyle name="Normal 3 2 6 5" xfId="14391"/>
    <cellStyle name="Normal 3 2 6 6" xfId="14392"/>
    <cellStyle name="Normal 3 2 6 7" xfId="14393"/>
    <cellStyle name="Normal 3 2 6 8" xfId="14394"/>
    <cellStyle name="Normal 3 2 6 9" xfId="14395"/>
    <cellStyle name="Normal 3 2 7" xfId="14396"/>
    <cellStyle name="Normal 3 2 7 10" xfId="14397"/>
    <cellStyle name="Normal 3 2 7 2" xfId="14398"/>
    <cellStyle name="Normal 3 2 7 2 2" xfId="14399"/>
    <cellStyle name="Normal 3 2 7 2 2 2" xfId="14400"/>
    <cellStyle name="Normal 3 2 7 2 2 2 2" xfId="14401"/>
    <cellStyle name="Normal 3 2 7 2 2 2 2 2" xfId="14402"/>
    <cellStyle name="Normal 3 2 7 2 2 2 2 3" xfId="14403"/>
    <cellStyle name="Normal 3 2 7 2 2 2 2 4" xfId="14404"/>
    <cellStyle name="Normal 3 2 7 2 2 2 3" xfId="14405"/>
    <cellStyle name="Normal 3 2 7 2 2 2 4" xfId="14406"/>
    <cellStyle name="Normal 3 2 7 2 2 2 5" xfId="14407"/>
    <cellStyle name="Normal 3 2 7 2 2 3" xfId="14408"/>
    <cellStyle name="Normal 3 2 7 2 2 3 2" xfId="14409"/>
    <cellStyle name="Normal 3 2 7 2 2 3 3" xfId="14410"/>
    <cellStyle name="Normal 3 2 7 2 2 3 4" xfId="14411"/>
    <cellStyle name="Normal 3 2 7 2 2 4" xfId="14412"/>
    <cellStyle name="Normal 3 2 7 2 2 5" xfId="14413"/>
    <cellStyle name="Normal 3 2 7 2 2 6" xfId="14414"/>
    <cellStyle name="Normal 3 2 7 2 3" xfId="14415"/>
    <cellStyle name="Normal 3 2 7 2 3 2" xfId="14416"/>
    <cellStyle name="Normal 3 2 7 2 3 2 2" xfId="14417"/>
    <cellStyle name="Normal 3 2 7 2 3 2 2 2" xfId="14418"/>
    <cellStyle name="Normal 3 2 7 2 3 2 2 3" xfId="14419"/>
    <cellStyle name="Normal 3 2 7 2 3 2 2 4" xfId="14420"/>
    <cellStyle name="Normal 3 2 7 2 3 2 3" xfId="14421"/>
    <cellStyle name="Normal 3 2 7 2 3 2 4" xfId="14422"/>
    <cellStyle name="Normal 3 2 7 2 3 2 5" xfId="14423"/>
    <cellStyle name="Normal 3 2 7 2 3 3" xfId="14424"/>
    <cellStyle name="Normal 3 2 7 2 3 3 2" xfId="14425"/>
    <cellStyle name="Normal 3 2 7 2 3 3 3" xfId="14426"/>
    <cellStyle name="Normal 3 2 7 2 3 3 4" xfId="14427"/>
    <cellStyle name="Normal 3 2 7 2 3 4" xfId="14428"/>
    <cellStyle name="Normal 3 2 7 2 3 5" xfId="14429"/>
    <cellStyle name="Normal 3 2 7 2 3 6" xfId="14430"/>
    <cellStyle name="Normal 3 2 7 2 4" xfId="14431"/>
    <cellStyle name="Normal 3 2 7 2 4 2" xfId="14432"/>
    <cellStyle name="Normal 3 2 7 2 4 2 2" xfId="14433"/>
    <cellStyle name="Normal 3 2 7 2 4 2 3" xfId="14434"/>
    <cellStyle name="Normal 3 2 7 2 4 2 4" xfId="14435"/>
    <cellStyle name="Normal 3 2 7 2 4 3" xfId="14436"/>
    <cellStyle name="Normal 3 2 7 2 4 4" xfId="14437"/>
    <cellStyle name="Normal 3 2 7 2 4 5" xfId="14438"/>
    <cellStyle name="Normal 3 2 7 2 5" xfId="14439"/>
    <cellStyle name="Normal 3 2 7 2 5 2" xfId="14440"/>
    <cellStyle name="Normal 3 2 7 2 5 3" xfId="14441"/>
    <cellStyle name="Normal 3 2 7 2 5 4" xfId="14442"/>
    <cellStyle name="Normal 3 2 7 2 6" xfId="14443"/>
    <cellStyle name="Normal 3 2 7 2 7" xfId="14444"/>
    <cellStyle name="Normal 3 2 7 2 8" xfId="14445"/>
    <cellStyle name="Normal 3 2 7 3" xfId="14446"/>
    <cellStyle name="Normal 3 2 7 3 2" xfId="14447"/>
    <cellStyle name="Normal 3 2 7 3 2 2" xfId="14448"/>
    <cellStyle name="Normal 3 2 7 3 2 2 2" xfId="14449"/>
    <cellStyle name="Normal 3 2 7 3 2 2 3" xfId="14450"/>
    <cellStyle name="Normal 3 2 7 3 2 2 4" xfId="14451"/>
    <cellStyle name="Normal 3 2 7 3 2 3" xfId="14452"/>
    <cellStyle name="Normal 3 2 7 3 2 4" xfId="14453"/>
    <cellStyle name="Normal 3 2 7 3 2 5" xfId="14454"/>
    <cellStyle name="Normal 3 2 7 3 3" xfId="14455"/>
    <cellStyle name="Normal 3 2 7 3 3 2" xfId="14456"/>
    <cellStyle name="Normal 3 2 7 3 3 3" xfId="14457"/>
    <cellStyle name="Normal 3 2 7 3 3 4" xfId="14458"/>
    <cellStyle name="Normal 3 2 7 3 4" xfId="14459"/>
    <cellStyle name="Normal 3 2 7 3 5" xfId="14460"/>
    <cellStyle name="Normal 3 2 7 3 6" xfId="14461"/>
    <cellStyle name="Normal 3 2 7 4" xfId="14462"/>
    <cellStyle name="Normal 3 2 7 4 2" xfId="14463"/>
    <cellStyle name="Normal 3 2 7 4 2 2" xfId="14464"/>
    <cellStyle name="Normal 3 2 7 4 2 2 2" xfId="14465"/>
    <cellStyle name="Normal 3 2 7 4 2 2 3" xfId="14466"/>
    <cellStyle name="Normal 3 2 7 4 2 2 4" xfId="14467"/>
    <cellStyle name="Normal 3 2 7 4 2 3" xfId="14468"/>
    <cellStyle name="Normal 3 2 7 4 2 4" xfId="14469"/>
    <cellStyle name="Normal 3 2 7 4 2 5" xfId="14470"/>
    <cellStyle name="Normal 3 2 7 4 3" xfId="14471"/>
    <cellStyle name="Normal 3 2 7 4 3 2" xfId="14472"/>
    <cellStyle name="Normal 3 2 7 4 3 3" xfId="14473"/>
    <cellStyle name="Normal 3 2 7 4 3 4" xfId="14474"/>
    <cellStyle name="Normal 3 2 7 4 4" xfId="14475"/>
    <cellStyle name="Normal 3 2 7 4 5" xfId="14476"/>
    <cellStyle name="Normal 3 2 7 4 6" xfId="14477"/>
    <cellStyle name="Normal 3 2 7 5" xfId="14478"/>
    <cellStyle name="Normal 3 2 7 6" xfId="14479"/>
    <cellStyle name="Normal 3 2 7 6 2" xfId="14480"/>
    <cellStyle name="Normal 3 2 7 6 2 2" xfId="14481"/>
    <cellStyle name="Normal 3 2 7 6 2 3" xfId="14482"/>
    <cellStyle name="Normal 3 2 7 6 2 4" xfId="14483"/>
    <cellStyle name="Normal 3 2 7 6 3" xfId="14484"/>
    <cellStyle name="Normal 3 2 7 6 4" xfId="14485"/>
    <cellStyle name="Normal 3 2 7 6 5" xfId="14486"/>
    <cellStyle name="Normal 3 2 7 7" xfId="14487"/>
    <cellStyle name="Normal 3 2 7 7 2" xfId="14488"/>
    <cellStyle name="Normal 3 2 7 7 3" xfId="14489"/>
    <cellStyle name="Normal 3 2 7 7 4" xfId="14490"/>
    <cellStyle name="Normal 3 2 7 8" xfId="14491"/>
    <cellStyle name="Normal 3 2 7 9" xfId="14492"/>
    <cellStyle name="Normal 3 2 8" xfId="14493"/>
    <cellStyle name="Normal 3 2 8 2" xfId="14494"/>
    <cellStyle name="Normal 3 2 8 2 2" xfId="14495"/>
    <cellStyle name="Normal 3 2 8 2 2 2" xfId="14496"/>
    <cellStyle name="Normal 3 2 8 2 2 2 2" xfId="14497"/>
    <cellStyle name="Normal 3 2 8 2 2 2 3" xfId="14498"/>
    <cellStyle name="Normal 3 2 8 2 2 2 4" xfId="14499"/>
    <cellStyle name="Normal 3 2 8 2 2 3" xfId="14500"/>
    <cellStyle name="Normal 3 2 8 2 2 4" xfId="14501"/>
    <cellStyle name="Normal 3 2 8 2 2 5" xfId="14502"/>
    <cellStyle name="Normal 3 2 8 2 3" xfId="14503"/>
    <cellStyle name="Normal 3 2 8 2 3 2" xfId="14504"/>
    <cellStyle name="Normal 3 2 8 2 3 3" xfId="14505"/>
    <cellStyle name="Normal 3 2 8 2 3 4" xfId="14506"/>
    <cellStyle name="Normal 3 2 8 2 4" xfId="14507"/>
    <cellStyle name="Normal 3 2 8 2 5" xfId="14508"/>
    <cellStyle name="Normal 3 2 8 2 6" xfId="14509"/>
    <cellStyle name="Normal 3 2 8 3" xfId="14510"/>
    <cellStyle name="Normal 3 2 8 3 2" xfId="14511"/>
    <cellStyle name="Normal 3 2 8 3 2 2" xfId="14512"/>
    <cellStyle name="Normal 3 2 8 3 2 2 2" xfId="14513"/>
    <cellStyle name="Normal 3 2 8 3 2 2 3" xfId="14514"/>
    <cellStyle name="Normal 3 2 8 3 2 2 4" xfId="14515"/>
    <cellStyle name="Normal 3 2 8 3 2 3" xfId="14516"/>
    <cellStyle name="Normal 3 2 8 3 2 4" xfId="14517"/>
    <cellStyle name="Normal 3 2 8 3 2 5" xfId="14518"/>
    <cellStyle name="Normal 3 2 8 3 3" xfId="14519"/>
    <cellStyle name="Normal 3 2 8 3 3 2" xfId="14520"/>
    <cellStyle name="Normal 3 2 8 3 3 3" xfId="14521"/>
    <cellStyle name="Normal 3 2 8 3 3 4" xfId="14522"/>
    <cellStyle name="Normal 3 2 8 3 4" xfId="14523"/>
    <cellStyle name="Normal 3 2 8 3 5" xfId="14524"/>
    <cellStyle name="Normal 3 2 8 3 6" xfId="14525"/>
    <cellStyle name="Normal 3 2 8 4" xfId="14526"/>
    <cellStyle name="Normal 3 2 8 5" xfId="14527"/>
    <cellStyle name="Normal 3 2 8 5 2" xfId="14528"/>
    <cellStyle name="Normal 3 2 8 5 2 2" xfId="14529"/>
    <cellStyle name="Normal 3 2 8 5 2 3" xfId="14530"/>
    <cellStyle name="Normal 3 2 8 5 2 4" xfId="14531"/>
    <cellStyle name="Normal 3 2 8 5 3" xfId="14532"/>
    <cellStyle name="Normal 3 2 8 5 4" xfId="14533"/>
    <cellStyle name="Normal 3 2 8 5 5" xfId="14534"/>
    <cellStyle name="Normal 3 2 8 6" xfId="14535"/>
    <cellStyle name="Normal 3 2 8 6 2" xfId="14536"/>
    <cellStyle name="Normal 3 2 8 6 3" xfId="14537"/>
    <cellStyle name="Normal 3 2 8 6 4" xfId="14538"/>
    <cellStyle name="Normal 3 2 8 7" xfId="14539"/>
    <cellStyle name="Normal 3 2 8 8" xfId="14540"/>
    <cellStyle name="Normal 3 2 8 9" xfId="14541"/>
    <cellStyle name="Normal 3 2 9" xfId="14542"/>
    <cellStyle name="Normal 3 2 9 2" xfId="14543"/>
    <cellStyle name="Normal 3 2 9 2 2" xfId="14544"/>
    <cellStyle name="Normal 3 2 9 2 2 2" xfId="14545"/>
    <cellStyle name="Normal 3 2 9 2 2 2 2" xfId="14546"/>
    <cellStyle name="Normal 3 2 9 2 2 2 3" xfId="14547"/>
    <cellStyle name="Normal 3 2 9 2 2 2 4" xfId="14548"/>
    <cellStyle name="Normal 3 2 9 2 2 3" xfId="14549"/>
    <cellStyle name="Normal 3 2 9 2 2 4" xfId="14550"/>
    <cellStyle name="Normal 3 2 9 2 2 5" xfId="14551"/>
    <cellStyle name="Normal 3 2 9 2 3" xfId="14552"/>
    <cellStyle name="Normal 3 2 9 2 3 2" xfId="14553"/>
    <cellStyle name="Normal 3 2 9 2 3 3" xfId="14554"/>
    <cellStyle name="Normal 3 2 9 2 3 4" xfId="14555"/>
    <cellStyle name="Normal 3 2 9 2 4" xfId="14556"/>
    <cellStyle name="Normal 3 2 9 2 5" xfId="14557"/>
    <cellStyle name="Normal 3 2 9 2 6" xfId="14558"/>
    <cellStyle name="Normal 3 2 9 3" xfId="14559"/>
    <cellStyle name="Normal 3 2 9 3 2" xfId="14560"/>
    <cellStyle name="Normal 3 2 9 3 2 2" xfId="14561"/>
    <cellStyle name="Normal 3 2 9 3 2 2 2" xfId="14562"/>
    <cellStyle name="Normal 3 2 9 3 2 2 3" xfId="14563"/>
    <cellStyle name="Normal 3 2 9 3 2 2 4" xfId="14564"/>
    <cellStyle name="Normal 3 2 9 3 2 3" xfId="14565"/>
    <cellStyle name="Normal 3 2 9 3 2 4" xfId="14566"/>
    <cellStyle name="Normal 3 2 9 3 2 5" xfId="14567"/>
    <cellStyle name="Normal 3 2 9 3 3" xfId="14568"/>
    <cellStyle name="Normal 3 2 9 3 3 2" xfId="14569"/>
    <cellStyle name="Normal 3 2 9 3 3 3" xfId="14570"/>
    <cellStyle name="Normal 3 2 9 3 3 4" xfId="14571"/>
    <cellStyle name="Normal 3 2 9 3 4" xfId="14572"/>
    <cellStyle name="Normal 3 2 9 3 5" xfId="14573"/>
    <cellStyle name="Normal 3 2 9 3 6" xfId="14574"/>
    <cellStyle name="Normal 3 2 9 4" xfId="14575"/>
    <cellStyle name="Normal 3 2 9 5" xfId="14576"/>
    <cellStyle name="Normal 3 2 9 5 2" xfId="14577"/>
    <cellStyle name="Normal 3 2 9 5 2 2" xfId="14578"/>
    <cellStyle name="Normal 3 2 9 5 2 3" xfId="14579"/>
    <cellStyle name="Normal 3 2 9 5 2 4" xfId="14580"/>
    <cellStyle name="Normal 3 2 9 5 3" xfId="14581"/>
    <cellStyle name="Normal 3 2 9 5 4" xfId="14582"/>
    <cellStyle name="Normal 3 2 9 5 5" xfId="14583"/>
    <cellStyle name="Normal 3 2 9 6" xfId="14584"/>
    <cellStyle name="Normal 3 2 9 6 2" xfId="14585"/>
    <cellStyle name="Normal 3 2 9 6 3" xfId="14586"/>
    <cellStyle name="Normal 3 2 9 6 4" xfId="14587"/>
    <cellStyle name="Normal 3 2 9 7" xfId="14588"/>
    <cellStyle name="Normal 3 2 9 8" xfId="14589"/>
    <cellStyle name="Normal 3 2 9 9" xfId="14590"/>
    <cellStyle name="Normal 3 2_Guarantees" xfId="14591"/>
    <cellStyle name="Normal 3 20" xfId="14592"/>
    <cellStyle name="Normal 3 20 2" xfId="14593"/>
    <cellStyle name="Normal 3 20 2 2" xfId="14594"/>
    <cellStyle name="Normal 3 20 2 2 2" xfId="14595"/>
    <cellStyle name="Normal 3 20 2 2 3" xfId="14596"/>
    <cellStyle name="Normal 3 20 2 2 4" xfId="14597"/>
    <cellStyle name="Normal 3 20 2 3" xfId="14598"/>
    <cellStyle name="Normal 3 20 2 4" xfId="14599"/>
    <cellStyle name="Normal 3 20 2 5" xfId="14600"/>
    <cellStyle name="Normal 3 20 3" xfId="14601"/>
    <cellStyle name="Normal 3 20 4" xfId="14602"/>
    <cellStyle name="Normal 3 20 4 2" xfId="14603"/>
    <cellStyle name="Normal 3 20 4 3" xfId="14604"/>
    <cellStyle name="Normal 3 20 4 4" xfId="14605"/>
    <cellStyle name="Normal 3 20 5" xfId="14606"/>
    <cellStyle name="Normal 3 20 6" xfId="14607"/>
    <cellStyle name="Normal 3 20 7" xfId="14608"/>
    <cellStyle name="Normal 3 21" xfId="14609"/>
    <cellStyle name="Normal 3 21 2" xfId="14610"/>
    <cellStyle name="Normal 3 21 2 2" xfId="14611"/>
    <cellStyle name="Normal 3 21 2 2 2" xfId="14612"/>
    <cellStyle name="Normal 3 21 2 2 3" xfId="14613"/>
    <cellStyle name="Normal 3 21 2 2 4" xfId="14614"/>
    <cellStyle name="Normal 3 21 2 3" xfId="14615"/>
    <cellStyle name="Normal 3 21 2 4" xfId="14616"/>
    <cellStyle name="Normal 3 21 2 5" xfId="14617"/>
    <cellStyle name="Normal 3 21 3" xfId="14618"/>
    <cellStyle name="Normal 3 21 4" xfId="14619"/>
    <cellStyle name="Normal 3 21 4 2" xfId="14620"/>
    <cellStyle name="Normal 3 21 4 3" xfId="14621"/>
    <cellStyle name="Normal 3 21 4 4" xfId="14622"/>
    <cellStyle name="Normal 3 21 5" xfId="14623"/>
    <cellStyle name="Normal 3 21 6" xfId="14624"/>
    <cellStyle name="Normal 3 21 7" xfId="14625"/>
    <cellStyle name="Normal 3 22" xfId="14626"/>
    <cellStyle name="Normal 3 22 2" xfId="14627"/>
    <cellStyle name="Normal 3 22 2 2" xfId="14628"/>
    <cellStyle name="Normal 3 22 2 2 2" xfId="14629"/>
    <cellStyle name="Normal 3 22 2 2 3" xfId="14630"/>
    <cellStyle name="Normal 3 22 2 2 4" xfId="14631"/>
    <cellStyle name="Normal 3 22 2 3" xfId="14632"/>
    <cellStyle name="Normal 3 22 2 4" xfId="14633"/>
    <cellStyle name="Normal 3 22 2 5" xfId="14634"/>
    <cellStyle name="Normal 3 22 3" xfId="14635"/>
    <cellStyle name="Normal 3 22 4" xfId="14636"/>
    <cellStyle name="Normal 3 22 4 2" xfId="14637"/>
    <cellStyle name="Normal 3 22 4 3" xfId="14638"/>
    <cellStyle name="Normal 3 22 4 4" xfId="14639"/>
    <cellStyle name="Normal 3 22 5" xfId="14640"/>
    <cellStyle name="Normal 3 22 6" xfId="14641"/>
    <cellStyle name="Normal 3 22 7" xfId="14642"/>
    <cellStyle name="Normal 3 23" xfId="14643"/>
    <cellStyle name="Normal 3 23 2" xfId="14644"/>
    <cellStyle name="Normal 3 23 2 2" xfId="14645"/>
    <cellStyle name="Normal 3 23 2 2 2" xfId="14646"/>
    <cellStyle name="Normal 3 23 2 2 3" xfId="14647"/>
    <cellStyle name="Normal 3 23 2 2 4" xfId="14648"/>
    <cellStyle name="Normal 3 23 2 3" xfId="14649"/>
    <cellStyle name="Normal 3 23 2 4" xfId="14650"/>
    <cellStyle name="Normal 3 23 2 5" xfId="14651"/>
    <cellStyle name="Normal 3 23 3" xfId="14652"/>
    <cellStyle name="Normal 3 23 3 2" xfId="14653"/>
    <cellStyle name="Normal 3 23 3 3" xfId="14654"/>
    <cellStyle name="Normal 3 23 3 4" xfId="14655"/>
    <cellStyle name="Normal 3 23 4" xfId="14656"/>
    <cellStyle name="Normal 3 23 5" xfId="14657"/>
    <cellStyle name="Normal 3 23 6" xfId="14658"/>
    <cellStyle name="Normal 3 24" xfId="14659"/>
    <cellStyle name="Normal 3 24 2" xfId="14660"/>
    <cellStyle name="Normal 3 24 2 2" xfId="14661"/>
    <cellStyle name="Normal 3 24 2 2 2" xfId="14662"/>
    <cellStyle name="Normal 3 24 2 2 3" xfId="14663"/>
    <cellStyle name="Normal 3 24 2 2 4" xfId="14664"/>
    <cellStyle name="Normal 3 24 2 3" xfId="14665"/>
    <cellStyle name="Normal 3 24 2 4" xfId="14666"/>
    <cellStyle name="Normal 3 24 2 5" xfId="14667"/>
    <cellStyle name="Normal 3 24 3" xfId="14668"/>
    <cellStyle name="Normal 3 24 3 2" xfId="14669"/>
    <cellStyle name="Normal 3 24 3 3" xfId="14670"/>
    <cellStyle name="Normal 3 24 3 4" xfId="14671"/>
    <cellStyle name="Normal 3 24 4" xfId="14672"/>
    <cellStyle name="Normal 3 24 5" xfId="14673"/>
    <cellStyle name="Normal 3 24 6" xfId="14674"/>
    <cellStyle name="Normal 3 25" xfId="14675"/>
    <cellStyle name="Normal 3 25 2" xfId="14676"/>
    <cellStyle name="Normal 3 25 2 2" xfId="14677"/>
    <cellStyle name="Normal 3 25 2 2 2" xfId="14678"/>
    <cellStyle name="Normal 3 25 2 2 3" xfId="14679"/>
    <cellStyle name="Normal 3 25 2 2 4" xfId="14680"/>
    <cellStyle name="Normal 3 25 2 3" xfId="14681"/>
    <cellStyle name="Normal 3 25 2 4" xfId="14682"/>
    <cellStyle name="Normal 3 25 2 5" xfId="14683"/>
    <cellStyle name="Normal 3 25 3" xfId="14684"/>
    <cellStyle name="Normal 3 25 3 2" xfId="14685"/>
    <cellStyle name="Normal 3 25 3 3" xfId="14686"/>
    <cellStyle name="Normal 3 25 3 4" xfId="14687"/>
    <cellStyle name="Normal 3 25 4" xfId="14688"/>
    <cellStyle name="Normal 3 25 5" xfId="14689"/>
    <cellStyle name="Normal 3 25 6" xfId="14690"/>
    <cellStyle name="Normal 3 26" xfId="14691"/>
    <cellStyle name="Normal 3 26 2" xfId="14692"/>
    <cellStyle name="Normal 3 26 2 2" xfId="14693"/>
    <cellStyle name="Normal 3 26 2 2 2" xfId="14694"/>
    <cellStyle name="Normal 3 26 2 2 3" xfId="14695"/>
    <cellStyle name="Normal 3 26 2 2 4" xfId="14696"/>
    <cellStyle name="Normal 3 26 2 3" xfId="14697"/>
    <cellStyle name="Normal 3 26 2 4" xfId="14698"/>
    <cellStyle name="Normal 3 26 2 5" xfId="14699"/>
    <cellStyle name="Normal 3 26 3" xfId="14700"/>
    <cellStyle name="Normal 3 26 3 2" xfId="14701"/>
    <cellStyle name="Normal 3 26 3 3" xfId="14702"/>
    <cellStyle name="Normal 3 26 3 4" xfId="14703"/>
    <cellStyle name="Normal 3 26 4" xfId="14704"/>
    <cellStyle name="Normal 3 26 5" xfId="14705"/>
    <cellStyle name="Normal 3 26 6" xfId="14706"/>
    <cellStyle name="Normal 3 27" xfId="14707"/>
    <cellStyle name="Normal 3 27 2" xfId="14708"/>
    <cellStyle name="Normal 3 27 2 2" xfId="14709"/>
    <cellStyle name="Normal 3 27 2 2 2" xfId="14710"/>
    <cellStyle name="Normal 3 27 2 2 3" xfId="14711"/>
    <cellStyle name="Normal 3 27 2 2 4" xfId="14712"/>
    <cellStyle name="Normal 3 27 2 3" xfId="14713"/>
    <cellStyle name="Normal 3 27 2 4" xfId="14714"/>
    <cellStyle name="Normal 3 27 2 5" xfId="14715"/>
    <cellStyle name="Normal 3 27 3" xfId="14716"/>
    <cellStyle name="Normal 3 27 3 2" xfId="14717"/>
    <cellStyle name="Normal 3 27 3 3" xfId="14718"/>
    <cellStyle name="Normal 3 27 3 4" xfId="14719"/>
    <cellStyle name="Normal 3 27 4" xfId="14720"/>
    <cellStyle name="Normal 3 27 5" xfId="14721"/>
    <cellStyle name="Normal 3 27 6" xfId="14722"/>
    <cellStyle name="Normal 3 28" xfId="14723"/>
    <cellStyle name="Normal 3 28 2" xfId="14724"/>
    <cellStyle name="Normal 3 28 2 2" xfId="14725"/>
    <cellStyle name="Normal 3 28 2 2 2" xfId="14726"/>
    <cellStyle name="Normal 3 28 2 2 3" xfId="14727"/>
    <cellStyle name="Normal 3 28 2 2 4" xfId="14728"/>
    <cellStyle name="Normal 3 28 2 3" xfId="14729"/>
    <cellStyle name="Normal 3 28 2 4" xfId="14730"/>
    <cellStyle name="Normal 3 28 2 5" xfId="14731"/>
    <cellStyle name="Normal 3 28 3" xfId="14732"/>
    <cellStyle name="Normal 3 28 3 2" xfId="14733"/>
    <cellStyle name="Normal 3 28 3 3" xfId="14734"/>
    <cellStyle name="Normal 3 28 3 4" xfId="14735"/>
    <cellStyle name="Normal 3 28 4" xfId="14736"/>
    <cellStyle name="Normal 3 28 5" xfId="14737"/>
    <cellStyle name="Normal 3 28 6" xfId="14738"/>
    <cellStyle name="Normal 3 29" xfId="14739"/>
    <cellStyle name="Normal 3 29 2" xfId="14740"/>
    <cellStyle name="Normal 3 29 2 2" xfId="14741"/>
    <cellStyle name="Normal 3 29 2 2 2" xfId="14742"/>
    <cellStyle name="Normal 3 29 2 2 3" xfId="14743"/>
    <cellStyle name="Normal 3 29 2 2 4" xfId="14744"/>
    <cellStyle name="Normal 3 29 2 3" xfId="14745"/>
    <cellStyle name="Normal 3 29 2 4" xfId="14746"/>
    <cellStyle name="Normal 3 29 2 5" xfId="14747"/>
    <cellStyle name="Normal 3 29 3" xfId="14748"/>
    <cellStyle name="Normal 3 29 3 2" xfId="14749"/>
    <cellStyle name="Normal 3 29 3 3" xfId="14750"/>
    <cellStyle name="Normal 3 29 3 4" xfId="14751"/>
    <cellStyle name="Normal 3 29 4" xfId="14752"/>
    <cellStyle name="Normal 3 29 5" xfId="14753"/>
    <cellStyle name="Normal 3 29 6" xfId="14754"/>
    <cellStyle name="Normal 3 3" xfId="14755"/>
    <cellStyle name="Normal 3 3 10" xfId="14756"/>
    <cellStyle name="Normal 3 3 10 2" xfId="14757"/>
    <cellStyle name="Normal 3 3 10 3" xfId="14758"/>
    <cellStyle name="Normal 3 3 10 3 2" xfId="14759"/>
    <cellStyle name="Normal 3 3 10 3 2 2" xfId="14760"/>
    <cellStyle name="Normal 3 3 10 3 2 3" xfId="14761"/>
    <cellStyle name="Normal 3 3 10 3 2 4" xfId="14762"/>
    <cellStyle name="Normal 3 3 10 3 3" xfId="14763"/>
    <cellStyle name="Normal 3 3 10 3 4" xfId="14764"/>
    <cellStyle name="Normal 3 3 10 3 5" xfId="14765"/>
    <cellStyle name="Normal 3 3 10 4" xfId="14766"/>
    <cellStyle name="Normal 3 3 10 5" xfId="14767"/>
    <cellStyle name="Normal 3 3 10 5 2" xfId="14768"/>
    <cellStyle name="Normal 3 3 10 5 3" xfId="14769"/>
    <cellStyle name="Normal 3 3 10 5 4" xfId="14770"/>
    <cellStyle name="Normal 3 3 10 6" xfId="14771"/>
    <cellStyle name="Normal 3 3 10 7" xfId="14772"/>
    <cellStyle name="Normal 3 3 10 8" xfId="14773"/>
    <cellStyle name="Normal 3 3 11" xfId="14774"/>
    <cellStyle name="Normal 3 3 12" xfId="14775"/>
    <cellStyle name="Normal 3 3 12 2" xfId="14776"/>
    <cellStyle name="Normal 3 3 12 2 2" xfId="14777"/>
    <cellStyle name="Normal 3 3 12 2 2 2" xfId="14778"/>
    <cellStyle name="Normal 3 3 12 2 2 3" xfId="14779"/>
    <cellStyle name="Normal 3 3 12 2 2 4" xfId="14780"/>
    <cellStyle name="Normal 3 3 12 2 3" xfId="14781"/>
    <cellStyle name="Normal 3 3 12 2 4" xfId="14782"/>
    <cellStyle name="Normal 3 3 12 2 5" xfId="14783"/>
    <cellStyle name="Normal 3 3 12 3" xfId="14784"/>
    <cellStyle name="Normal 3 3 12 4" xfId="14785"/>
    <cellStyle name="Normal 3 3 12 4 2" xfId="14786"/>
    <cellStyle name="Normal 3 3 12 4 3" xfId="14787"/>
    <cellStyle name="Normal 3 3 12 4 4" xfId="14788"/>
    <cellStyle name="Normal 3 3 12 5" xfId="14789"/>
    <cellStyle name="Normal 3 3 12 6" xfId="14790"/>
    <cellStyle name="Normal 3 3 12 7" xfId="14791"/>
    <cellStyle name="Normal 3 3 13" xfId="14792"/>
    <cellStyle name="Normal 3 3 13 2" xfId="14793"/>
    <cellStyle name="Normal 3 3 13 2 2" xfId="14794"/>
    <cellStyle name="Normal 3 3 13 2 2 2" xfId="14795"/>
    <cellStyle name="Normal 3 3 13 2 2 3" xfId="14796"/>
    <cellStyle name="Normal 3 3 13 2 2 4" xfId="14797"/>
    <cellStyle name="Normal 3 3 13 2 3" xfId="14798"/>
    <cellStyle name="Normal 3 3 13 2 4" xfId="14799"/>
    <cellStyle name="Normal 3 3 13 2 5" xfId="14800"/>
    <cellStyle name="Normal 3 3 13 3" xfId="14801"/>
    <cellStyle name="Normal 3 3 13 4" xfId="14802"/>
    <cellStyle name="Normal 3 3 13 4 2" xfId="14803"/>
    <cellStyle name="Normal 3 3 13 4 3" xfId="14804"/>
    <cellStyle name="Normal 3 3 13 4 4" xfId="14805"/>
    <cellStyle name="Normal 3 3 13 5" xfId="14806"/>
    <cellStyle name="Normal 3 3 13 6" xfId="14807"/>
    <cellStyle name="Normal 3 3 13 7" xfId="14808"/>
    <cellStyle name="Normal 3 3 14" xfId="14809"/>
    <cellStyle name="Normal 3 3 14 2" xfId="14810"/>
    <cellStyle name="Normal 3 3 14 2 2" xfId="14811"/>
    <cellStyle name="Normal 3 3 14 2 3" xfId="14812"/>
    <cellStyle name="Normal 3 3 14 2 4" xfId="14813"/>
    <cellStyle name="Normal 3 3 14 3" xfId="14814"/>
    <cellStyle name="Normal 3 3 14 4" xfId="14815"/>
    <cellStyle name="Normal 3 3 14 5" xfId="14816"/>
    <cellStyle name="Normal 3 3 15" xfId="14817"/>
    <cellStyle name="Normal 3 3 15 2" xfId="14818"/>
    <cellStyle name="Normal 3 3 15 3" xfId="14819"/>
    <cellStyle name="Normal 3 3 15 4" xfId="14820"/>
    <cellStyle name="Normal 3 3 16" xfId="14821"/>
    <cellStyle name="Normal 3 3 17" xfId="14822"/>
    <cellStyle name="Normal 3 3 18" xfId="14823"/>
    <cellStyle name="Normal 3 3 2" xfId="14824"/>
    <cellStyle name="Normal 3 3 2 10" xfId="14825"/>
    <cellStyle name="Normal 3 3 2 10 2" xfId="14826"/>
    <cellStyle name="Normal 3 3 2 10 2 2" xfId="14827"/>
    <cellStyle name="Normal 3 3 2 10 2 3" xfId="14828"/>
    <cellStyle name="Normal 3 3 2 10 2 4" xfId="14829"/>
    <cellStyle name="Normal 3 3 2 10 3" xfId="14830"/>
    <cellStyle name="Normal 3 3 2 10 4" xfId="14831"/>
    <cellStyle name="Normal 3 3 2 10 5" xfId="14832"/>
    <cellStyle name="Normal 3 3 2 11" xfId="14833"/>
    <cellStyle name="Normal 3 3 2 11 2" xfId="14834"/>
    <cellStyle name="Normal 3 3 2 11 3" xfId="14835"/>
    <cellStyle name="Normal 3 3 2 11 4" xfId="14836"/>
    <cellStyle name="Normal 3 3 2 12" xfId="14837"/>
    <cellStyle name="Normal 3 3 2 13" xfId="14838"/>
    <cellStyle name="Normal 3 3 2 14" xfId="14839"/>
    <cellStyle name="Normal 3 3 2 2" xfId="14840"/>
    <cellStyle name="Normal 3 3 2 2 10" xfId="14841"/>
    <cellStyle name="Normal 3 3 2 2 2" xfId="14842"/>
    <cellStyle name="Normal 3 3 2 2 2 2" xfId="14843"/>
    <cellStyle name="Normal 3 3 2 2 2 2 2" xfId="14844"/>
    <cellStyle name="Normal 3 3 2 2 2 2 2 2" xfId="14845"/>
    <cellStyle name="Normal 3 3 2 2 2 2 2 2 2" xfId="14846"/>
    <cellStyle name="Normal 3 3 2 2 2 2 2 2 3" xfId="14847"/>
    <cellStyle name="Normal 3 3 2 2 2 2 2 2 4" xfId="14848"/>
    <cellStyle name="Normal 3 3 2 2 2 2 2 3" xfId="14849"/>
    <cellStyle name="Normal 3 3 2 2 2 2 2 4" xfId="14850"/>
    <cellStyle name="Normal 3 3 2 2 2 2 2 5" xfId="14851"/>
    <cellStyle name="Normal 3 3 2 2 2 2 3" xfId="14852"/>
    <cellStyle name="Normal 3 3 2 2 2 2 3 2" xfId="14853"/>
    <cellStyle name="Normal 3 3 2 2 2 2 3 3" xfId="14854"/>
    <cellStyle name="Normal 3 3 2 2 2 2 3 4" xfId="14855"/>
    <cellStyle name="Normal 3 3 2 2 2 2 4" xfId="14856"/>
    <cellStyle name="Normal 3 3 2 2 2 2 5" xfId="14857"/>
    <cellStyle name="Normal 3 3 2 2 2 2 6" xfId="14858"/>
    <cellStyle name="Normal 3 3 2 2 2 3" xfId="14859"/>
    <cellStyle name="Normal 3 3 2 2 2 3 2" xfId="14860"/>
    <cellStyle name="Normal 3 3 2 2 2 3 2 2" xfId="14861"/>
    <cellStyle name="Normal 3 3 2 2 2 3 2 2 2" xfId="14862"/>
    <cellStyle name="Normal 3 3 2 2 2 3 2 2 3" xfId="14863"/>
    <cellStyle name="Normal 3 3 2 2 2 3 2 2 4" xfId="14864"/>
    <cellStyle name="Normal 3 3 2 2 2 3 2 3" xfId="14865"/>
    <cellStyle name="Normal 3 3 2 2 2 3 2 4" xfId="14866"/>
    <cellStyle name="Normal 3 3 2 2 2 3 2 5" xfId="14867"/>
    <cellStyle name="Normal 3 3 2 2 2 3 3" xfId="14868"/>
    <cellStyle name="Normal 3 3 2 2 2 3 3 2" xfId="14869"/>
    <cellStyle name="Normal 3 3 2 2 2 3 3 3" xfId="14870"/>
    <cellStyle name="Normal 3 3 2 2 2 3 3 4" xfId="14871"/>
    <cellStyle name="Normal 3 3 2 2 2 3 4" xfId="14872"/>
    <cellStyle name="Normal 3 3 2 2 2 3 5" xfId="14873"/>
    <cellStyle name="Normal 3 3 2 2 2 3 6" xfId="14874"/>
    <cellStyle name="Normal 3 3 2 2 2 4" xfId="14875"/>
    <cellStyle name="Normal 3 3 2 2 2 4 2" xfId="14876"/>
    <cellStyle name="Normal 3 3 2 2 2 4 2 2" xfId="14877"/>
    <cellStyle name="Normal 3 3 2 2 2 4 2 3" xfId="14878"/>
    <cellStyle name="Normal 3 3 2 2 2 4 2 4" xfId="14879"/>
    <cellStyle name="Normal 3 3 2 2 2 4 3" xfId="14880"/>
    <cellStyle name="Normal 3 3 2 2 2 4 4" xfId="14881"/>
    <cellStyle name="Normal 3 3 2 2 2 4 5" xfId="14882"/>
    <cellStyle name="Normal 3 3 2 2 2 5" xfId="14883"/>
    <cellStyle name="Normal 3 3 2 2 2 5 2" xfId="14884"/>
    <cellStyle name="Normal 3 3 2 2 2 5 3" xfId="14885"/>
    <cellStyle name="Normal 3 3 2 2 2 5 4" xfId="14886"/>
    <cellStyle name="Normal 3 3 2 2 2 6" xfId="14887"/>
    <cellStyle name="Normal 3 3 2 2 2 7" xfId="14888"/>
    <cellStyle name="Normal 3 3 2 2 2 8" xfId="14889"/>
    <cellStyle name="Normal 3 3 2 2 3" xfId="14890"/>
    <cellStyle name="Normal 3 3 2 2 3 2" xfId="14891"/>
    <cellStyle name="Normal 3 3 2 2 3 2 2" xfId="14892"/>
    <cellStyle name="Normal 3 3 2 2 3 2 2 2" xfId="14893"/>
    <cellStyle name="Normal 3 3 2 2 3 2 2 3" xfId="14894"/>
    <cellStyle name="Normal 3 3 2 2 3 2 2 4" xfId="14895"/>
    <cellStyle name="Normal 3 3 2 2 3 2 3" xfId="14896"/>
    <cellStyle name="Normal 3 3 2 2 3 2 4" xfId="14897"/>
    <cellStyle name="Normal 3 3 2 2 3 2 5" xfId="14898"/>
    <cellStyle name="Normal 3 3 2 2 3 3" xfId="14899"/>
    <cellStyle name="Normal 3 3 2 2 3 3 2" xfId="14900"/>
    <cellStyle name="Normal 3 3 2 2 3 3 3" xfId="14901"/>
    <cellStyle name="Normal 3 3 2 2 3 3 4" xfId="14902"/>
    <cellStyle name="Normal 3 3 2 2 3 4" xfId="14903"/>
    <cellStyle name="Normal 3 3 2 2 3 5" xfId="14904"/>
    <cellStyle name="Normal 3 3 2 2 3 6" xfId="14905"/>
    <cellStyle name="Normal 3 3 2 2 4" xfId="14906"/>
    <cellStyle name="Normal 3 3 2 2 4 2" xfId="14907"/>
    <cellStyle name="Normal 3 3 2 2 4 2 2" xfId="14908"/>
    <cellStyle name="Normal 3 3 2 2 4 2 2 2" xfId="14909"/>
    <cellStyle name="Normal 3 3 2 2 4 2 2 3" xfId="14910"/>
    <cellStyle name="Normal 3 3 2 2 4 2 2 4" xfId="14911"/>
    <cellStyle name="Normal 3 3 2 2 4 2 3" xfId="14912"/>
    <cellStyle name="Normal 3 3 2 2 4 2 4" xfId="14913"/>
    <cellStyle name="Normal 3 3 2 2 4 2 5" xfId="14914"/>
    <cellStyle name="Normal 3 3 2 2 4 3" xfId="14915"/>
    <cellStyle name="Normal 3 3 2 2 4 3 2" xfId="14916"/>
    <cellStyle name="Normal 3 3 2 2 4 3 3" xfId="14917"/>
    <cellStyle name="Normal 3 3 2 2 4 3 4" xfId="14918"/>
    <cellStyle name="Normal 3 3 2 2 4 4" xfId="14919"/>
    <cellStyle name="Normal 3 3 2 2 4 5" xfId="14920"/>
    <cellStyle name="Normal 3 3 2 2 4 6" xfId="14921"/>
    <cellStyle name="Normal 3 3 2 2 5" xfId="14922"/>
    <cellStyle name="Normal 3 3 2 2 5 2" xfId="14923"/>
    <cellStyle name="Normal 3 3 2 2 5 2 2" xfId="14924"/>
    <cellStyle name="Normal 3 3 2 2 5 2 3" xfId="14925"/>
    <cellStyle name="Normal 3 3 2 2 5 2 4" xfId="14926"/>
    <cellStyle name="Normal 3 3 2 2 5 3" xfId="14927"/>
    <cellStyle name="Normal 3 3 2 2 5 4" xfId="14928"/>
    <cellStyle name="Normal 3 3 2 2 5 5" xfId="14929"/>
    <cellStyle name="Normal 3 3 2 2 6" xfId="14930"/>
    <cellStyle name="Normal 3 3 2 2 7" xfId="14931"/>
    <cellStyle name="Normal 3 3 2 2 7 2" xfId="14932"/>
    <cellStyle name="Normal 3 3 2 2 7 3" xfId="14933"/>
    <cellStyle name="Normal 3 3 2 2 7 4" xfId="14934"/>
    <cellStyle name="Normal 3 3 2 2 8" xfId="14935"/>
    <cellStyle name="Normal 3 3 2 2 9" xfId="14936"/>
    <cellStyle name="Normal 3 3 2 3" xfId="14937"/>
    <cellStyle name="Normal 3 3 2 3 2" xfId="14938"/>
    <cellStyle name="Normal 3 3 2 3 2 2" xfId="14939"/>
    <cellStyle name="Normal 3 3 2 3 2 2 2" xfId="14940"/>
    <cellStyle name="Normal 3 3 2 3 2 2 2 2" xfId="14941"/>
    <cellStyle name="Normal 3 3 2 3 2 2 2 2 2" xfId="14942"/>
    <cellStyle name="Normal 3 3 2 3 2 2 2 2 3" xfId="14943"/>
    <cellStyle name="Normal 3 3 2 3 2 2 2 2 4" xfId="14944"/>
    <cellStyle name="Normal 3 3 2 3 2 2 2 3" xfId="14945"/>
    <cellStyle name="Normal 3 3 2 3 2 2 2 4" xfId="14946"/>
    <cellStyle name="Normal 3 3 2 3 2 2 2 5" xfId="14947"/>
    <cellStyle name="Normal 3 3 2 3 2 2 3" xfId="14948"/>
    <cellStyle name="Normal 3 3 2 3 2 2 3 2" xfId="14949"/>
    <cellStyle name="Normal 3 3 2 3 2 2 3 3" xfId="14950"/>
    <cellStyle name="Normal 3 3 2 3 2 2 3 4" xfId="14951"/>
    <cellStyle name="Normal 3 3 2 3 2 2 4" xfId="14952"/>
    <cellStyle name="Normal 3 3 2 3 2 2 5" xfId="14953"/>
    <cellStyle name="Normal 3 3 2 3 2 2 6" xfId="14954"/>
    <cellStyle name="Normal 3 3 2 3 2 3" xfId="14955"/>
    <cellStyle name="Normal 3 3 2 3 2 3 2" xfId="14956"/>
    <cellStyle name="Normal 3 3 2 3 2 3 2 2" xfId="14957"/>
    <cellStyle name="Normal 3 3 2 3 2 3 2 2 2" xfId="14958"/>
    <cellStyle name="Normal 3 3 2 3 2 3 2 2 3" xfId="14959"/>
    <cellStyle name="Normal 3 3 2 3 2 3 2 2 4" xfId="14960"/>
    <cellStyle name="Normal 3 3 2 3 2 3 2 3" xfId="14961"/>
    <cellStyle name="Normal 3 3 2 3 2 3 2 4" xfId="14962"/>
    <cellStyle name="Normal 3 3 2 3 2 3 2 5" xfId="14963"/>
    <cellStyle name="Normal 3 3 2 3 2 3 3" xfId="14964"/>
    <cellStyle name="Normal 3 3 2 3 2 3 3 2" xfId="14965"/>
    <cellStyle name="Normal 3 3 2 3 2 3 3 3" xfId="14966"/>
    <cellStyle name="Normal 3 3 2 3 2 3 3 4" xfId="14967"/>
    <cellStyle name="Normal 3 3 2 3 2 3 4" xfId="14968"/>
    <cellStyle name="Normal 3 3 2 3 2 3 5" xfId="14969"/>
    <cellStyle name="Normal 3 3 2 3 2 3 6" xfId="14970"/>
    <cellStyle name="Normal 3 3 2 3 2 4" xfId="14971"/>
    <cellStyle name="Normal 3 3 2 3 2 4 2" xfId="14972"/>
    <cellStyle name="Normal 3 3 2 3 2 4 2 2" xfId="14973"/>
    <cellStyle name="Normal 3 3 2 3 2 4 2 3" xfId="14974"/>
    <cellStyle name="Normal 3 3 2 3 2 4 2 4" xfId="14975"/>
    <cellStyle name="Normal 3 3 2 3 2 4 3" xfId="14976"/>
    <cellStyle name="Normal 3 3 2 3 2 4 4" xfId="14977"/>
    <cellStyle name="Normal 3 3 2 3 2 4 5" xfId="14978"/>
    <cellStyle name="Normal 3 3 2 3 2 5" xfId="14979"/>
    <cellStyle name="Normal 3 3 2 3 2 5 2" xfId="14980"/>
    <cellStyle name="Normal 3 3 2 3 2 5 3" xfId="14981"/>
    <cellStyle name="Normal 3 3 2 3 2 5 4" xfId="14982"/>
    <cellStyle name="Normal 3 3 2 3 2 6" xfId="14983"/>
    <cellStyle name="Normal 3 3 2 3 2 7" xfId="14984"/>
    <cellStyle name="Normal 3 3 2 3 2 8" xfId="14985"/>
    <cellStyle name="Normal 3 3 2 3 3" xfId="14986"/>
    <cellStyle name="Normal 3 3 2 3 3 2" xfId="14987"/>
    <cellStyle name="Normal 3 3 2 3 3 2 2" xfId="14988"/>
    <cellStyle name="Normal 3 3 2 3 3 2 2 2" xfId="14989"/>
    <cellStyle name="Normal 3 3 2 3 3 2 2 3" xfId="14990"/>
    <cellStyle name="Normal 3 3 2 3 3 2 2 4" xfId="14991"/>
    <cellStyle name="Normal 3 3 2 3 3 2 3" xfId="14992"/>
    <cellStyle name="Normal 3 3 2 3 3 2 4" xfId="14993"/>
    <cellStyle name="Normal 3 3 2 3 3 2 5" xfId="14994"/>
    <cellStyle name="Normal 3 3 2 3 3 3" xfId="14995"/>
    <cellStyle name="Normal 3 3 2 3 3 3 2" xfId="14996"/>
    <cellStyle name="Normal 3 3 2 3 3 3 3" xfId="14997"/>
    <cellStyle name="Normal 3 3 2 3 3 3 4" xfId="14998"/>
    <cellStyle name="Normal 3 3 2 3 3 4" xfId="14999"/>
    <cellStyle name="Normal 3 3 2 3 3 5" xfId="15000"/>
    <cellStyle name="Normal 3 3 2 3 3 6" xfId="15001"/>
    <cellStyle name="Normal 3 3 2 3 4" xfId="15002"/>
    <cellStyle name="Normal 3 3 2 3 4 2" xfId="15003"/>
    <cellStyle name="Normal 3 3 2 3 4 2 2" xfId="15004"/>
    <cellStyle name="Normal 3 3 2 3 4 2 2 2" xfId="15005"/>
    <cellStyle name="Normal 3 3 2 3 4 2 2 3" xfId="15006"/>
    <cellStyle name="Normal 3 3 2 3 4 2 2 4" xfId="15007"/>
    <cellStyle name="Normal 3 3 2 3 4 2 3" xfId="15008"/>
    <cellStyle name="Normal 3 3 2 3 4 2 4" xfId="15009"/>
    <cellStyle name="Normal 3 3 2 3 4 2 5" xfId="15010"/>
    <cellStyle name="Normal 3 3 2 3 4 3" xfId="15011"/>
    <cellStyle name="Normal 3 3 2 3 4 3 2" xfId="15012"/>
    <cellStyle name="Normal 3 3 2 3 4 3 3" xfId="15013"/>
    <cellStyle name="Normal 3 3 2 3 4 3 4" xfId="15014"/>
    <cellStyle name="Normal 3 3 2 3 4 4" xfId="15015"/>
    <cellStyle name="Normal 3 3 2 3 4 5" xfId="15016"/>
    <cellStyle name="Normal 3 3 2 3 4 6" xfId="15017"/>
    <cellStyle name="Normal 3 3 2 3 5" xfId="15018"/>
    <cellStyle name="Normal 3 3 2 3 5 2" xfId="15019"/>
    <cellStyle name="Normal 3 3 2 3 5 2 2" xfId="15020"/>
    <cellStyle name="Normal 3 3 2 3 5 2 3" xfId="15021"/>
    <cellStyle name="Normal 3 3 2 3 5 2 4" xfId="15022"/>
    <cellStyle name="Normal 3 3 2 3 5 3" xfId="15023"/>
    <cellStyle name="Normal 3 3 2 3 5 4" xfId="15024"/>
    <cellStyle name="Normal 3 3 2 3 5 5" xfId="15025"/>
    <cellStyle name="Normal 3 3 2 3 6" xfId="15026"/>
    <cellStyle name="Normal 3 3 2 3 6 2" xfId="15027"/>
    <cellStyle name="Normal 3 3 2 3 6 3" xfId="15028"/>
    <cellStyle name="Normal 3 3 2 3 6 4" xfId="15029"/>
    <cellStyle name="Normal 3 3 2 3 7" xfId="15030"/>
    <cellStyle name="Normal 3 3 2 3 8" xfId="15031"/>
    <cellStyle name="Normal 3 3 2 3 9" xfId="15032"/>
    <cellStyle name="Normal 3 3 2 4" xfId="15033"/>
    <cellStyle name="Normal 3 3 2 4 2" xfId="15034"/>
    <cellStyle name="Normal 3 3 2 4 2 2" xfId="15035"/>
    <cellStyle name="Normal 3 3 2 4 2 2 2" xfId="15036"/>
    <cellStyle name="Normal 3 3 2 4 2 2 2 2" xfId="15037"/>
    <cellStyle name="Normal 3 3 2 4 2 2 2 2 2" xfId="15038"/>
    <cellStyle name="Normal 3 3 2 4 2 2 2 2 3" xfId="15039"/>
    <cellStyle name="Normal 3 3 2 4 2 2 2 2 4" xfId="15040"/>
    <cellStyle name="Normal 3 3 2 4 2 2 2 3" xfId="15041"/>
    <cellStyle name="Normal 3 3 2 4 2 2 2 4" xfId="15042"/>
    <cellStyle name="Normal 3 3 2 4 2 2 2 5" xfId="15043"/>
    <cellStyle name="Normal 3 3 2 4 2 2 3" xfId="15044"/>
    <cellStyle name="Normal 3 3 2 4 2 2 3 2" xfId="15045"/>
    <cellStyle name="Normal 3 3 2 4 2 2 3 3" xfId="15046"/>
    <cellStyle name="Normal 3 3 2 4 2 2 3 4" xfId="15047"/>
    <cellStyle name="Normal 3 3 2 4 2 2 4" xfId="15048"/>
    <cellStyle name="Normal 3 3 2 4 2 2 5" xfId="15049"/>
    <cellStyle name="Normal 3 3 2 4 2 2 6" xfId="15050"/>
    <cellStyle name="Normal 3 3 2 4 2 3" xfId="15051"/>
    <cellStyle name="Normal 3 3 2 4 2 3 2" xfId="15052"/>
    <cellStyle name="Normal 3 3 2 4 2 3 2 2" xfId="15053"/>
    <cellStyle name="Normal 3 3 2 4 2 3 2 2 2" xfId="15054"/>
    <cellStyle name="Normal 3 3 2 4 2 3 2 2 3" xfId="15055"/>
    <cellStyle name="Normal 3 3 2 4 2 3 2 2 4" xfId="15056"/>
    <cellStyle name="Normal 3 3 2 4 2 3 2 3" xfId="15057"/>
    <cellStyle name="Normal 3 3 2 4 2 3 2 4" xfId="15058"/>
    <cellStyle name="Normal 3 3 2 4 2 3 2 5" xfId="15059"/>
    <cellStyle name="Normal 3 3 2 4 2 3 3" xfId="15060"/>
    <cellStyle name="Normal 3 3 2 4 2 3 3 2" xfId="15061"/>
    <cellStyle name="Normal 3 3 2 4 2 3 3 3" xfId="15062"/>
    <cellStyle name="Normal 3 3 2 4 2 3 3 4" xfId="15063"/>
    <cellStyle name="Normal 3 3 2 4 2 3 4" xfId="15064"/>
    <cellStyle name="Normal 3 3 2 4 2 3 5" xfId="15065"/>
    <cellStyle name="Normal 3 3 2 4 2 3 6" xfId="15066"/>
    <cellStyle name="Normal 3 3 2 4 2 4" xfId="15067"/>
    <cellStyle name="Normal 3 3 2 4 2 4 2" xfId="15068"/>
    <cellStyle name="Normal 3 3 2 4 2 4 2 2" xfId="15069"/>
    <cellStyle name="Normal 3 3 2 4 2 4 2 3" xfId="15070"/>
    <cellStyle name="Normal 3 3 2 4 2 4 2 4" xfId="15071"/>
    <cellStyle name="Normal 3 3 2 4 2 4 3" xfId="15072"/>
    <cellStyle name="Normal 3 3 2 4 2 4 4" xfId="15073"/>
    <cellStyle name="Normal 3 3 2 4 2 4 5" xfId="15074"/>
    <cellStyle name="Normal 3 3 2 4 2 5" xfId="15075"/>
    <cellStyle name="Normal 3 3 2 4 2 5 2" xfId="15076"/>
    <cellStyle name="Normal 3 3 2 4 2 5 3" xfId="15077"/>
    <cellStyle name="Normal 3 3 2 4 2 5 4" xfId="15078"/>
    <cellStyle name="Normal 3 3 2 4 2 6" xfId="15079"/>
    <cellStyle name="Normal 3 3 2 4 2 7" xfId="15080"/>
    <cellStyle name="Normal 3 3 2 4 2 8" xfId="15081"/>
    <cellStyle name="Normal 3 3 2 4 3" xfId="15082"/>
    <cellStyle name="Normal 3 3 2 4 3 2" xfId="15083"/>
    <cellStyle name="Normal 3 3 2 4 3 2 2" xfId="15084"/>
    <cellStyle name="Normal 3 3 2 4 3 2 2 2" xfId="15085"/>
    <cellStyle name="Normal 3 3 2 4 3 2 2 3" xfId="15086"/>
    <cellStyle name="Normal 3 3 2 4 3 2 2 4" xfId="15087"/>
    <cellStyle name="Normal 3 3 2 4 3 2 3" xfId="15088"/>
    <cellStyle name="Normal 3 3 2 4 3 2 4" xfId="15089"/>
    <cellStyle name="Normal 3 3 2 4 3 2 5" xfId="15090"/>
    <cellStyle name="Normal 3 3 2 4 3 3" xfId="15091"/>
    <cellStyle name="Normal 3 3 2 4 3 3 2" xfId="15092"/>
    <cellStyle name="Normal 3 3 2 4 3 3 3" xfId="15093"/>
    <cellStyle name="Normal 3 3 2 4 3 3 4" xfId="15094"/>
    <cellStyle name="Normal 3 3 2 4 3 4" xfId="15095"/>
    <cellStyle name="Normal 3 3 2 4 3 5" xfId="15096"/>
    <cellStyle name="Normal 3 3 2 4 3 6" xfId="15097"/>
    <cellStyle name="Normal 3 3 2 4 4" xfId="15098"/>
    <cellStyle name="Normal 3 3 2 4 4 2" xfId="15099"/>
    <cellStyle name="Normal 3 3 2 4 4 2 2" xfId="15100"/>
    <cellStyle name="Normal 3 3 2 4 4 2 2 2" xfId="15101"/>
    <cellStyle name="Normal 3 3 2 4 4 2 2 3" xfId="15102"/>
    <cellStyle name="Normal 3 3 2 4 4 2 2 4" xfId="15103"/>
    <cellStyle name="Normal 3 3 2 4 4 2 3" xfId="15104"/>
    <cellStyle name="Normal 3 3 2 4 4 2 4" xfId="15105"/>
    <cellStyle name="Normal 3 3 2 4 4 2 5" xfId="15106"/>
    <cellStyle name="Normal 3 3 2 4 4 3" xfId="15107"/>
    <cellStyle name="Normal 3 3 2 4 4 3 2" xfId="15108"/>
    <cellStyle name="Normal 3 3 2 4 4 3 3" xfId="15109"/>
    <cellStyle name="Normal 3 3 2 4 4 3 4" xfId="15110"/>
    <cellStyle name="Normal 3 3 2 4 4 4" xfId="15111"/>
    <cellStyle name="Normal 3 3 2 4 4 5" xfId="15112"/>
    <cellStyle name="Normal 3 3 2 4 4 6" xfId="15113"/>
    <cellStyle name="Normal 3 3 2 4 5" xfId="15114"/>
    <cellStyle name="Normal 3 3 2 4 5 2" xfId="15115"/>
    <cellStyle name="Normal 3 3 2 4 5 2 2" xfId="15116"/>
    <cellStyle name="Normal 3 3 2 4 5 2 3" xfId="15117"/>
    <cellStyle name="Normal 3 3 2 4 5 2 4" xfId="15118"/>
    <cellStyle name="Normal 3 3 2 4 5 3" xfId="15119"/>
    <cellStyle name="Normal 3 3 2 4 5 4" xfId="15120"/>
    <cellStyle name="Normal 3 3 2 4 5 5" xfId="15121"/>
    <cellStyle name="Normal 3 3 2 4 6" xfId="15122"/>
    <cellStyle name="Normal 3 3 2 4 6 2" xfId="15123"/>
    <cellStyle name="Normal 3 3 2 4 6 3" xfId="15124"/>
    <cellStyle name="Normal 3 3 2 4 6 4" xfId="15125"/>
    <cellStyle name="Normal 3 3 2 4 7" xfId="15126"/>
    <cellStyle name="Normal 3 3 2 4 8" xfId="15127"/>
    <cellStyle name="Normal 3 3 2 4 9" xfId="15128"/>
    <cellStyle name="Normal 3 3 2 5" xfId="15129"/>
    <cellStyle name="Normal 3 3 2 5 2" xfId="15130"/>
    <cellStyle name="Normal 3 3 2 5 2 2" xfId="15131"/>
    <cellStyle name="Normal 3 3 2 5 2 2 2" xfId="15132"/>
    <cellStyle name="Normal 3 3 2 5 2 2 2 2" xfId="15133"/>
    <cellStyle name="Normal 3 3 2 5 2 2 2 3" xfId="15134"/>
    <cellStyle name="Normal 3 3 2 5 2 2 2 4" xfId="15135"/>
    <cellStyle name="Normal 3 3 2 5 2 2 3" xfId="15136"/>
    <cellStyle name="Normal 3 3 2 5 2 2 4" xfId="15137"/>
    <cellStyle name="Normal 3 3 2 5 2 2 5" xfId="15138"/>
    <cellStyle name="Normal 3 3 2 5 2 3" xfId="15139"/>
    <cellStyle name="Normal 3 3 2 5 2 3 2" xfId="15140"/>
    <cellStyle name="Normal 3 3 2 5 2 3 3" xfId="15141"/>
    <cellStyle name="Normal 3 3 2 5 2 3 4" xfId="15142"/>
    <cellStyle name="Normal 3 3 2 5 2 4" xfId="15143"/>
    <cellStyle name="Normal 3 3 2 5 2 5" xfId="15144"/>
    <cellStyle name="Normal 3 3 2 5 2 6" xfId="15145"/>
    <cellStyle name="Normal 3 3 2 5 3" xfId="15146"/>
    <cellStyle name="Normal 3 3 2 5 3 2" xfId="15147"/>
    <cellStyle name="Normal 3 3 2 5 3 2 2" xfId="15148"/>
    <cellStyle name="Normal 3 3 2 5 3 2 2 2" xfId="15149"/>
    <cellStyle name="Normal 3 3 2 5 3 2 2 3" xfId="15150"/>
    <cellStyle name="Normal 3 3 2 5 3 2 2 4" xfId="15151"/>
    <cellStyle name="Normal 3 3 2 5 3 2 3" xfId="15152"/>
    <cellStyle name="Normal 3 3 2 5 3 2 4" xfId="15153"/>
    <cellStyle name="Normal 3 3 2 5 3 2 5" xfId="15154"/>
    <cellStyle name="Normal 3 3 2 5 3 3" xfId="15155"/>
    <cellStyle name="Normal 3 3 2 5 3 3 2" xfId="15156"/>
    <cellStyle name="Normal 3 3 2 5 3 3 3" xfId="15157"/>
    <cellStyle name="Normal 3 3 2 5 3 3 4" xfId="15158"/>
    <cellStyle name="Normal 3 3 2 5 3 4" xfId="15159"/>
    <cellStyle name="Normal 3 3 2 5 3 5" xfId="15160"/>
    <cellStyle name="Normal 3 3 2 5 3 6" xfId="15161"/>
    <cellStyle name="Normal 3 3 2 5 4" xfId="15162"/>
    <cellStyle name="Normal 3 3 2 5 4 2" xfId="15163"/>
    <cellStyle name="Normal 3 3 2 5 4 2 2" xfId="15164"/>
    <cellStyle name="Normal 3 3 2 5 4 2 3" xfId="15165"/>
    <cellStyle name="Normal 3 3 2 5 4 2 4" xfId="15166"/>
    <cellStyle name="Normal 3 3 2 5 4 3" xfId="15167"/>
    <cellStyle name="Normal 3 3 2 5 4 4" xfId="15168"/>
    <cellStyle name="Normal 3 3 2 5 4 5" xfId="15169"/>
    <cellStyle name="Normal 3 3 2 5 5" xfId="15170"/>
    <cellStyle name="Normal 3 3 2 5 5 2" xfId="15171"/>
    <cellStyle name="Normal 3 3 2 5 5 3" xfId="15172"/>
    <cellStyle name="Normal 3 3 2 5 5 4" xfId="15173"/>
    <cellStyle name="Normal 3 3 2 5 6" xfId="15174"/>
    <cellStyle name="Normal 3 3 2 5 7" xfId="15175"/>
    <cellStyle name="Normal 3 3 2 5 8" xfId="15176"/>
    <cellStyle name="Normal 3 3 2 6" xfId="15177"/>
    <cellStyle name="Normal 3 3 2 6 2" xfId="15178"/>
    <cellStyle name="Normal 3 3 2 6 2 2" xfId="15179"/>
    <cellStyle name="Normal 3 3 2 6 2 2 2" xfId="15180"/>
    <cellStyle name="Normal 3 3 2 6 2 2 2 2" xfId="15181"/>
    <cellStyle name="Normal 3 3 2 6 2 2 2 3" xfId="15182"/>
    <cellStyle name="Normal 3 3 2 6 2 2 2 4" xfId="15183"/>
    <cellStyle name="Normal 3 3 2 6 2 2 3" xfId="15184"/>
    <cellStyle name="Normal 3 3 2 6 2 2 4" xfId="15185"/>
    <cellStyle name="Normal 3 3 2 6 2 2 5" xfId="15186"/>
    <cellStyle name="Normal 3 3 2 6 2 3" xfId="15187"/>
    <cellStyle name="Normal 3 3 2 6 2 3 2" xfId="15188"/>
    <cellStyle name="Normal 3 3 2 6 2 3 3" xfId="15189"/>
    <cellStyle name="Normal 3 3 2 6 2 3 4" xfId="15190"/>
    <cellStyle name="Normal 3 3 2 6 2 4" xfId="15191"/>
    <cellStyle name="Normal 3 3 2 6 2 5" xfId="15192"/>
    <cellStyle name="Normal 3 3 2 6 2 6" xfId="15193"/>
    <cellStyle name="Normal 3 3 2 6 3" xfId="15194"/>
    <cellStyle name="Normal 3 3 2 6 3 2" xfId="15195"/>
    <cellStyle name="Normal 3 3 2 6 3 2 2" xfId="15196"/>
    <cellStyle name="Normal 3 3 2 6 3 2 2 2" xfId="15197"/>
    <cellStyle name="Normal 3 3 2 6 3 2 2 3" xfId="15198"/>
    <cellStyle name="Normal 3 3 2 6 3 2 2 4" xfId="15199"/>
    <cellStyle name="Normal 3 3 2 6 3 2 3" xfId="15200"/>
    <cellStyle name="Normal 3 3 2 6 3 2 4" xfId="15201"/>
    <cellStyle name="Normal 3 3 2 6 3 2 5" xfId="15202"/>
    <cellStyle name="Normal 3 3 2 6 3 3" xfId="15203"/>
    <cellStyle name="Normal 3 3 2 6 3 3 2" xfId="15204"/>
    <cellStyle name="Normal 3 3 2 6 3 3 3" xfId="15205"/>
    <cellStyle name="Normal 3 3 2 6 3 3 4" xfId="15206"/>
    <cellStyle name="Normal 3 3 2 6 3 4" xfId="15207"/>
    <cellStyle name="Normal 3 3 2 6 3 5" xfId="15208"/>
    <cellStyle name="Normal 3 3 2 6 3 6" xfId="15209"/>
    <cellStyle name="Normal 3 3 2 6 4" xfId="15210"/>
    <cellStyle name="Normal 3 3 2 6 4 2" xfId="15211"/>
    <cellStyle name="Normal 3 3 2 6 4 2 2" xfId="15212"/>
    <cellStyle name="Normal 3 3 2 6 4 2 3" xfId="15213"/>
    <cellStyle name="Normal 3 3 2 6 4 2 4" xfId="15214"/>
    <cellStyle name="Normal 3 3 2 6 4 3" xfId="15215"/>
    <cellStyle name="Normal 3 3 2 6 4 4" xfId="15216"/>
    <cellStyle name="Normal 3 3 2 6 4 5" xfId="15217"/>
    <cellStyle name="Normal 3 3 2 6 5" xfId="15218"/>
    <cellStyle name="Normal 3 3 2 6 5 2" xfId="15219"/>
    <cellStyle name="Normal 3 3 2 6 5 3" xfId="15220"/>
    <cellStyle name="Normal 3 3 2 6 5 4" xfId="15221"/>
    <cellStyle name="Normal 3 3 2 6 6" xfId="15222"/>
    <cellStyle name="Normal 3 3 2 6 7" xfId="15223"/>
    <cellStyle name="Normal 3 3 2 6 8" xfId="15224"/>
    <cellStyle name="Normal 3 3 2 7" xfId="15225"/>
    <cellStyle name="Normal 3 3 2 7 2" xfId="15226"/>
    <cellStyle name="Normal 3 3 2 7 2 2" xfId="15227"/>
    <cellStyle name="Normal 3 3 2 7 2 2 2" xfId="15228"/>
    <cellStyle name="Normal 3 3 2 7 2 2 3" xfId="15229"/>
    <cellStyle name="Normal 3 3 2 7 2 2 4" xfId="15230"/>
    <cellStyle name="Normal 3 3 2 7 2 3" xfId="15231"/>
    <cellStyle name="Normal 3 3 2 7 2 4" xfId="15232"/>
    <cellStyle name="Normal 3 3 2 7 2 5" xfId="15233"/>
    <cellStyle name="Normal 3 3 2 7 3" xfId="15234"/>
    <cellStyle name="Normal 3 3 2 7 3 2" xfId="15235"/>
    <cellStyle name="Normal 3 3 2 7 3 3" xfId="15236"/>
    <cellStyle name="Normal 3 3 2 7 3 4" xfId="15237"/>
    <cellStyle name="Normal 3 3 2 7 4" xfId="15238"/>
    <cellStyle name="Normal 3 3 2 7 5" xfId="15239"/>
    <cellStyle name="Normal 3 3 2 7 6" xfId="15240"/>
    <cellStyle name="Normal 3 3 2 8" xfId="15241"/>
    <cellStyle name="Normal 3 3 2 8 2" xfId="15242"/>
    <cellStyle name="Normal 3 3 2 8 2 2" xfId="15243"/>
    <cellStyle name="Normal 3 3 2 8 2 2 2" xfId="15244"/>
    <cellStyle name="Normal 3 3 2 8 2 2 3" xfId="15245"/>
    <cellStyle name="Normal 3 3 2 8 2 2 4" xfId="15246"/>
    <cellStyle name="Normal 3 3 2 8 2 3" xfId="15247"/>
    <cellStyle name="Normal 3 3 2 8 2 4" xfId="15248"/>
    <cellStyle name="Normal 3 3 2 8 2 5" xfId="15249"/>
    <cellStyle name="Normal 3 3 2 8 3" xfId="15250"/>
    <cellStyle name="Normal 3 3 2 8 3 2" xfId="15251"/>
    <cellStyle name="Normal 3 3 2 8 3 3" xfId="15252"/>
    <cellStyle name="Normal 3 3 2 8 3 4" xfId="15253"/>
    <cellStyle name="Normal 3 3 2 8 4" xfId="15254"/>
    <cellStyle name="Normal 3 3 2 8 5" xfId="15255"/>
    <cellStyle name="Normal 3 3 2 8 6" xfId="15256"/>
    <cellStyle name="Normal 3 3 2 9" xfId="15257"/>
    <cellStyle name="Normal 3 3 3" xfId="15258"/>
    <cellStyle name="Normal 3 3 3 10" xfId="15259"/>
    <cellStyle name="Normal 3 3 3 2" xfId="15260"/>
    <cellStyle name="Normal 3 3 3 2 2" xfId="15261"/>
    <cellStyle name="Normal 3 3 3 2 2 2" xfId="15262"/>
    <cellStyle name="Normal 3 3 3 2 2 2 2" xfId="15263"/>
    <cellStyle name="Normal 3 3 3 2 2 2 2 2" xfId="15264"/>
    <cellStyle name="Normal 3 3 3 2 2 2 2 3" xfId="15265"/>
    <cellStyle name="Normal 3 3 3 2 2 2 2 4" xfId="15266"/>
    <cellStyle name="Normal 3 3 3 2 2 2 3" xfId="15267"/>
    <cellStyle name="Normal 3 3 3 2 2 2 4" xfId="15268"/>
    <cellStyle name="Normal 3 3 3 2 2 2 5" xfId="15269"/>
    <cellStyle name="Normal 3 3 3 2 2 3" xfId="15270"/>
    <cellStyle name="Normal 3 3 3 2 2 3 2" xfId="15271"/>
    <cellStyle name="Normal 3 3 3 2 2 3 3" xfId="15272"/>
    <cellStyle name="Normal 3 3 3 2 2 3 4" xfId="15273"/>
    <cellStyle name="Normal 3 3 3 2 2 4" xfId="15274"/>
    <cellStyle name="Normal 3 3 3 2 2 5" xfId="15275"/>
    <cellStyle name="Normal 3 3 3 2 2 6" xfId="15276"/>
    <cellStyle name="Normal 3 3 3 2 3" xfId="15277"/>
    <cellStyle name="Normal 3 3 3 2 3 2" xfId="15278"/>
    <cellStyle name="Normal 3 3 3 2 3 2 2" xfId="15279"/>
    <cellStyle name="Normal 3 3 3 2 3 2 2 2" xfId="15280"/>
    <cellStyle name="Normal 3 3 3 2 3 2 2 3" xfId="15281"/>
    <cellStyle name="Normal 3 3 3 2 3 2 2 4" xfId="15282"/>
    <cellStyle name="Normal 3 3 3 2 3 2 3" xfId="15283"/>
    <cellStyle name="Normal 3 3 3 2 3 2 4" xfId="15284"/>
    <cellStyle name="Normal 3 3 3 2 3 2 5" xfId="15285"/>
    <cellStyle name="Normal 3 3 3 2 3 3" xfId="15286"/>
    <cellStyle name="Normal 3 3 3 2 3 3 2" xfId="15287"/>
    <cellStyle name="Normal 3 3 3 2 3 3 3" xfId="15288"/>
    <cellStyle name="Normal 3 3 3 2 3 3 4" xfId="15289"/>
    <cellStyle name="Normal 3 3 3 2 3 4" xfId="15290"/>
    <cellStyle name="Normal 3 3 3 2 3 5" xfId="15291"/>
    <cellStyle name="Normal 3 3 3 2 3 6" xfId="15292"/>
    <cellStyle name="Normal 3 3 3 2 4" xfId="15293"/>
    <cellStyle name="Normal 3 3 3 2 4 2" xfId="15294"/>
    <cellStyle name="Normal 3 3 3 2 4 2 2" xfId="15295"/>
    <cellStyle name="Normal 3 3 3 2 4 2 3" xfId="15296"/>
    <cellStyle name="Normal 3 3 3 2 4 2 4" xfId="15297"/>
    <cellStyle name="Normal 3 3 3 2 4 3" xfId="15298"/>
    <cellStyle name="Normal 3 3 3 2 4 4" xfId="15299"/>
    <cellStyle name="Normal 3 3 3 2 4 5" xfId="15300"/>
    <cellStyle name="Normal 3 3 3 2 5" xfId="15301"/>
    <cellStyle name="Normal 3 3 3 2 5 2" xfId="15302"/>
    <cellStyle name="Normal 3 3 3 2 5 3" xfId="15303"/>
    <cellStyle name="Normal 3 3 3 2 5 4" xfId="15304"/>
    <cellStyle name="Normal 3 3 3 2 6" xfId="15305"/>
    <cellStyle name="Normal 3 3 3 2 7" xfId="15306"/>
    <cellStyle name="Normal 3 3 3 2 8" xfId="15307"/>
    <cellStyle name="Normal 3 3 3 3" xfId="15308"/>
    <cellStyle name="Normal 3 3 3 3 2" xfId="15309"/>
    <cellStyle name="Normal 3 3 3 3 2 2" xfId="15310"/>
    <cellStyle name="Normal 3 3 3 3 2 2 2" xfId="15311"/>
    <cellStyle name="Normal 3 3 3 3 2 2 3" xfId="15312"/>
    <cellStyle name="Normal 3 3 3 3 2 2 4" xfId="15313"/>
    <cellStyle name="Normal 3 3 3 3 2 3" xfId="15314"/>
    <cellStyle name="Normal 3 3 3 3 2 4" xfId="15315"/>
    <cellStyle name="Normal 3 3 3 3 2 5" xfId="15316"/>
    <cellStyle name="Normal 3 3 3 3 3" xfId="15317"/>
    <cellStyle name="Normal 3 3 3 3 3 2" xfId="15318"/>
    <cellStyle name="Normal 3 3 3 3 3 3" xfId="15319"/>
    <cellStyle name="Normal 3 3 3 3 3 4" xfId="15320"/>
    <cellStyle name="Normal 3 3 3 3 4" xfId="15321"/>
    <cellStyle name="Normal 3 3 3 3 5" xfId="15322"/>
    <cellStyle name="Normal 3 3 3 3 6" xfId="15323"/>
    <cellStyle name="Normal 3 3 3 4" xfId="15324"/>
    <cellStyle name="Normal 3 3 3 4 2" xfId="15325"/>
    <cellStyle name="Normal 3 3 3 4 2 2" xfId="15326"/>
    <cellStyle name="Normal 3 3 3 4 2 2 2" xfId="15327"/>
    <cellStyle name="Normal 3 3 3 4 2 2 3" xfId="15328"/>
    <cellStyle name="Normal 3 3 3 4 2 2 4" xfId="15329"/>
    <cellStyle name="Normal 3 3 3 4 2 3" xfId="15330"/>
    <cellStyle name="Normal 3 3 3 4 2 4" xfId="15331"/>
    <cellStyle name="Normal 3 3 3 4 2 5" xfId="15332"/>
    <cellStyle name="Normal 3 3 3 4 3" xfId="15333"/>
    <cellStyle name="Normal 3 3 3 4 3 2" xfId="15334"/>
    <cellStyle name="Normal 3 3 3 4 3 3" xfId="15335"/>
    <cellStyle name="Normal 3 3 3 4 3 4" xfId="15336"/>
    <cellStyle name="Normal 3 3 3 4 4" xfId="15337"/>
    <cellStyle name="Normal 3 3 3 4 5" xfId="15338"/>
    <cellStyle name="Normal 3 3 3 4 6" xfId="15339"/>
    <cellStyle name="Normal 3 3 3 5" xfId="15340"/>
    <cellStyle name="Normal 3 3 3 6" xfId="15341"/>
    <cellStyle name="Normal 3 3 3 6 2" xfId="15342"/>
    <cellStyle name="Normal 3 3 3 6 2 2" xfId="15343"/>
    <cellStyle name="Normal 3 3 3 6 2 3" xfId="15344"/>
    <cellStyle name="Normal 3 3 3 6 2 4" xfId="15345"/>
    <cellStyle name="Normal 3 3 3 6 3" xfId="15346"/>
    <cellStyle name="Normal 3 3 3 6 4" xfId="15347"/>
    <cellStyle name="Normal 3 3 3 6 5" xfId="15348"/>
    <cellStyle name="Normal 3 3 3 7" xfId="15349"/>
    <cellStyle name="Normal 3 3 3 7 2" xfId="15350"/>
    <cellStyle name="Normal 3 3 3 7 3" xfId="15351"/>
    <cellStyle name="Normal 3 3 3 7 4" xfId="15352"/>
    <cellStyle name="Normal 3 3 3 8" xfId="15353"/>
    <cellStyle name="Normal 3 3 3 9" xfId="15354"/>
    <cellStyle name="Normal 3 3 4" xfId="15355"/>
    <cellStyle name="Normal 3 3 4 10" xfId="15356"/>
    <cellStyle name="Normal 3 3 4 2" xfId="15357"/>
    <cellStyle name="Normal 3 3 4 2 2" xfId="15358"/>
    <cellStyle name="Normal 3 3 4 2 2 2" xfId="15359"/>
    <cellStyle name="Normal 3 3 4 2 2 2 2" xfId="15360"/>
    <cellStyle name="Normal 3 3 4 2 2 2 2 2" xfId="15361"/>
    <cellStyle name="Normal 3 3 4 2 2 2 2 3" xfId="15362"/>
    <cellStyle name="Normal 3 3 4 2 2 2 2 4" xfId="15363"/>
    <cellStyle name="Normal 3 3 4 2 2 2 3" xfId="15364"/>
    <cellStyle name="Normal 3 3 4 2 2 2 4" xfId="15365"/>
    <cellStyle name="Normal 3 3 4 2 2 2 5" xfId="15366"/>
    <cellStyle name="Normal 3 3 4 2 2 3" xfId="15367"/>
    <cellStyle name="Normal 3 3 4 2 2 3 2" xfId="15368"/>
    <cellStyle name="Normal 3 3 4 2 2 3 3" xfId="15369"/>
    <cellStyle name="Normal 3 3 4 2 2 3 4" xfId="15370"/>
    <cellStyle name="Normal 3 3 4 2 2 4" xfId="15371"/>
    <cellStyle name="Normal 3 3 4 2 2 5" xfId="15372"/>
    <cellStyle name="Normal 3 3 4 2 2 6" xfId="15373"/>
    <cellStyle name="Normal 3 3 4 2 3" xfId="15374"/>
    <cellStyle name="Normal 3 3 4 2 3 2" xfId="15375"/>
    <cellStyle name="Normal 3 3 4 2 3 2 2" xfId="15376"/>
    <cellStyle name="Normal 3 3 4 2 3 2 2 2" xfId="15377"/>
    <cellStyle name="Normal 3 3 4 2 3 2 2 3" xfId="15378"/>
    <cellStyle name="Normal 3 3 4 2 3 2 2 4" xfId="15379"/>
    <cellStyle name="Normal 3 3 4 2 3 2 3" xfId="15380"/>
    <cellStyle name="Normal 3 3 4 2 3 2 4" xfId="15381"/>
    <cellStyle name="Normal 3 3 4 2 3 2 5" xfId="15382"/>
    <cellStyle name="Normal 3 3 4 2 3 3" xfId="15383"/>
    <cellStyle name="Normal 3 3 4 2 3 3 2" xfId="15384"/>
    <cellStyle name="Normal 3 3 4 2 3 3 3" xfId="15385"/>
    <cellStyle name="Normal 3 3 4 2 3 3 4" xfId="15386"/>
    <cellStyle name="Normal 3 3 4 2 3 4" xfId="15387"/>
    <cellStyle name="Normal 3 3 4 2 3 5" xfId="15388"/>
    <cellStyle name="Normal 3 3 4 2 3 6" xfId="15389"/>
    <cellStyle name="Normal 3 3 4 2 4" xfId="15390"/>
    <cellStyle name="Normal 3 3 4 2 4 2" xfId="15391"/>
    <cellStyle name="Normal 3 3 4 2 4 2 2" xfId="15392"/>
    <cellStyle name="Normal 3 3 4 2 4 2 3" xfId="15393"/>
    <cellStyle name="Normal 3 3 4 2 4 2 4" xfId="15394"/>
    <cellStyle name="Normal 3 3 4 2 4 3" xfId="15395"/>
    <cellStyle name="Normal 3 3 4 2 4 4" xfId="15396"/>
    <cellStyle name="Normal 3 3 4 2 4 5" xfId="15397"/>
    <cellStyle name="Normal 3 3 4 2 5" xfId="15398"/>
    <cellStyle name="Normal 3 3 4 2 5 2" xfId="15399"/>
    <cellStyle name="Normal 3 3 4 2 5 3" xfId="15400"/>
    <cellStyle name="Normal 3 3 4 2 5 4" xfId="15401"/>
    <cellStyle name="Normal 3 3 4 2 6" xfId="15402"/>
    <cellStyle name="Normal 3 3 4 2 7" xfId="15403"/>
    <cellStyle name="Normal 3 3 4 2 8" xfId="15404"/>
    <cellStyle name="Normal 3 3 4 3" xfId="15405"/>
    <cellStyle name="Normal 3 3 4 3 2" xfId="15406"/>
    <cellStyle name="Normal 3 3 4 3 2 2" xfId="15407"/>
    <cellStyle name="Normal 3 3 4 3 2 2 2" xfId="15408"/>
    <cellStyle name="Normal 3 3 4 3 2 2 3" xfId="15409"/>
    <cellStyle name="Normal 3 3 4 3 2 2 4" xfId="15410"/>
    <cellStyle name="Normal 3 3 4 3 2 3" xfId="15411"/>
    <cellStyle name="Normal 3 3 4 3 2 4" xfId="15412"/>
    <cellStyle name="Normal 3 3 4 3 2 5" xfId="15413"/>
    <cellStyle name="Normal 3 3 4 3 3" xfId="15414"/>
    <cellStyle name="Normal 3 3 4 3 3 2" xfId="15415"/>
    <cellStyle name="Normal 3 3 4 3 3 3" xfId="15416"/>
    <cellStyle name="Normal 3 3 4 3 3 4" xfId="15417"/>
    <cellStyle name="Normal 3 3 4 3 4" xfId="15418"/>
    <cellStyle name="Normal 3 3 4 3 5" xfId="15419"/>
    <cellStyle name="Normal 3 3 4 3 6" xfId="15420"/>
    <cellStyle name="Normal 3 3 4 4" xfId="15421"/>
    <cellStyle name="Normal 3 3 4 4 2" xfId="15422"/>
    <cellStyle name="Normal 3 3 4 4 2 2" xfId="15423"/>
    <cellStyle name="Normal 3 3 4 4 2 2 2" xfId="15424"/>
    <cellStyle name="Normal 3 3 4 4 2 2 3" xfId="15425"/>
    <cellStyle name="Normal 3 3 4 4 2 2 4" xfId="15426"/>
    <cellStyle name="Normal 3 3 4 4 2 3" xfId="15427"/>
    <cellStyle name="Normal 3 3 4 4 2 4" xfId="15428"/>
    <cellStyle name="Normal 3 3 4 4 2 5" xfId="15429"/>
    <cellStyle name="Normal 3 3 4 4 3" xfId="15430"/>
    <cellStyle name="Normal 3 3 4 4 3 2" xfId="15431"/>
    <cellStyle name="Normal 3 3 4 4 3 3" xfId="15432"/>
    <cellStyle name="Normal 3 3 4 4 3 4" xfId="15433"/>
    <cellStyle name="Normal 3 3 4 4 4" xfId="15434"/>
    <cellStyle name="Normal 3 3 4 4 5" xfId="15435"/>
    <cellStyle name="Normal 3 3 4 4 6" xfId="15436"/>
    <cellStyle name="Normal 3 3 4 5" xfId="15437"/>
    <cellStyle name="Normal 3 3 4 6" xfId="15438"/>
    <cellStyle name="Normal 3 3 4 6 2" xfId="15439"/>
    <cellStyle name="Normal 3 3 4 6 2 2" xfId="15440"/>
    <cellStyle name="Normal 3 3 4 6 2 3" xfId="15441"/>
    <cellStyle name="Normal 3 3 4 6 2 4" xfId="15442"/>
    <cellStyle name="Normal 3 3 4 6 3" xfId="15443"/>
    <cellStyle name="Normal 3 3 4 6 4" xfId="15444"/>
    <cellStyle name="Normal 3 3 4 6 5" xfId="15445"/>
    <cellStyle name="Normal 3 3 4 7" xfId="15446"/>
    <cellStyle name="Normal 3 3 4 7 2" xfId="15447"/>
    <cellStyle name="Normal 3 3 4 7 3" xfId="15448"/>
    <cellStyle name="Normal 3 3 4 7 4" xfId="15449"/>
    <cellStyle name="Normal 3 3 4 8" xfId="15450"/>
    <cellStyle name="Normal 3 3 4 9" xfId="15451"/>
    <cellStyle name="Normal 3 3 5" xfId="15452"/>
    <cellStyle name="Normal 3 3 5 2" xfId="15453"/>
    <cellStyle name="Normal 3 3 6" xfId="15454"/>
    <cellStyle name="Normal 3 3 6 10" xfId="15455"/>
    <cellStyle name="Normal 3 3 6 2" xfId="15456"/>
    <cellStyle name="Normal 3 3 6 2 2" xfId="15457"/>
    <cellStyle name="Normal 3 3 6 2 2 2" xfId="15458"/>
    <cellStyle name="Normal 3 3 6 2 2 2 2" xfId="15459"/>
    <cellStyle name="Normal 3 3 6 2 2 2 2 2" xfId="15460"/>
    <cellStyle name="Normal 3 3 6 2 2 2 2 3" xfId="15461"/>
    <cellStyle name="Normal 3 3 6 2 2 2 2 4" xfId="15462"/>
    <cellStyle name="Normal 3 3 6 2 2 2 3" xfId="15463"/>
    <cellStyle name="Normal 3 3 6 2 2 2 4" xfId="15464"/>
    <cellStyle name="Normal 3 3 6 2 2 2 5" xfId="15465"/>
    <cellStyle name="Normal 3 3 6 2 2 3" xfId="15466"/>
    <cellStyle name="Normal 3 3 6 2 2 3 2" xfId="15467"/>
    <cellStyle name="Normal 3 3 6 2 2 3 3" xfId="15468"/>
    <cellStyle name="Normal 3 3 6 2 2 3 4" xfId="15469"/>
    <cellStyle name="Normal 3 3 6 2 2 4" xfId="15470"/>
    <cellStyle name="Normal 3 3 6 2 2 5" xfId="15471"/>
    <cellStyle name="Normal 3 3 6 2 2 6" xfId="15472"/>
    <cellStyle name="Normal 3 3 6 2 3" xfId="15473"/>
    <cellStyle name="Normal 3 3 6 2 3 2" xfId="15474"/>
    <cellStyle name="Normal 3 3 6 2 3 2 2" xfId="15475"/>
    <cellStyle name="Normal 3 3 6 2 3 2 2 2" xfId="15476"/>
    <cellStyle name="Normal 3 3 6 2 3 2 2 3" xfId="15477"/>
    <cellStyle name="Normal 3 3 6 2 3 2 2 4" xfId="15478"/>
    <cellStyle name="Normal 3 3 6 2 3 2 3" xfId="15479"/>
    <cellStyle name="Normal 3 3 6 2 3 2 4" xfId="15480"/>
    <cellStyle name="Normal 3 3 6 2 3 2 5" xfId="15481"/>
    <cellStyle name="Normal 3 3 6 2 3 3" xfId="15482"/>
    <cellStyle name="Normal 3 3 6 2 3 3 2" xfId="15483"/>
    <cellStyle name="Normal 3 3 6 2 3 3 3" xfId="15484"/>
    <cellStyle name="Normal 3 3 6 2 3 3 4" xfId="15485"/>
    <cellStyle name="Normal 3 3 6 2 3 4" xfId="15486"/>
    <cellStyle name="Normal 3 3 6 2 3 5" xfId="15487"/>
    <cellStyle name="Normal 3 3 6 2 3 6" xfId="15488"/>
    <cellStyle name="Normal 3 3 6 2 4" xfId="15489"/>
    <cellStyle name="Normal 3 3 6 2 4 2" xfId="15490"/>
    <cellStyle name="Normal 3 3 6 2 4 2 2" xfId="15491"/>
    <cellStyle name="Normal 3 3 6 2 4 2 3" xfId="15492"/>
    <cellStyle name="Normal 3 3 6 2 4 2 4" xfId="15493"/>
    <cellStyle name="Normal 3 3 6 2 4 3" xfId="15494"/>
    <cellStyle name="Normal 3 3 6 2 4 4" xfId="15495"/>
    <cellStyle name="Normal 3 3 6 2 4 5" xfId="15496"/>
    <cellStyle name="Normal 3 3 6 2 5" xfId="15497"/>
    <cellStyle name="Normal 3 3 6 2 5 2" xfId="15498"/>
    <cellStyle name="Normal 3 3 6 2 5 3" xfId="15499"/>
    <cellStyle name="Normal 3 3 6 2 5 4" xfId="15500"/>
    <cellStyle name="Normal 3 3 6 2 6" xfId="15501"/>
    <cellStyle name="Normal 3 3 6 2 7" xfId="15502"/>
    <cellStyle name="Normal 3 3 6 2 8" xfId="15503"/>
    <cellStyle name="Normal 3 3 6 3" xfId="15504"/>
    <cellStyle name="Normal 3 3 6 3 2" xfId="15505"/>
    <cellStyle name="Normal 3 3 6 3 2 2" xfId="15506"/>
    <cellStyle name="Normal 3 3 6 3 2 2 2" xfId="15507"/>
    <cellStyle name="Normal 3 3 6 3 2 2 3" xfId="15508"/>
    <cellStyle name="Normal 3 3 6 3 2 2 4" xfId="15509"/>
    <cellStyle name="Normal 3 3 6 3 2 3" xfId="15510"/>
    <cellStyle name="Normal 3 3 6 3 2 4" xfId="15511"/>
    <cellStyle name="Normal 3 3 6 3 2 5" xfId="15512"/>
    <cellStyle name="Normal 3 3 6 3 3" xfId="15513"/>
    <cellStyle name="Normal 3 3 6 3 3 2" xfId="15514"/>
    <cellStyle name="Normal 3 3 6 3 3 3" xfId="15515"/>
    <cellStyle name="Normal 3 3 6 3 3 4" xfId="15516"/>
    <cellStyle name="Normal 3 3 6 3 4" xfId="15517"/>
    <cellStyle name="Normal 3 3 6 3 5" xfId="15518"/>
    <cellStyle name="Normal 3 3 6 3 6" xfId="15519"/>
    <cellStyle name="Normal 3 3 6 4" xfId="15520"/>
    <cellStyle name="Normal 3 3 6 4 2" xfId="15521"/>
    <cellStyle name="Normal 3 3 6 4 2 2" xfId="15522"/>
    <cellStyle name="Normal 3 3 6 4 2 2 2" xfId="15523"/>
    <cellStyle name="Normal 3 3 6 4 2 2 3" xfId="15524"/>
    <cellStyle name="Normal 3 3 6 4 2 2 4" xfId="15525"/>
    <cellStyle name="Normal 3 3 6 4 2 3" xfId="15526"/>
    <cellStyle name="Normal 3 3 6 4 2 4" xfId="15527"/>
    <cellStyle name="Normal 3 3 6 4 2 5" xfId="15528"/>
    <cellStyle name="Normal 3 3 6 4 3" xfId="15529"/>
    <cellStyle name="Normal 3 3 6 4 3 2" xfId="15530"/>
    <cellStyle name="Normal 3 3 6 4 3 3" xfId="15531"/>
    <cellStyle name="Normal 3 3 6 4 3 4" xfId="15532"/>
    <cellStyle name="Normal 3 3 6 4 4" xfId="15533"/>
    <cellStyle name="Normal 3 3 6 4 5" xfId="15534"/>
    <cellStyle name="Normal 3 3 6 4 6" xfId="15535"/>
    <cellStyle name="Normal 3 3 6 5" xfId="15536"/>
    <cellStyle name="Normal 3 3 6 6" xfId="15537"/>
    <cellStyle name="Normal 3 3 6 6 2" xfId="15538"/>
    <cellStyle name="Normal 3 3 6 6 2 2" xfId="15539"/>
    <cellStyle name="Normal 3 3 6 6 2 3" xfId="15540"/>
    <cellStyle name="Normal 3 3 6 6 2 4" xfId="15541"/>
    <cellStyle name="Normal 3 3 6 6 3" xfId="15542"/>
    <cellStyle name="Normal 3 3 6 6 4" xfId="15543"/>
    <cellStyle name="Normal 3 3 6 6 5" xfId="15544"/>
    <cellStyle name="Normal 3 3 6 7" xfId="15545"/>
    <cellStyle name="Normal 3 3 6 7 2" xfId="15546"/>
    <cellStyle name="Normal 3 3 6 7 3" xfId="15547"/>
    <cellStyle name="Normal 3 3 6 7 4" xfId="15548"/>
    <cellStyle name="Normal 3 3 6 8" xfId="15549"/>
    <cellStyle name="Normal 3 3 6 9" xfId="15550"/>
    <cellStyle name="Normal 3 3 7" xfId="15551"/>
    <cellStyle name="Normal 3 3 7 2" xfId="15552"/>
    <cellStyle name="Normal 3 3 7 2 2" xfId="15553"/>
    <cellStyle name="Normal 3 3 7 2 2 2" xfId="15554"/>
    <cellStyle name="Normal 3 3 7 2 2 2 2" xfId="15555"/>
    <cellStyle name="Normal 3 3 7 2 2 2 3" xfId="15556"/>
    <cellStyle name="Normal 3 3 7 2 2 2 4" xfId="15557"/>
    <cellStyle name="Normal 3 3 7 2 2 3" xfId="15558"/>
    <cellStyle name="Normal 3 3 7 2 2 4" xfId="15559"/>
    <cellStyle name="Normal 3 3 7 2 2 5" xfId="15560"/>
    <cellStyle name="Normal 3 3 7 2 3" xfId="15561"/>
    <cellStyle name="Normal 3 3 7 2 3 2" xfId="15562"/>
    <cellStyle name="Normal 3 3 7 2 3 3" xfId="15563"/>
    <cellStyle name="Normal 3 3 7 2 3 4" xfId="15564"/>
    <cellStyle name="Normal 3 3 7 2 4" xfId="15565"/>
    <cellStyle name="Normal 3 3 7 2 5" xfId="15566"/>
    <cellStyle name="Normal 3 3 7 2 6" xfId="15567"/>
    <cellStyle name="Normal 3 3 7 3" xfId="15568"/>
    <cellStyle name="Normal 3 3 7 3 2" xfId="15569"/>
    <cellStyle name="Normal 3 3 7 3 2 2" xfId="15570"/>
    <cellStyle name="Normal 3 3 7 3 2 2 2" xfId="15571"/>
    <cellStyle name="Normal 3 3 7 3 2 2 3" xfId="15572"/>
    <cellStyle name="Normal 3 3 7 3 2 2 4" xfId="15573"/>
    <cellStyle name="Normal 3 3 7 3 2 3" xfId="15574"/>
    <cellStyle name="Normal 3 3 7 3 2 4" xfId="15575"/>
    <cellStyle name="Normal 3 3 7 3 2 5" xfId="15576"/>
    <cellStyle name="Normal 3 3 7 3 3" xfId="15577"/>
    <cellStyle name="Normal 3 3 7 3 3 2" xfId="15578"/>
    <cellStyle name="Normal 3 3 7 3 3 3" xfId="15579"/>
    <cellStyle name="Normal 3 3 7 3 3 4" xfId="15580"/>
    <cellStyle name="Normal 3 3 7 3 4" xfId="15581"/>
    <cellStyle name="Normal 3 3 7 3 5" xfId="15582"/>
    <cellStyle name="Normal 3 3 7 3 6" xfId="15583"/>
    <cellStyle name="Normal 3 3 7 4" xfId="15584"/>
    <cellStyle name="Normal 3 3 7 5" xfId="15585"/>
    <cellStyle name="Normal 3 3 7 5 2" xfId="15586"/>
    <cellStyle name="Normal 3 3 7 5 2 2" xfId="15587"/>
    <cellStyle name="Normal 3 3 7 5 2 3" xfId="15588"/>
    <cellStyle name="Normal 3 3 7 5 2 4" xfId="15589"/>
    <cellStyle name="Normal 3 3 7 5 3" xfId="15590"/>
    <cellStyle name="Normal 3 3 7 5 4" xfId="15591"/>
    <cellStyle name="Normal 3 3 7 5 5" xfId="15592"/>
    <cellStyle name="Normal 3 3 7 6" xfId="15593"/>
    <cellStyle name="Normal 3 3 7 6 2" xfId="15594"/>
    <cellStyle name="Normal 3 3 7 6 3" xfId="15595"/>
    <cellStyle name="Normal 3 3 7 6 4" xfId="15596"/>
    <cellStyle name="Normal 3 3 7 7" xfId="15597"/>
    <cellStyle name="Normal 3 3 7 8" xfId="15598"/>
    <cellStyle name="Normal 3 3 7 9" xfId="15599"/>
    <cellStyle name="Normal 3 3 8" xfId="15600"/>
    <cellStyle name="Normal 3 3 8 2" xfId="15601"/>
    <cellStyle name="Normal 3 3 8 2 2" xfId="15602"/>
    <cellStyle name="Normal 3 3 8 2 2 2" xfId="15603"/>
    <cellStyle name="Normal 3 3 8 2 2 2 2" xfId="15604"/>
    <cellStyle name="Normal 3 3 8 2 2 2 3" xfId="15605"/>
    <cellStyle name="Normal 3 3 8 2 2 2 4" xfId="15606"/>
    <cellStyle name="Normal 3 3 8 2 2 3" xfId="15607"/>
    <cellStyle name="Normal 3 3 8 2 2 4" xfId="15608"/>
    <cellStyle name="Normal 3 3 8 2 2 5" xfId="15609"/>
    <cellStyle name="Normal 3 3 8 2 3" xfId="15610"/>
    <cellStyle name="Normal 3 3 8 2 3 2" xfId="15611"/>
    <cellStyle name="Normal 3 3 8 2 3 3" xfId="15612"/>
    <cellStyle name="Normal 3 3 8 2 3 4" xfId="15613"/>
    <cellStyle name="Normal 3 3 8 2 4" xfId="15614"/>
    <cellStyle name="Normal 3 3 8 2 5" xfId="15615"/>
    <cellStyle name="Normal 3 3 8 2 6" xfId="15616"/>
    <cellStyle name="Normal 3 3 8 3" xfId="15617"/>
    <cellStyle name="Normal 3 3 8 3 2" xfId="15618"/>
    <cellStyle name="Normal 3 3 8 3 2 2" xfId="15619"/>
    <cellStyle name="Normal 3 3 8 3 2 2 2" xfId="15620"/>
    <cellStyle name="Normal 3 3 8 3 2 2 3" xfId="15621"/>
    <cellStyle name="Normal 3 3 8 3 2 2 4" xfId="15622"/>
    <cellStyle name="Normal 3 3 8 3 2 3" xfId="15623"/>
    <cellStyle name="Normal 3 3 8 3 2 4" xfId="15624"/>
    <cellStyle name="Normal 3 3 8 3 2 5" xfId="15625"/>
    <cellStyle name="Normal 3 3 8 3 3" xfId="15626"/>
    <cellStyle name="Normal 3 3 8 3 3 2" xfId="15627"/>
    <cellStyle name="Normal 3 3 8 3 3 3" xfId="15628"/>
    <cellStyle name="Normal 3 3 8 3 3 4" xfId="15629"/>
    <cellStyle name="Normal 3 3 8 3 4" xfId="15630"/>
    <cellStyle name="Normal 3 3 8 3 5" xfId="15631"/>
    <cellStyle name="Normal 3 3 8 3 6" xfId="15632"/>
    <cellStyle name="Normal 3 3 8 4" xfId="15633"/>
    <cellStyle name="Normal 3 3 8 5" xfId="15634"/>
    <cellStyle name="Normal 3 3 8 5 2" xfId="15635"/>
    <cellStyle name="Normal 3 3 8 5 2 2" xfId="15636"/>
    <cellStyle name="Normal 3 3 8 5 2 3" xfId="15637"/>
    <cellStyle name="Normal 3 3 8 5 2 4" xfId="15638"/>
    <cellStyle name="Normal 3 3 8 5 3" xfId="15639"/>
    <cellStyle name="Normal 3 3 8 5 4" xfId="15640"/>
    <cellStyle name="Normal 3 3 8 5 5" xfId="15641"/>
    <cellStyle name="Normal 3 3 8 6" xfId="15642"/>
    <cellStyle name="Normal 3 3 8 6 2" xfId="15643"/>
    <cellStyle name="Normal 3 3 8 6 3" xfId="15644"/>
    <cellStyle name="Normal 3 3 8 6 4" xfId="15645"/>
    <cellStyle name="Normal 3 3 8 7" xfId="15646"/>
    <cellStyle name="Normal 3 3 8 8" xfId="15647"/>
    <cellStyle name="Normal 3 3 8 9" xfId="15648"/>
    <cellStyle name="Normal 3 3 9" xfId="15649"/>
    <cellStyle name="Normal 3 3 9 2" xfId="15650"/>
    <cellStyle name="Normal 3 3 9 3" xfId="15651"/>
    <cellStyle name="Normal 3 3 9 3 2" xfId="15652"/>
    <cellStyle name="Normal 3 3 9 3 2 2" xfId="15653"/>
    <cellStyle name="Normal 3 3 9 3 2 3" xfId="15654"/>
    <cellStyle name="Normal 3 3 9 3 2 4" xfId="15655"/>
    <cellStyle name="Normal 3 3 9 3 3" xfId="15656"/>
    <cellStyle name="Normal 3 3 9 3 4" xfId="15657"/>
    <cellStyle name="Normal 3 3 9 3 5" xfId="15658"/>
    <cellStyle name="Normal 3 3 9 4" xfId="15659"/>
    <cellStyle name="Normal 3 3 9 5" xfId="15660"/>
    <cellStyle name="Normal 3 3 9 5 2" xfId="15661"/>
    <cellStyle name="Normal 3 3 9 5 3" xfId="15662"/>
    <cellStyle name="Normal 3 3 9 5 4" xfId="15663"/>
    <cellStyle name="Normal 3 3 9 6" xfId="15664"/>
    <cellStyle name="Normal 3 3 9 7" xfId="15665"/>
    <cellStyle name="Normal 3 3 9 8" xfId="15666"/>
    <cellStyle name="Normal 3 30" xfId="15667"/>
    <cellStyle name="Normal 3 30 2" xfId="15668"/>
    <cellStyle name="Normal 3 30 2 2" xfId="15669"/>
    <cellStyle name="Normal 3 30 2 2 2" xfId="15670"/>
    <cellStyle name="Normal 3 30 2 2 3" xfId="15671"/>
    <cellStyle name="Normal 3 30 2 2 4" xfId="15672"/>
    <cellStyle name="Normal 3 30 2 3" xfId="15673"/>
    <cellStyle name="Normal 3 30 2 4" xfId="15674"/>
    <cellStyle name="Normal 3 30 2 5" xfId="15675"/>
    <cellStyle name="Normal 3 30 3" xfId="15676"/>
    <cellStyle name="Normal 3 30 3 2" xfId="15677"/>
    <cellStyle name="Normal 3 30 3 3" xfId="15678"/>
    <cellStyle name="Normal 3 30 3 4" xfId="15679"/>
    <cellStyle name="Normal 3 30 4" xfId="15680"/>
    <cellStyle name="Normal 3 30 5" xfId="15681"/>
    <cellStyle name="Normal 3 30 6" xfId="15682"/>
    <cellStyle name="Normal 3 31" xfId="15683"/>
    <cellStyle name="Normal 3 31 2" xfId="15684"/>
    <cellStyle name="Normal 3 31 2 2" xfId="15685"/>
    <cellStyle name="Normal 3 31 2 2 2" xfId="15686"/>
    <cellStyle name="Normal 3 31 2 2 3" xfId="15687"/>
    <cellStyle name="Normal 3 31 2 2 4" xfId="15688"/>
    <cellStyle name="Normal 3 31 2 3" xfId="15689"/>
    <cellStyle name="Normal 3 31 2 4" xfId="15690"/>
    <cellStyle name="Normal 3 31 2 5" xfId="15691"/>
    <cellStyle name="Normal 3 31 3" xfId="15692"/>
    <cellStyle name="Normal 3 31 3 2" xfId="15693"/>
    <cellStyle name="Normal 3 31 3 3" xfId="15694"/>
    <cellStyle name="Normal 3 31 3 4" xfId="15695"/>
    <cellStyle name="Normal 3 31 4" xfId="15696"/>
    <cellStyle name="Normal 3 31 5" xfId="15697"/>
    <cellStyle name="Normal 3 31 6" xfId="15698"/>
    <cellStyle name="Normal 3 32" xfId="15699"/>
    <cellStyle name="Normal 3 32 2" xfId="15700"/>
    <cellStyle name="Normal 3 33" xfId="15701"/>
    <cellStyle name="Normal 3 33 2" xfId="15702"/>
    <cellStyle name="Normal 3 34" xfId="15703"/>
    <cellStyle name="Normal 3 34 2" xfId="15704"/>
    <cellStyle name="Normal 3 34 2 2" xfId="15705"/>
    <cellStyle name="Normal 3 34 2 3" xfId="15706"/>
    <cellStyle name="Normal 3 34 2 4" xfId="15707"/>
    <cellStyle name="Normal 3 34 3" xfId="15708"/>
    <cellStyle name="Normal 3 34 4" xfId="15709"/>
    <cellStyle name="Normal 3 34 5" xfId="15710"/>
    <cellStyle name="Normal 3 35" xfId="15711"/>
    <cellStyle name="Normal 3 35 2" xfId="15712"/>
    <cellStyle name="Normal 3 36" xfId="15713"/>
    <cellStyle name="Normal 3 36 2" xfId="15714"/>
    <cellStyle name="Normal 3 37" xfId="15715"/>
    <cellStyle name="Normal 3 37 2" xfId="15716"/>
    <cellStyle name="Normal 3 38" xfId="15717"/>
    <cellStyle name="Normal 3 38 2" xfId="15718"/>
    <cellStyle name="Normal 3 39" xfId="15719"/>
    <cellStyle name="Normal 3 39 2" xfId="15720"/>
    <cellStyle name="Normal 3 4" xfId="15721"/>
    <cellStyle name="Normal 3 4 10" xfId="15722"/>
    <cellStyle name="Normal 3 4 10 2" xfId="15723"/>
    <cellStyle name="Normal 3 4 11" xfId="15724"/>
    <cellStyle name="Normal 3 4 12" xfId="15725"/>
    <cellStyle name="Normal 3 4 12 2" xfId="15726"/>
    <cellStyle name="Normal 3 4 13" xfId="15727"/>
    <cellStyle name="Normal 3 4 13 2" xfId="15728"/>
    <cellStyle name="Normal 3 4 13 2 2" xfId="15729"/>
    <cellStyle name="Normal 3 4 13 2 3" xfId="15730"/>
    <cellStyle name="Normal 3 4 13 2 4" xfId="15731"/>
    <cellStyle name="Normal 3 4 14" xfId="15732"/>
    <cellStyle name="Normal 3 4 14 2" xfId="15733"/>
    <cellStyle name="Normal 3 4 14 2 2" xfId="15734"/>
    <cellStyle name="Normal 3 4 14 2 3" xfId="15735"/>
    <cellStyle name="Normal 3 4 14 2 4" xfId="15736"/>
    <cellStyle name="Normal 3 4 14 3" xfId="15737"/>
    <cellStyle name="Normal 3 4 14 4" xfId="15738"/>
    <cellStyle name="Normal 3 4 14 5" xfId="15739"/>
    <cellStyle name="Normal 3 4 15" xfId="15740"/>
    <cellStyle name="Normal 3 4 16" xfId="15741"/>
    <cellStyle name="Normal 3 4 17" xfId="15742"/>
    <cellStyle name="Normal 3 4 2" xfId="15743"/>
    <cellStyle name="Normal 3 4 2 10" xfId="15744"/>
    <cellStyle name="Normal 3 4 2 11" xfId="15745"/>
    <cellStyle name="Normal 3 4 2 2" xfId="15746"/>
    <cellStyle name="Normal 3 4 2 2 2" xfId="15747"/>
    <cellStyle name="Normal 3 4 2 2 2 2" xfId="15748"/>
    <cellStyle name="Normal 3 4 2 2 2 2 2" xfId="15749"/>
    <cellStyle name="Normal 3 4 2 2 2 2 2 2" xfId="15750"/>
    <cellStyle name="Normal 3 4 2 2 2 2 2 2 2" xfId="15751"/>
    <cellStyle name="Normal 3 4 2 2 2 2 2 2 3" xfId="15752"/>
    <cellStyle name="Normal 3 4 2 2 2 2 2 2 4" xfId="15753"/>
    <cellStyle name="Normal 3 4 2 2 2 2 2 3" xfId="15754"/>
    <cellStyle name="Normal 3 4 2 2 2 2 2 4" xfId="15755"/>
    <cellStyle name="Normal 3 4 2 2 2 2 2 5" xfId="15756"/>
    <cellStyle name="Normal 3 4 2 2 2 2 3" xfId="15757"/>
    <cellStyle name="Normal 3 4 2 2 2 2 3 2" xfId="15758"/>
    <cellStyle name="Normal 3 4 2 2 2 2 3 3" xfId="15759"/>
    <cellStyle name="Normal 3 4 2 2 2 2 3 4" xfId="15760"/>
    <cellStyle name="Normal 3 4 2 2 2 2 4" xfId="15761"/>
    <cellStyle name="Normal 3 4 2 2 2 2 5" xfId="15762"/>
    <cellStyle name="Normal 3 4 2 2 2 2 6" xfId="15763"/>
    <cellStyle name="Normal 3 4 2 2 2 3" xfId="15764"/>
    <cellStyle name="Normal 3 4 2 2 2 3 2" xfId="15765"/>
    <cellStyle name="Normal 3 4 2 2 2 3 2 2" xfId="15766"/>
    <cellStyle name="Normal 3 4 2 2 2 3 2 2 2" xfId="15767"/>
    <cellStyle name="Normal 3 4 2 2 2 3 2 2 3" xfId="15768"/>
    <cellStyle name="Normal 3 4 2 2 2 3 2 2 4" xfId="15769"/>
    <cellStyle name="Normal 3 4 2 2 2 3 2 3" xfId="15770"/>
    <cellStyle name="Normal 3 4 2 2 2 3 2 4" xfId="15771"/>
    <cellStyle name="Normal 3 4 2 2 2 3 2 5" xfId="15772"/>
    <cellStyle name="Normal 3 4 2 2 2 3 3" xfId="15773"/>
    <cellStyle name="Normal 3 4 2 2 2 3 3 2" xfId="15774"/>
    <cellStyle name="Normal 3 4 2 2 2 3 3 3" xfId="15775"/>
    <cellStyle name="Normal 3 4 2 2 2 3 3 4" xfId="15776"/>
    <cellStyle name="Normal 3 4 2 2 2 3 4" xfId="15777"/>
    <cellStyle name="Normal 3 4 2 2 2 3 5" xfId="15778"/>
    <cellStyle name="Normal 3 4 2 2 2 3 6" xfId="15779"/>
    <cellStyle name="Normal 3 4 2 2 2 4" xfId="15780"/>
    <cellStyle name="Normal 3 4 2 2 2 4 2" xfId="15781"/>
    <cellStyle name="Normal 3 4 2 2 2 4 2 2" xfId="15782"/>
    <cellStyle name="Normal 3 4 2 2 2 4 2 3" xfId="15783"/>
    <cellStyle name="Normal 3 4 2 2 2 4 2 4" xfId="15784"/>
    <cellStyle name="Normal 3 4 2 2 2 4 3" xfId="15785"/>
    <cellStyle name="Normal 3 4 2 2 2 4 4" xfId="15786"/>
    <cellStyle name="Normal 3 4 2 2 2 4 5" xfId="15787"/>
    <cellStyle name="Normal 3 4 2 2 2 5" xfId="15788"/>
    <cellStyle name="Normal 3 4 2 2 2 5 2" xfId="15789"/>
    <cellStyle name="Normal 3 4 2 2 2 5 3" xfId="15790"/>
    <cellStyle name="Normal 3 4 2 2 2 5 4" xfId="15791"/>
    <cellStyle name="Normal 3 4 2 2 2 6" xfId="15792"/>
    <cellStyle name="Normal 3 4 2 2 2 7" xfId="15793"/>
    <cellStyle name="Normal 3 4 2 2 2 8" xfId="15794"/>
    <cellStyle name="Normal 3 4 2 2 3" xfId="15795"/>
    <cellStyle name="Normal 3 4 2 2 3 2" xfId="15796"/>
    <cellStyle name="Normal 3 4 2 2 3 2 2" xfId="15797"/>
    <cellStyle name="Normal 3 4 2 2 3 2 2 2" xfId="15798"/>
    <cellStyle name="Normal 3 4 2 2 3 2 2 3" xfId="15799"/>
    <cellStyle name="Normal 3 4 2 2 3 2 2 4" xfId="15800"/>
    <cellStyle name="Normal 3 4 2 2 3 2 3" xfId="15801"/>
    <cellStyle name="Normal 3 4 2 2 3 2 3 2" xfId="15802"/>
    <cellStyle name="Normal 3 4 2 2 3 2 3 3" xfId="15803"/>
    <cellStyle name="Normal 3 4 2 2 3 2 3 4" xfId="15804"/>
    <cellStyle name="Normal 3 4 2 2 3 2 4" xfId="15805"/>
    <cellStyle name="Normal 3 4 2 2 3 2 5" xfId="15806"/>
    <cellStyle name="Normal 3 4 2 2 3 2 6" xfId="15807"/>
    <cellStyle name="Normal 3 4 2 2 3 3" xfId="15808"/>
    <cellStyle name="Normal 3 4 2 2 3 3 2" xfId="15809"/>
    <cellStyle name="Normal 3 4 2 2 3 3 3" xfId="15810"/>
    <cellStyle name="Normal 3 4 2 2 3 3 4" xfId="15811"/>
    <cellStyle name="Normal 3 4 2 2 3 4" xfId="15812"/>
    <cellStyle name="Normal 3 4 2 2 3 4 2" xfId="15813"/>
    <cellStyle name="Normal 3 4 2 2 3 4 3" xfId="15814"/>
    <cellStyle name="Normal 3 4 2 2 3 4 4" xfId="15815"/>
    <cellStyle name="Normal 3 4 2 2 3 5" xfId="15816"/>
    <cellStyle name="Normal 3 4 2 2 3 6" xfId="15817"/>
    <cellStyle name="Normal 3 4 2 2 3 7" xfId="15818"/>
    <cellStyle name="Normal 3 4 2 2 4" xfId="15819"/>
    <cellStyle name="Normal 3 4 2 2 4 2" xfId="15820"/>
    <cellStyle name="Normal 3 4 2 2 4 2 2" xfId="15821"/>
    <cellStyle name="Normal 3 4 2 2 4 2 2 2" xfId="15822"/>
    <cellStyle name="Normal 3 4 2 2 4 2 2 3" xfId="15823"/>
    <cellStyle name="Normal 3 4 2 2 4 2 2 4" xfId="15824"/>
    <cellStyle name="Normal 3 4 2 2 4 2 3" xfId="15825"/>
    <cellStyle name="Normal 3 4 2 2 4 2 4" xfId="15826"/>
    <cellStyle name="Normal 3 4 2 2 4 2 5" xfId="15827"/>
    <cellStyle name="Normal 3 4 2 2 4 3" xfId="15828"/>
    <cellStyle name="Normal 3 4 2 2 4 3 2" xfId="15829"/>
    <cellStyle name="Normal 3 4 2 2 4 3 3" xfId="15830"/>
    <cellStyle name="Normal 3 4 2 2 4 3 4" xfId="15831"/>
    <cellStyle name="Normal 3 4 2 2 4 4" xfId="15832"/>
    <cellStyle name="Normal 3 4 2 2 4 5" xfId="15833"/>
    <cellStyle name="Normal 3 4 2 2 4 6" xfId="15834"/>
    <cellStyle name="Normal 3 4 2 2 5" xfId="15835"/>
    <cellStyle name="Normal 3 4 2 2 5 2" xfId="15836"/>
    <cellStyle name="Normal 3 4 2 2 5 2 2" xfId="15837"/>
    <cellStyle name="Normal 3 4 2 2 5 2 3" xfId="15838"/>
    <cellStyle name="Normal 3 4 2 2 5 2 4" xfId="15839"/>
    <cellStyle name="Normal 3 4 2 2 5 3" xfId="15840"/>
    <cellStyle name="Normal 3 4 2 2 5 4" xfId="15841"/>
    <cellStyle name="Normal 3 4 2 2 5 5" xfId="15842"/>
    <cellStyle name="Normal 3 4 2 2 6" xfId="15843"/>
    <cellStyle name="Normal 3 4 2 2 6 2" xfId="15844"/>
    <cellStyle name="Normal 3 4 2 2 6 3" xfId="15845"/>
    <cellStyle name="Normal 3 4 2 2 6 4" xfId="15846"/>
    <cellStyle name="Normal 3 4 2 2 7" xfId="15847"/>
    <cellStyle name="Normal 3 4 2 2 8" xfId="15848"/>
    <cellStyle name="Normal 3 4 2 2 9" xfId="15849"/>
    <cellStyle name="Normal 3 4 2 3" xfId="15850"/>
    <cellStyle name="Normal 3 4 2 3 2" xfId="15851"/>
    <cellStyle name="Normal 3 4 2 3 2 2" xfId="15852"/>
    <cellStyle name="Normal 3 4 2 3 2 2 2" xfId="15853"/>
    <cellStyle name="Normal 3 4 2 3 2 2 2 2" xfId="15854"/>
    <cellStyle name="Normal 3 4 2 3 2 2 2 3" xfId="15855"/>
    <cellStyle name="Normal 3 4 2 3 2 2 2 4" xfId="15856"/>
    <cellStyle name="Normal 3 4 2 3 2 2 3" xfId="15857"/>
    <cellStyle name="Normal 3 4 2 3 2 2 3 2" xfId="15858"/>
    <cellStyle name="Normal 3 4 2 3 2 2 3 3" xfId="15859"/>
    <cellStyle name="Normal 3 4 2 3 2 2 3 4" xfId="15860"/>
    <cellStyle name="Normal 3 4 2 3 2 2 4" xfId="15861"/>
    <cellStyle name="Normal 3 4 2 3 2 2 5" xfId="15862"/>
    <cellStyle name="Normal 3 4 2 3 2 2 6" xfId="15863"/>
    <cellStyle name="Normal 3 4 2 3 2 3" xfId="15864"/>
    <cellStyle name="Normal 3 4 2 3 2 3 2" xfId="15865"/>
    <cellStyle name="Normal 3 4 2 3 2 3 3" xfId="15866"/>
    <cellStyle name="Normal 3 4 2 3 2 3 4" xfId="15867"/>
    <cellStyle name="Normal 3 4 2 3 2 4" xfId="15868"/>
    <cellStyle name="Normal 3 4 2 3 2 4 2" xfId="15869"/>
    <cellStyle name="Normal 3 4 2 3 2 4 3" xfId="15870"/>
    <cellStyle name="Normal 3 4 2 3 2 4 4" xfId="15871"/>
    <cellStyle name="Normal 3 4 2 3 2 5" xfId="15872"/>
    <cellStyle name="Normal 3 4 2 3 2 6" xfId="15873"/>
    <cellStyle name="Normal 3 4 2 3 2 7" xfId="15874"/>
    <cellStyle name="Normal 3 4 2 3 3" xfId="15875"/>
    <cellStyle name="Normal 3 4 2 3 3 2" xfId="15876"/>
    <cellStyle name="Normal 3 4 2 3 3 2 2" xfId="15877"/>
    <cellStyle name="Normal 3 4 2 3 3 2 2 2" xfId="15878"/>
    <cellStyle name="Normal 3 4 2 3 3 2 2 3" xfId="15879"/>
    <cellStyle name="Normal 3 4 2 3 3 2 2 4" xfId="15880"/>
    <cellStyle name="Normal 3 4 2 3 3 2 3" xfId="15881"/>
    <cellStyle name="Normal 3 4 2 3 3 2 3 2" xfId="15882"/>
    <cellStyle name="Normal 3 4 2 3 3 2 3 3" xfId="15883"/>
    <cellStyle name="Normal 3 4 2 3 3 2 3 4" xfId="15884"/>
    <cellStyle name="Normal 3 4 2 3 3 2 4" xfId="15885"/>
    <cellStyle name="Normal 3 4 2 3 3 2 5" xfId="15886"/>
    <cellStyle name="Normal 3 4 2 3 3 2 6" xfId="15887"/>
    <cellStyle name="Normal 3 4 2 3 3 3" xfId="15888"/>
    <cellStyle name="Normal 3 4 2 3 3 3 2" xfId="15889"/>
    <cellStyle name="Normal 3 4 2 3 3 3 3" xfId="15890"/>
    <cellStyle name="Normal 3 4 2 3 3 3 4" xfId="15891"/>
    <cellStyle name="Normal 3 4 2 3 3 4" xfId="15892"/>
    <cellStyle name="Normal 3 4 2 3 3 4 2" xfId="15893"/>
    <cellStyle name="Normal 3 4 2 3 3 4 3" xfId="15894"/>
    <cellStyle name="Normal 3 4 2 3 3 4 4" xfId="15895"/>
    <cellStyle name="Normal 3 4 2 3 3 5" xfId="15896"/>
    <cellStyle name="Normal 3 4 2 3 3 6" xfId="15897"/>
    <cellStyle name="Normal 3 4 2 3 3 7" xfId="15898"/>
    <cellStyle name="Normal 3 4 2 3 4" xfId="15899"/>
    <cellStyle name="Normal 3 4 2 3 4 2" xfId="15900"/>
    <cellStyle name="Normal 3 4 2 3 4 2 2" xfId="15901"/>
    <cellStyle name="Normal 3 4 2 3 4 2 3" xfId="15902"/>
    <cellStyle name="Normal 3 4 2 3 4 2 4" xfId="15903"/>
    <cellStyle name="Normal 3 4 2 3 4 3" xfId="15904"/>
    <cellStyle name="Normal 3 4 2 3 4 3 2" xfId="15905"/>
    <cellStyle name="Normal 3 4 2 3 4 3 3" xfId="15906"/>
    <cellStyle name="Normal 3 4 2 3 4 3 4" xfId="15907"/>
    <cellStyle name="Normal 3 4 2 3 4 4" xfId="15908"/>
    <cellStyle name="Normal 3 4 2 3 4 5" xfId="15909"/>
    <cellStyle name="Normal 3 4 2 3 4 6" xfId="15910"/>
    <cellStyle name="Normal 3 4 2 3 5" xfId="15911"/>
    <cellStyle name="Normal 3 4 2 3 5 2" xfId="15912"/>
    <cellStyle name="Normal 3 4 2 3 5 3" xfId="15913"/>
    <cellStyle name="Normal 3 4 2 3 5 4" xfId="15914"/>
    <cellStyle name="Normal 3 4 2 3 6" xfId="15915"/>
    <cellStyle name="Normal 3 4 2 3 6 2" xfId="15916"/>
    <cellStyle name="Normal 3 4 2 3 6 3" xfId="15917"/>
    <cellStyle name="Normal 3 4 2 3 6 4" xfId="15918"/>
    <cellStyle name="Normal 3 4 2 3 7" xfId="15919"/>
    <cellStyle name="Normal 3 4 2 3 8" xfId="15920"/>
    <cellStyle name="Normal 3 4 2 3 9" xfId="15921"/>
    <cellStyle name="Normal 3 4 2 4" xfId="15922"/>
    <cellStyle name="Normal 3 4 2 4 2" xfId="15923"/>
    <cellStyle name="Normal 3 4 2 4 2 2" xfId="15924"/>
    <cellStyle name="Normal 3 4 2 4 2 2 2" xfId="15925"/>
    <cellStyle name="Normal 3 4 2 4 2 2 3" xfId="15926"/>
    <cellStyle name="Normal 3 4 2 4 2 2 4" xfId="15927"/>
    <cellStyle name="Normal 3 4 2 4 2 3" xfId="15928"/>
    <cellStyle name="Normal 3 4 2 4 2 3 2" xfId="15929"/>
    <cellStyle name="Normal 3 4 2 4 2 3 3" xfId="15930"/>
    <cellStyle name="Normal 3 4 2 4 2 3 4" xfId="15931"/>
    <cellStyle name="Normal 3 4 2 4 2 4" xfId="15932"/>
    <cellStyle name="Normal 3 4 2 4 2 5" xfId="15933"/>
    <cellStyle name="Normal 3 4 2 4 2 6" xfId="15934"/>
    <cellStyle name="Normal 3 4 2 4 3" xfId="15935"/>
    <cellStyle name="Normal 3 4 2 4 3 2" xfId="15936"/>
    <cellStyle name="Normal 3 4 2 4 3 3" xfId="15937"/>
    <cellStyle name="Normal 3 4 2 4 3 4" xfId="15938"/>
    <cellStyle name="Normal 3 4 2 4 4" xfId="15939"/>
    <cellStyle name="Normal 3 4 2 4 4 2" xfId="15940"/>
    <cellStyle name="Normal 3 4 2 4 4 3" xfId="15941"/>
    <cellStyle name="Normal 3 4 2 4 4 4" xfId="15942"/>
    <cellStyle name="Normal 3 4 2 4 5" xfId="15943"/>
    <cellStyle name="Normal 3 4 2 4 6" xfId="15944"/>
    <cellStyle name="Normal 3 4 2 4 7" xfId="15945"/>
    <cellStyle name="Normal 3 4 2 5" xfId="15946"/>
    <cellStyle name="Normal 3 4 2 5 2" xfId="15947"/>
    <cellStyle name="Normal 3 4 2 5 2 2" xfId="15948"/>
    <cellStyle name="Normal 3 4 2 5 2 2 2" xfId="15949"/>
    <cellStyle name="Normal 3 4 2 5 2 2 3" xfId="15950"/>
    <cellStyle name="Normal 3 4 2 5 2 2 4" xfId="15951"/>
    <cellStyle name="Normal 3 4 2 5 2 3" xfId="15952"/>
    <cellStyle name="Normal 3 4 2 5 2 3 2" xfId="15953"/>
    <cellStyle name="Normal 3 4 2 5 2 3 3" xfId="15954"/>
    <cellStyle name="Normal 3 4 2 5 2 3 4" xfId="15955"/>
    <cellStyle name="Normal 3 4 2 5 2 4" xfId="15956"/>
    <cellStyle name="Normal 3 4 2 5 2 5" xfId="15957"/>
    <cellStyle name="Normal 3 4 2 5 2 6" xfId="15958"/>
    <cellStyle name="Normal 3 4 2 5 3" xfId="15959"/>
    <cellStyle name="Normal 3 4 2 5 3 2" xfId="15960"/>
    <cellStyle name="Normal 3 4 2 5 3 3" xfId="15961"/>
    <cellStyle name="Normal 3 4 2 5 3 4" xfId="15962"/>
    <cellStyle name="Normal 3 4 2 5 4" xfId="15963"/>
    <cellStyle name="Normal 3 4 2 5 4 2" xfId="15964"/>
    <cellStyle name="Normal 3 4 2 5 4 3" xfId="15965"/>
    <cellStyle name="Normal 3 4 2 5 4 4" xfId="15966"/>
    <cellStyle name="Normal 3 4 2 5 5" xfId="15967"/>
    <cellStyle name="Normal 3 4 2 5 6" xfId="15968"/>
    <cellStyle name="Normal 3 4 2 5 7" xfId="15969"/>
    <cellStyle name="Normal 3 4 2 6" xfId="15970"/>
    <cellStyle name="Normal 3 4 2 6 2" xfId="15971"/>
    <cellStyle name="Normal 3 4 2 6 2 2" xfId="15972"/>
    <cellStyle name="Normal 3 4 2 6 2 3" xfId="15973"/>
    <cellStyle name="Normal 3 4 2 6 2 4" xfId="15974"/>
    <cellStyle name="Normal 3 4 2 6 3" xfId="15975"/>
    <cellStyle name="Normal 3 4 2 6 3 2" xfId="15976"/>
    <cellStyle name="Normal 3 4 2 6 3 3" xfId="15977"/>
    <cellStyle name="Normal 3 4 2 6 3 4" xfId="15978"/>
    <cellStyle name="Normal 3 4 2 7" xfId="15979"/>
    <cellStyle name="Normal 3 4 2 7 2" xfId="15980"/>
    <cellStyle name="Normal 3 4 2 7 2 2" xfId="15981"/>
    <cellStyle name="Normal 3 4 2 7 2 3" xfId="15982"/>
    <cellStyle name="Normal 3 4 2 7 2 4" xfId="15983"/>
    <cellStyle name="Normal 3 4 2 7 3" xfId="15984"/>
    <cellStyle name="Normal 3 4 2 7 4" xfId="15985"/>
    <cellStyle name="Normal 3 4 2 7 5" xfId="15986"/>
    <cellStyle name="Normal 3 4 2 8" xfId="15987"/>
    <cellStyle name="Normal 3 4 2 8 2" xfId="15988"/>
    <cellStyle name="Normal 3 4 2 8 3" xfId="15989"/>
    <cellStyle name="Normal 3 4 2 8 4" xfId="15990"/>
    <cellStyle name="Normal 3 4 2 9" xfId="15991"/>
    <cellStyle name="Normal 3 4 3" xfId="15992"/>
    <cellStyle name="Normal 3 4 3 10" xfId="15993"/>
    <cellStyle name="Normal 3 4 3 11" xfId="15994"/>
    <cellStyle name="Normal 3 4 3 2" xfId="15995"/>
    <cellStyle name="Normal 3 4 3 2 2" xfId="15996"/>
    <cellStyle name="Normal 3 4 3 2 2 2" xfId="15997"/>
    <cellStyle name="Normal 3 4 3 2 2 2 2" xfId="15998"/>
    <cellStyle name="Normal 3 4 3 2 2 2 2 2" xfId="15999"/>
    <cellStyle name="Normal 3 4 3 2 2 2 2 3" xfId="16000"/>
    <cellStyle name="Normal 3 4 3 2 2 2 2 4" xfId="16001"/>
    <cellStyle name="Normal 3 4 3 2 2 2 3" xfId="16002"/>
    <cellStyle name="Normal 3 4 3 2 2 2 3 2" xfId="16003"/>
    <cellStyle name="Normal 3 4 3 2 2 2 3 3" xfId="16004"/>
    <cellStyle name="Normal 3 4 3 2 2 2 3 4" xfId="16005"/>
    <cellStyle name="Normal 3 4 3 2 2 2 4" xfId="16006"/>
    <cellStyle name="Normal 3 4 3 2 2 2 5" xfId="16007"/>
    <cellStyle name="Normal 3 4 3 2 2 2 6" xfId="16008"/>
    <cellStyle name="Normal 3 4 3 2 2 3" xfId="16009"/>
    <cellStyle name="Normal 3 4 3 2 2 3 2" xfId="16010"/>
    <cellStyle name="Normal 3 4 3 2 2 3 3" xfId="16011"/>
    <cellStyle name="Normal 3 4 3 2 2 3 4" xfId="16012"/>
    <cellStyle name="Normal 3 4 3 2 2 4" xfId="16013"/>
    <cellStyle name="Normal 3 4 3 2 2 4 2" xfId="16014"/>
    <cellStyle name="Normal 3 4 3 2 2 4 3" xfId="16015"/>
    <cellStyle name="Normal 3 4 3 2 2 4 4" xfId="16016"/>
    <cellStyle name="Normal 3 4 3 2 2 5" xfId="16017"/>
    <cellStyle name="Normal 3 4 3 2 2 6" xfId="16018"/>
    <cellStyle name="Normal 3 4 3 2 2 7" xfId="16019"/>
    <cellStyle name="Normal 3 4 3 2 3" xfId="16020"/>
    <cellStyle name="Normal 3 4 3 2 3 2" xfId="16021"/>
    <cellStyle name="Normal 3 4 3 2 3 2 2" xfId="16022"/>
    <cellStyle name="Normal 3 4 3 2 3 2 2 2" xfId="16023"/>
    <cellStyle name="Normal 3 4 3 2 3 2 2 3" xfId="16024"/>
    <cellStyle name="Normal 3 4 3 2 3 2 2 4" xfId="16025"/>
    <cellStyle name="Normal 3 4 3 2 3 2 3" xfId="16026"/>
    <cellStyle name="Normal 3 4 3 2 3 2 3 2" xfId="16027"/>
    <cellStyle name="Normal 3 4 3 2 3 2 3 3" xfId="16028"/>
    <cellStyle name="Normal 3 4 3 2 3 2 3 4" xfId="16029"/>
    <cellStyle name="Normal 3 4 3 2 3 2 4" xfId="16030"/>
    <cellStyle name="Normal 3 4 3 2 3 2 5" xfId="16031"/>
    <cellStyle name="Normal 3 4 3 2 3 2 6" xfId="16032"/>
    <cellStyle name="Normal 3 4 3 2 3 3" xfId="16033"/>
    <cellStyle name="Normal 3 4 3 2 3 3 2" xfId="16034"/>
    <cellStyle name="Normal 3 4 3 2 3 3 3" xfId="16035"/>
    <cellStyle name="Normal 3 4 3 2 3 3 4" xfId="16036"/>
    <cellStyle name="Normal 3 4 3 2 3 4" xfId="16037"/>
    <cellStyle name="Normal 3 4 3 2 3 4 2" xfId="16038"/>
    <cellStyle name="Normal 3 4 3 2 3 4 3" xfId="16039"/>
    <cellStyle name="Normal 3 4 3 2 3 4 4" xfId="16040"/>
    <cellStyle name="Normal 3 4 3 2 3 5" xfId="16041"/>
    <cellStyle name="Normal 3 4 3 2 3 6" xfId="16042"/>
    <cellStyle name="Normal 3 4 3 2 3 7" xfId="16043"/>
    <cellStyle name="Normal 3 4 3 2 4" xfId="16044"/>
    <cellStyle name="Normal 3 4 3 2 4 2" xfId="16045"/>
    <cellStyle name="Normal 3 4 3 2 4 2 2" xfId="16046"/>
    <cellStyle name="Normal 3 4 3 2 4 2 3" xfId="16047"/>
    <cellStyle name="Normal 3 4 3 2 4 2 4" xfId="16048"/>
    <cellStyle name="Normal 3 4 3 2 4 3" xfId="16049"/>
    <cellStyle name="Normal 3 4 3 2 4 3 2" xfId="16050"/>
    <cellStyle name="Normal 3 4 3 2 4 3 3" xfId="16051"/>
    <cellStyle name="Normal 3 4 3 2 4 3 4" xfId="16052"/>
    <cellStyle name="Normal 3 4 3 2 4 4" xfId="16053"/>
    <cellStyle name="Normal 3 4 3 2 4 5" xfId="16054"/>
    <cellStyle name="Normal 3 4 3 2 4 6" xfId="16055"/>
    <cellStyle name="Normal 3 4 3 2 5" xfId="16056"/>
    <cellStyle name="Normal 3 4 3 2 5 2" xfId="16057"/>
    <cellStyle name="Normal 3 4 3 2 5 3" xfId="16058"/>
    <cellStyle name="Normal 3 4 3 2 5 4" xfId="16059"/>
    <cellStyle name="Normal 3 4 3 2 6" xfId="16060"/>
    <cellStyle name="Normal 3 4 3 2 6 2" xfId="16061"/>
    <cellStyle name="Normal 3 4 3 2 6 3" xfId="16062"/>
    <cellStyle name="Normal 3 4 3 2 6 4" xfId="16063"/>
    <cellStyle name="Normal 3 4 3 2 7" xfId="16064"/>
    <cellStyle name="Normal 3 4 3 2 8" xfId="16065"/>
    <cellStyle name="Normal 3 4 3 2 9" xfId="16066"/>
    <cellStyle name="Normal 3 4 3 3" xfId="16067"/>
    <cellStyle name="Normal 3 4 3 3 2" xfId="16068"/>
    <cellStyle name="Normal 3 4 3 3 2 2" xfId="16069"/>
    <cellStyle name="Normal 3 4 3 3 2 2 2" xfId="16070"/>
    <cellStyle name="Normal 3 4 3 3 2 2 2 2" xfId="16071"/>
    <cellStyle name="Normal 3 4 3 3 2 2 2 3" xfId="16072"/>
    <cellStyle name="Normal 3 4 3 3 2 2 2 4" xfId="16073"/>
    <cellStyle name="Normal 3 4 3 3 2 2 3" xfId="16074"/>
    <cellStyle name="Normal 3 4 3 3 2 2 4" xfId="16075"/>
    <cellStyle name="Normal 3 4 3 3 2 2 5" xfId="16076"/>
    <cellStyle name="Normal 3 4 3 3 2 3" xfId="16077"/>
    <cellStyle name="Normal 3 4 3 3 2 3 2" xfId="16078"/>
    <cellStyle name="Normal 3 4 3 3 2 3 3" xfId="16079"/>
    <cellStyle name="Normal 3 4 3 3 2 3 4" xfId="16080"/>
    <cellStyle name="Normal 3 4 3 3 2 4" xfId="16081"/>
    <cellStyle name="Normal 3 4 3 3 2 4 2" xfId="16082"/>
    <cellStyle name="Normal 3 4 3 3 2 4 3" xfId="16083"/>
    <cellStyle name="Normal 3 4 3 3 2 4 4" xfId="16084"/>
    <cellStyle name="Normal 3 4 3 3 2 5" xfId="16085"/>
    <cellStyle name="Normal 3 4 3 3 2 6" xfId="16086"/>
    <cellStyle name="Normal 3 4 3 3 2 7" xfId="16087"/>
    <cellStyle name="Normal 3 4 3 3 3" xfId="16088"/>
    <cellStyle name="Normal 3 4 3 3 3 2" xfId="16089"/>
    <cellStyle name="Normal 3 4 3 3 3 2 2" xfId="16090"/>
    <cellStyle name="Normal 3 4 3 3 3 2 2 2" xfId="16091"/>
    <cellStyle name="Normal 3 4 3 3 3 2 2 3" xfId="16092"/>
    <cellStyle name="Normal 3 4 3 3 3 2 2 4" xfId="16093"/>
    <cellStyle name="Normal 3 4 3 3 3 2 3" xfId="16094"/>
    <cellStyle name="Normal 3 4 3 3 3 2 4" xfId="16095"/>
    <cellStyle name="Normal 3 4 3 3 3 2 5" xfId="16096"/>
    <cellStyle name="Normal 3 4 3 3 3 3" xfId="16097"/>
    <cellStyle name="Normal 3 4 3 3 3 3 2" xfId="16098"/>
    <cellStyle name="Normal 3 4 3 3 3 3 3" xfId="16099"/>
    <cellStyle name="Normal 3 4 3 3 3 3 4" xfId="16100"/>
    <cellStyle name="Normal 3 4 3 3 3 4" xfId="16101"/>
    <cellStyle name="Normal 3 4 3 3 3 5" xfId="16102"/>
    <cellStyle name="Normal 3 4 3 3 3 6" xfId="16103"/>
    <cellStyle name="Normal 3 4 3 3 4" xfId="16104"/>
    <cellStyle name="Normal 3 4 3 3 4 2" xfId="16105"/>
    <cellStyle name="Normal 3 4 3 3 4 2 2" xfId="16106"/>
    <cellStyle name="Normal 3 4 3 3 4 2 3" xfId="16107"/>
    <cellStyle name="Normal 3 4 3 3 4 2 4" xfId="16108"/>
    <cellStyle name="Normal 3 4 3 3 4 3" xfId="16109"/>
    <cellStyle name="Normal 3 4 3 3 4 4" xfId="16110"/>
    <cellStyle name="Normal 3 4 3 3 4 5" xfId="16111"/>
    <cellStyle name="Normal 3 4 3 3 5" xfId="16112"/>
    <cellStyle name="Normal 3 4 3 3 5 2" xfId="16113"/>
    <cellStyle name="Normal 3 4 3 3 5 3" xfId="16114"/>
    <cellStyle name="Normal 3 4 3 3 5 4" xfId="16115"/>
    <cellStyle name="Normal 3 4 3 3 6" xfId="16116"/>
    <cellStyle name="Normal 3 4 3 3 6 2" xfId="16117"/>
    <cellStyle name="Normal 3 4 3 3 6 3" xfId="16118"/>
    <cellStyle name="Normal 3 4 3 3 6 4" xfId="16119"/>
    <cellStyle name="Normal 3 4 3 3 7" xfId="16120"/>
    <cellStyle name="Normal 3 4 3 3 8" xfId="16121"/>
    <cellStyle name="Normal 3 4 3 3 9" xfId="16122"/>
    <cellStyle name="Normal 3 4 3 4" xfId="16123"/>
    <cellStyle name="Normal 3 4 3 4 2" xfId="16124"/>
    <cellStyle name="Normal 3 4 3 4 2 2" xfId="16125"/>
    <cellStyle name="Normal 3 4 3 4 2 2 2" xfId="16126"/>
    <cellStyle name="Normal 3 4 3 4 2 2 3" xfId="16127"/>
    <cellStyle name="Normal 3 4 3 4 2 2 4" xfId="16128"/>
    <cellStyle name="Normal 3 4 3 4 2 3" xfId="16129"/>
    <cellStyle name="Normal 3 4 3 4 2 3 2" xfId="16130"/>
    <cellStyle name="Normal 3 4 3 4 2 3 3" xfId="16131"/>
    <cellStyle name="Normal 3 4 3 4 2 3 4" xfId="16132"/>
    <cellStyle name="Normal 3 4 3 4 2 4" xfId="16133"/>
    <cellStyle name="Normal 3 4 3 4 2 5" xfId="16134"/>
    <cellStyle name="Normal 3 4 3 4 2 6" xfId="16135"/>
    <cellStyle name="Normal 3 4 3 4 3" xfId="16136"/>
    <cellStyle name="Normal 3 4 3 4 3 2" xfId="16137"/>
    <cellStyle name="Normal 3 4 3 4 3 3" xfId="16138"/>
    <cellStyle name="Normal 3 4 3 4 3 4" xfId="16139"/>
    <cellStyle name="Normal 3 4 3 4 4" xfId="16140"/>
    <cellStyle name="Normal 3 4 3 4 4 2" xfId="16141"/>
    <cellStyle name="Normal 3 4 3 4 4 3" xfId="16142"/>
    <cellStyle name="Normal 3 4 3 4 4 4" xfId="16143"/>
    <cellStyle name="Normal 3 4 3 4 5" xfId="16144"/>
    <cellStyle name="Normal 3 4 3 4 6" xfId="16145"/>
    <cellStyle name="Normal 3 4 3 4 7" xfId="16146"/>
    <cellStyle name="Normal 3 4 3 5" xfId="16147"/>
    <cellStyle name="Normal 3 4 3 5 2" xfId="16148"/>
    <cellStyle name="Normal 3 4 3 5 2 2" xfId="16149"/>
    <cellStyle name="Normal 3 4 3 5 2 2 2" xfId="16150"/>
    <cellStyle name="Normal 3 4 3 5 2 2 3" xfId="16151"/>
    <cellStyle name="Normal 3 4 3 5 2 2 4" xfId="16152"/>
    <cellStyle name="Normal 3 4 3 5 2 3" xfId="16153"/>
    <cellStyle name="Normal 3 4 3 5 2 4" xfId="16154"/>
    <cellStyle name="Normal 3 4 3 5 2 5" xfId="16155"/>
    <cellStyle name="Normal 3 4 3 5 3" xfId="16156"/>
    <cellStyle name="Normal 3 4 3 5 3 2" xfId="16157"/>
    <cellStyle name="Normal 3 4 3 5 3 3" xfId="16158"/>
    <cellStyle name="Normal 3 4 3 5 3 4" xfId="16159"/>
    <cellStyle name="Normal 3 4 3 5 4" xfId="16160"/>
    <cellStyle name="Normal 3 4 3 5 4 2" xfId="16161"/>
    <cellStyle name="Normal 3 4 3 5 4 3" xfId="16162"/>
    <cellStyle name="Normal 3 4 3 5 4 4" xfId="16163"/>
    <cellStyle name="Normal 3 4 3 6" xfId="16164"/>
    <cellStyle name="Normal 3 4 3 6 2" xfId="16165"/>
    <cellStyle name="Normal 3 4 3 6 2 2" xfId="16166"/>
    <cellStyle name="Normal 3 4 3 6 2 3" xfId="16167"/>
    <cellStyle name="Normal 3 4 3 6 2 4" xfId="16168"/>
    <cellStyle name="Normal 3 4 3 6 3" xfId="16169"/>
    <cellStyle name="Normal 3 4 3 6 3 2" xfId="16170"/>
    <cellStyle name="Normal 3 4 3 6 3 3" xfId="16171"/>
    <cellStyle name="Normal 3 4 3 6 3 4" xfId="16172"/>
    <cellStyle name="Normal 3 4 3 6 4" xfId="16173"/>
    <cellStyle name="Normal 3 4 3 6 5" xfId="16174"/>
    <cellStyle name="Normal 3 4 3 6 6" xfId="16175"/>
    <cellStyle name="Normal 3 4 3 7" xfId="16176"/>
    <cellStyle name="Normal 3 4 3 7 2" xfId="16177"/>
    <cellStyle name="Normal 3 4 3 7 3" xfId="16178"/>
    <cellStyle name="Normal 3 4 3 7 4" xfId="16179"/>
    <cellStyle name="Normal 3 4 3 8" xfId="16180"/>
    <cellStyle name="Normal 3 4 3 8 2" xfId="16181"/>
    <cellStyle name="Normal 3 4 3 8 3" xfId="16182"/>
    <cellStyle name="Normal 3 4 3 8 4" xfId="16183"/>
    <cellStyle name="Normal 3 4 3 9" xfId="16184"/>
    <cellStyle name="Normal 3 4 4" xfId="16185"/>
    <cellStyle name="Normal 3 4 4 2" xfId="16186"/>
    <cellStyle name="Normal 3 4 4 2 2" xfId="16187"/>
    <cellStyle name="Normal 3 4 4 2 2 2" xfId="16188"/>
    <cellStyle name="Normal 3 4 4 2 2 2 2" xfId="16189"/>
    <cellStyle name="Normal 3 4 4 2 2 2 3" xfId="16190"/>
    <cellStyle name="Normal 3 4 4 2 2 2 4" xfId="16191"/>
    <cellStyle name="Normal 3 4 4 2 2 3" xfId="16192"/>
    <cellStyle name="Normal 3 4 4 2 2 4" xfId="16193"/>
    <cellStyle name="Normal 3 4 4 2 2 5" xfId="16194"/>
    <cellStyle name="Normal 3 4 4 2 3" xfId="16195"/>
    <cellStyle name="Normal 3 4 4 2 3 2" xfId="16196"/>
    <cellStyle name="Normal 3 4 4 2 3 3" xfId="16197"/>
    <cellStyle name="Normal 3 4 4 2 3 4" xfId="16198"/>
    <cellStyle name="Normal 3 4 4 2 4" xfId="16199"/>
    <cellStyle name="Normal 3 4 4 2 4 2" xfId="16200"/>
    <cellStyle name="Normal 3 4 4 2 4 3" xfId="16201"/>
    <cellStyle name="Normal 3 4 4 2 4 4" xfId="16202"/>
    <cellStyle name="Normal 3 4 4 3" xfId="16203"/>
    <cellStyle name="Normal 3 4 4 3 2" xfId="16204"/>
    <cellStyle name="Normal 3 4 4 3 2 2" xfId="16205"/>
    <cellStyle name="Normal 3 4 4 3 2 2 2" xfId="16206"/>
    <cellStyle name="Normal 3 4 4 3 2 2 3" xfId="16207"/>
    <cellStyle name="Normal 3 4 4 3 2 2 4" xfId="16208"/>
    <cellStyle name="Normal 3 4 4 3 2 3" xfId="16209"/>
    <cellStyle name="Normal 3 4 4 3 2 4" xfId="16210"/>
    <cellStyle name="Normal 3 4 4 3 2 5" xfId="16211"/>
    <cellStyle name="Normal 3 4 4 3 3" xfId="16212"/>
    <cellStyle name="Normal 3 4 4 3 3 2" xfId="16213"/>
    <cellStyle name="Normal 3 4 4 3 3 3" xfId="16214"/>
    <cellStyle name="Normal 3 4 4 3 3 4" xfId="16215"/>
    <cellStyle name="Normal 3 4 4 3 4" xfId="16216"/>
    <cellStyle name="Normal 3 4 4 3 5" xfId="16217"/>
    <cellStyle name="Normal 3 4 4 3 6" xfId="16218"/>
    <cellStyle name="Normal 3 4 4 4" xfId="16219"/>
    <cellStyle name="Normal 3 4 4 4 2" xfId="16220"/>
    <cellStyle name="Normal 3 4 4 4 2 2" xfId="16221"/>
    <cellStyle name="Normal 3 4 4 4 2 3" xfId="16222"/>
    <cellStyle name="Normal 3 4 4 4 2 4" xfId="16223"/>
    <cellStyle name="Normal 3 4 4 4 3" xfId="16224"/>
    <cellStyle name="Normal 3 4 4 4 4" xfId="16225"/>
    <cellStyle name="Normal 3 4 4 4 5" xfId="16226"/>
    <cellStyle name="Normal 3 4 4 5" xfId="16227"/>
    <cellStyle name="Normal 3 4 4 5 2" xfId="16228"/>
    <cellStyle name="Normal 3 4 4 5 3" xfId="16229"/>
    <cellStyle name="Normal 3 4 4 5 4" xfId="16230"/>
    <cellStyle name="Normal 3 4 4 6" xfId="16231"/>
    <cellStyle name="Normal 3 4 4 6 2" xfId="16232"/>
    <cellStyle name="Normal 3 4 4 6 3" xfId="16233"/>
    <cellStyle name="Normal 3 4 4 6 4" xfId="16234"/>
    <cellStyle name="Normal 3 4 5" xfId="16235"/>
    <cellStyle name="Normal 3 4 5 2" xfId="16236"/>
    <cellStyle name="Normal 3 4 5 2 2" xfId="16237"/>
    <cellStyle name="Normal 3 4 5 2 2 2" xfId="16238"/>
    <cellStyle name="Normal 3 4 5 2 2 2 2" xfId="16239"/>
    <cellStyle name="Normal 3 4 5 2 2 2 2 2" xfId="16240"/>
    <cellStyle name="Normal 3 4 5 2 2 2 2 3" xfId="16241"/>
    <cellStyle name="Normal 3 4 5 2 2 2 2 4" xfId="16242"/>
    <cellStyle name="Normal 3 4 5 2 2 2 3" xfId="16243"/>
    <cellStyle name="Normal 3 4 5 2 2 2 4" xfId="16244"/>
    <cellStyle name="Normal 3 4 5 2 2 2 5" xfId="16245"/>
    <cellStyle name="Normal 3 4 5 2 2 3" xfId="16246"/>
    <cellStyle name="Normal 3 4 5 2 2 3 2" xfId="16247"/>
    <cellStyle name="Normal 3 4 5 2 2 3 3" xfId="16248"/>
    <cellStyle name="Normal 3 4 5 2 2 3 4" xfId="16249"/>
    <cellStyle name="Normal 3 4 5 2 2 4" xfId="16250"/>
    <cellStyle name="Normal 3 4 5 2 2 5" xfId="16251"/>
    <cellStyle name="Normal 3 4 5 2 2 6" xfId="16252"/>
    <cellStyle name="Normal 3 4 5 2 3" xfId="16253"/>
    <cellStyle name="Normal 3 4 5 2 3 2" xfId="16254"/>
    <cellStyle name="Normal 3 4 5 2 3 2 2" xfId="16255"/>
    <cellStyle name="Normal 3 4 5 2 3 2 2 2" xfId="16256"/>
    <cellStyle name="Normal 3 4 5 2 3 2 2 3" xfId="16257"/>
    <cellStyle name="Normal 3 4 5 2 3 2 2 4" xfId="16258"/>
    <cellStyle name="Normal 3 4 5 2 3 2 3" xfId="16259"/>
    <cellStyle name="Normal 3 4 5 2 3 2 4" xfId="16260"/>
    <cellStyle name="Normal 3 4 5 2 3 2 5" xfId="16261"/>
    <cellStyle name="Normal 3 4 5 2 3 3" xfId="16262"/>
    <cellStyle name="Normal 3 4 5 2 3 3 2" xfId="16263"/>
    <cellStyle name="Normal 3 4 5 2 3 3 3" xfId="16264"/>
    <cellStyle name="Normal 3 4 5 2 3 3 4" xfId="16265"/>
    <cellStyle name="Normal 3 4 5 2 3 4" xfId="16266"/>
    <cellStyle name="Normal 3 4 5 2 3 5" xfId="16267"/>
    <cellStyle name="Normal 3 4 5 2 3 6" xfId="16268"/>
    <cellStyle name="Normal 3 4 5 2 4" xfId="16269"/>
    <cellStyle name="Normal 3 4 5 2 4 2" xfId="16270"/>
    <cellStyle name="Normal 3 4 5 2 4 2 2" xfId="16271"/>
    <cellStyle name="Normal 3 4 5 2 4 2 3" xfId="16272"/>
    <cellStyle name="Normal 3 4 5 2 4 2 4" xfId="16273"/>
    <cellStyle name="Normal 3 4 5 2 4 3" xfId="16274"/>
    <cellStyle name="Normal 3 4 5 2 4 4" xfId="16275"/>
    <cellStyle name="Normal 3 4 5 2 4 5" xfId="16276"/>
    <cellStyle name="Normal 3 4 5 2 5" xfId="16277"/>
    <cellStyle name="Normal 3 4 5 2 5 2" xfId="16278"/>
    <cellStyle name="Normal 3 4 5 2 5 3" xfId="16279"/>
    <cellStyle name="Normal 3 4 5 2 5 4" xfId="16280"/>
    <cellStyle name="Normal 3 4 5 2 6" xfId="16281"/>
    <cellStyle name="Normal 3 4 5 2 7" xfId="16282"/>
    <cellStyle name="Normal 3 4 5 2 8" xfId="16283"/>
    <cellStyle name="Normal 3 4 5 3" xfId="16284"/>
    <cellStyle name="Normal 3 4 5 3 2" xfId="16285"/>
    <cellStyle name="Normal 3 4 5 3 2 2" xfId="16286"/>
    <cellStyle name="Normal 3 4 5 3 2 2 2" xfId="16287"/>
    <cellStyle name="Normal 3 4 5 3 2 2 3" xfId="16288"/>
    <cellStyle name="Normal 3 4 5 3 2 2 4" xfId="16289"/>
    <cellStyle name="Normal 3 4 5 3 2 3" xfId="16290"/>
    <cellStyle name="Normal 3 4 5 3 2 3 2" xfId="16291"/>
    <cellStyle name="Normal 3 4 5 3 2 3 3" xfId="16292"/>
    <cellStyle name="Normal 3 4 5 3 2 3 4" xfId="16293"/>
    <cellStyle name="Normal 3 4 5 3 2 4" xfId="16294"/>
    <cellStyle name="Normal 3 4 5 3 2 5" xfId="16295"/>
    <cellStyle name="Normal 3 4 5 3 2 6" xfId="16296"/>
    <cellStyle name="Normal 3 4 5 3 3" xfId="16297"/>
    <cellStyle name="Normal 3 4 5 3 3 2" xfId="16298"/>
    <cellStyle name="Normal 3 4 5 3 3 3" xfId="16299"/>
    <cellStyle name="Normal 3 4 5 3 3 4" xfId="16300"/>
    <cellStyle name="Normal 3 4 5 3 4" xfId="16301"/>
    <cellStyle name="Normal 3 4 5 3 4 2" xfId="16302"/>
    <cellStyle name="Normal 3 4 5 3 4 3" xfId="16303"/>
    <cellStyle name="Normal 3 4 5 3 4 4" xfId="16304"/>
    <cellStyle name="Normal 3 4 5 3 5" xfId="16305"/>
    <cellStyle name="Normal 3 4 5 3 6" xfId="16306"/>
    <cellStyle name="Normal 3 4 5 3 7" xfId="16307"/>
    <cellStyle name="Normal 3 4 5 4" xfId="16308"/>
    <cellStyle name="Normal 3 4 5 4 2" xfId="16309"/>
    <cellStyle name="Normal 3 4 5 4 2 2" xfId="16310"/>
    <cellStyle name="Normal 3 4 5 4 2 2 2" xfId="16311"/>
    <cellStyle name="Normal 3 4 5 4 2 2 3" xfId="16312"/>
    <cellStyle name="Normal 3 4 5 4 2 2 4" xfId="16313"/>
    <cellStyle name="Normal 3 4 5 4 2 3" xfId="16314"/>
    <cellStyle name="Normal 3 4 5 4 2 4" xfId="16315"/>
    <cellStyle name="Normal 3 4 5 4 2 5" xfId="16316"/>
    <cellStyle name="Normal 3 4 5 4 3" xfId="16317"/>
    <cellStyle name="Normal 3 4 5 4 3 2" xfId="16318"/>
    <cellStyle name="Normal 3 4 5 4 3 3" xfId="16319"/>
    <cellStyle name="Normal 3 4 5 4 3 4" xfId="16320"/>
    <cellStyle name="Normal 3 4 5 4 4" xfId="16321"/>
    <cellStyle name="Normal 3 4 5 4 5" xfId="16322"/>
    <cellStyle name="Normal 3 4 5 4 6" xfId="16323"/>
    <cellStyle name="Normal 3 4 5 5" xfId="16324"/>
    <cellStyle name="Normal 3 4 5 5 2" xfId="16325"/>
    <cellStyle name="Normal 3 4 5 5 2 2" xfId="16326"/>
    <cellStyle name="Normal 3 4 5 5 2 3" xfId="16327"/>
    <cellStyle name="Normal 3 4 5 5 2 4" xfId="16328"/>
    <cellStyle name="Normal 3 4 5 6" xfId="16329"/>
    <cellStyle name="Normal 3 4 5 6 2" xfId="16330"/>
    <cellStyle name="Normal 3 4 5 6 2 2" xfId="16331"/>
    <cellStyle name="Normal 3 4 5 6 2 3" xfId="16332"/>
    <cellStyle name="Normal 3 4 5 6 2 4" xfId="16333"/>
    <cellStyle name="Normal 3 4 5 6 3" xfId="16334"/>
    <cellStyle name="Normal 3 4 5 6 4" xfId="16335"/>
    <cellStyle name="Normal 3 4 5 6 5" xfId="16336"/>
    <cellStyle name="Normal 3 4 5 7" xfId="16337"/>
    <cellStyle name="Normal 3 4 5 8" xfId="16338"/>
    <cellStyle name="Normal 3 4 5 9" xfId="16339"/>
    <cellStyle name="Normal 3 4 6" xfId="16340"/>
    <cellStyle name="Normal 3 4 6 2" xfId="16341"/>
    <cellStyle name="Normal 3 4 6 2 2" xfId="16342"/>
    <cellStyle name="Normal 3 4 6 2 2 2" xfId="16343"/>
    <cellStyle name="Normal 3 4 6 2 2 2 2" xfId="16344"/>
    <cellStyle name="Normal 3 4 6 2 2 2 3" xfId="16345"/>
    <cellStyle name="Normal 3 4 6 2 2 2 4" xfId="16346"/>
    <cellStyle name="Normal 3 4 6 2 2 3" xfId="16347"/>
    <cellStyle name="Normal 3 4 6 2 2 4" xfId="16348"/>
    <cellStyle name="Normal 3 4 6 2 2 5" xfId="16349"/>
    <cellStyle name="Normal 3 4 6 2 3" xfId="16350"/>
    <cellStyle name="Normal 3 4 6 2 3 2" xfId="16351"/>
    <cellStyle name="Normal 3 4 6 2 3 3" xfId="16352"/>
    <cellStyle name="Normal 3 4 6 2 3 4" xfId="16353"/>
    <cellStyle name="Normal 3 4 6 2 4" xfId="16354"/>
    <cellStyle name="Normal 3 4 6 2 5" xfId="16355"/>
    <cellStyle name="Normal 3 4 6 2 6" xfId="16356"/>
    <cellStyle name="Normal 3 4 6 3" xfId="16357"/>
    <cellStyle name="Normal 3 4 6 3 2" xfId="16358"/>
    <cellStyle name="Normal 3 4 6 3 2 2" xfId="16359"/>
    <cellStyle name="Normal 3 4 6 3 2 2 2" xfId="16360"/>
    <cellStyle name="Normal 3 4 6 3 2 2 3" xfId="16361"/>
    <cellStyle name="Normal 3 4 6 3 2 2 4" xfId="16362"/>
    <cellStyle name="Normal 3 4 6 3 2 3" xfId="16363"/>
    <cellStyle name="Normal 3 4 6 3 2 4" xfId="16364"/>
    <cellStyle name="Normal 3 4 6 3 2 5" xfId="16365"/>
    <cellStyle name="Normal 3 4 6 3 3" xfId="16366"/>
    <cellStyle name="Normal 3 4 6 3 3 2" xfId="16367"/>
    <cellStyle name="Normal 3 4 6 3 3 3" xfId="16368"/>
    <cellStyle name="Normal 3 4 6 3 3 4" xfId="16369"/>
    <cellStyle name="Normal 3 4 6 3 4" xfId="16370"/>
    <cellStyle name="Normal 3 4 6 3 5" xfId="16371"/>
    <cellStyle name="Normal 3 4 6 3 6" xfId="16372"/>
    <cellStyle name="Normal 3 4 6 4" xfId="16373"/>
    <cellStyle name="Normal 3 4 6 4 2" xfId="16374"/>
    <cellStyle name="Normal 3 4 6 4 2 2" xfId="16375"/>
    <cellStyle name="Normal 3 4 6 4 2 3" xfId="16376"/>
    <cellStyle name="Normal 3 4 6 4 2 4" xfId="16377"/>
    <cellStyle name="Normal 3 4 6 5" xfId="16378"/>
    <cellStyle name="Normal 3 4 6 5 2" xfId="16379"/>
    <cellStyle name="Normal 3 4 6 5 2 2" xfId="16380"/>
    <cellStyle name="Normal 3 4 6 5 2 3" xfId="16381"/>
    <cellStyle name="Normal 3 4 6 5 2 4" xfId="16382"/>
    <cellStyle name="Normal 3 4 6 5 3" xfId="16383"/>
    <cellStyle name="Normal 3 4 6 5 4" xfId="16384"/>
    <cellStyle name="Normal 3 4 6 5 5" xfId="16385"/>
    <cellStyle name="Normal 3 4 6 6" xfId="16386"/>
    <cellStyle name="Normal 3 4 6 7" xfId="16387"/>
    <cellStyle name="Normal 3 4 6 8" xfId="16388"/>
    <cellStyle name="Normal 3 4 7" xfId="16389"/>
    <cellStyle name="Normal 3 4 7 2" xfId="16390"/>
    <cellStyle name="Normal 3 4 7 2 2" xfId="16391"/>
    <cellStyle name="Normal 3 4 7 2 2 2" xfId="16392"/>
    <cellStyle name="Normal 3 4 7 2 2 2 2" xfId="16393"/>
    <cellStyle name="Normal 3 4 7 2 2 2 3" xfId="16394"/>
    <cellStyle name="Normal 3 4 7 2 2 2 4" xfId="16395"/>
    <cellStyle name="Normal 3 4 7 2 2 3" xfId="16396"/>
    <cellStyle name="Normal 3 4 7 2 2 4" xfId="16397"/>
    <cellStyle name="Normal 3 4 7 2 2 5" xfId="16398"/>
    <cellStyle name="Normal 3 4 7 2 3" xfId="16399"/>
    <cellStyle name="Normal 3 4 7 2 3 2" xfId="16400"/>
    <cellStyle name="Normal 3 4 7 2 3 3" xfId="16401"/>
    <cellStyle name="Normal 3 4 7 2 3 4" xfId="16402"/>
    <cellStyle name="Normal 3 4 7 2 4" xfId="16403"/>
    <cellStyle name="Normal 3 4 7 2 5" xfId="16404"/>
    <cellStyle name="Normal 3 4 7 2 6" xfId="16405"/>
    <cellStyle name="Normal 3 4 7 3" xfId="16406"/>
    <cellStyle name="Normal 3 4 7 3 2" xfId="16407"/>
    <cellStyle name="Normal 3 4 7 3 2 2" xfId="16408"/>
    <cellStyle name="Normal 3 4 7 3 2 2 2" xfId="16409"/>
    <cellStyle name="Normal 3 4 7 3 2 2 3" xfId="16410"/>
    <cellStyle name="Normal 3 4 7 3 2 2 4" xfId="16411"/>
    <cellStyle name="Normal 3 4 7 3 2 3" xfId="16412"/>
    <cellStyle name="Normal 3 4 7 3 2 4" xfId="16413"/>
    <cellStyle name="Normal 3 4 7 3 2 5" xfId="16414"/>
    <cellStyle name="Normal 3 4 7 3 3" xfId="16415"/>
    <cellStyle name="Normal 3 4 7 3 3 2" xfId="16416"/>
    <cellStyle name="Normal 3 4 7 3 3 3" xfId="16417"/>
    <cellStyle name="Normal 3 4 7 3 3 4" xfId="16418"/>
    <cellStyle name="Normal 3 4 7 3 4" xfId="16419"/>
    <cellStyle name="Normal 3 4 7 3 5" xfId="16420"/>
    <cellStyle name="Normal 3 4 7 3 6" xfId="16421"/>
    <cellStyle name="Normal 3 4 7 4" xfId="16422"/>
    <cellStyle name="Normal 3 4 7 4 2" xfId="16423"/>
    <cellStyle name="Normal 3 4 7 4 2 2" xfId="16424"/>
    <cellStyle name="Normal 3 4 7 4 2 3" xfId="16425"/>
    <cellStyle name="Normal 3 4 7 4 2 4" xfId="16426"/>
    <cellStyle name="Normal 3 4 7 5" xfId="16427"/>
    <cellStyle name="Normal 3 4 7 5 2" xfId="16428"/>
    <cellStyle name="Normal 3 4 7 5 2 2" xfId="16429"/>
    <cellStyle name="Normal 3 4 7 5 2 3" xfId="16430"/>
    <cellStyle name="Normal 3 4 7 5 2 4" xfId="16431"/>
    <cellStyle name="Normal 3 4 7 5 3" xfId="16432"/>
    <cellStyle name="Normal 3 4 7 5 4" xfId="16433"/>
    <cellStyle name="Normal 3 4 7 5 5" xfId="16434"/>
    <cellStyle name="Normal 3 4 7 6" xfId="16435"/>
    <cellStyle name="Normal 3 4 7 7" xfId="16436"/>
    <cellStyle name="Normal 3 4 7 8" xfId="16437"/>
    <cellStyle name="Normal 3 4 8" xfId="16438"/>
    <cellStyle name="Normal 3 4 8 2" xfId="16439"/>
    <cellStyle name="Normal 3 4 8 2 2" xfId="16440"/>
    <cellStyle name="Normal 3 4 8 2 2 2" xfId="16441"/>
    <cellStyle name="Normal 3 4 8 2 2 3" xfId="16442"/>
    <cellStyle name="Normal 3 4 8 2 2 4" xfId="16443"/>
    <cellStyle name="Normal 3 4 8 3" xfId="16444"/>
    <cellStyle name="Normal 3 4 8 3 2" xfId="16445"/>
    <cellStyle name="Normal 3 4 8 3 2 2" xfId="16446"/>
    <cellStyle name="Normal 3 4 8 3 2 3" xfId="16447"/>
    <cellStyle name="Normal 3 4 8 3 2 4" xfId="16448"/>
    <cellStyle name="Normal 3 4 8 3 3" xfId="16449"/>
    <cellStyle name="Normal 3 4 8 3 4" xfId="16450"/>
    <cellStyle name="Normal 3 4 8 3 5" xfId="16451"/>
    <cellStyle name="Normal 3 4 8 4" xfId="16452"/>
    <cellStyle name="Normal 3 4 8 5" xfId="16453"/>
    <cellStyle name="Normal 3 4 8 6" xfId="16454"/>
    <cellStyle name="Normal 3 4 9" xfId="16455"/>
    <cellStyle name="Normal 3 4 9 2" xfId="16456"/>
    <cellStyle name="Normal 3 4 9 2 2" xfId="16457"/>
    <cellStyle name="Normal 3 4 9 2 2 2" xfId="16458"/>
    <cellStyle name="Normal 3 4 9 2 2 3" xfId="16459"/>
    <cellStyle name="Normal 3 4 9 2 2 4" xfId="16460"/>
    <cellStyle name="Normal 3 4 9 3" xfId="16461"/>
    <cellStyle name="Normal 3 4 9 3 2" xfId="16462"/>
    <cellStyle name="Normal 3 4 9 3 2 2" xfId="16463"/>
    <cellStyle name="Normal 3 4 9 3 2 3" xfId="16464"/>
    <cellStyle name="Normal 3 4 9 3 2 4" xfId="16465"/>
    <cellStyle name="Normal 3 4 9 3 3" xfId="16466"/>
    <cellStyle name="Normal 3 4 9 3 4" xfId="16467"/>
    <cellStyle name="Normal 3 4 9 3 5" xfId="16468"/>
    <cellStyle name="Normal 3 4 9 4" xfId="16469"/>
    <cellStyle name="Normal 3 4 9 5" xfId="16470"/>
    <cellStyle name="Normal 3 4 9 6" xfId="16471"/>
    <cellStyle name="Normal 3 4 9 7" xfId="16472"/>
    <cellStyle name="Normal 3 40" xfId="16473"/>
    <cellStyle name="Normal 3 40 2" xfId="16474"/>
    <cellStyle name="Normal 3 41" xfId="16475"/>
    <cellStyle name="Normal 3 41 2" xfId="16476"/>
    <cellStyle name="Normal 3 42" xfId="16477"/>
    <cellStyle name="Normal 3 42 2" xfId="16478"/>
    <cellStyle name="Normal 3 43" xfId="16479"/>
    <cellStyle name="Normal 3 43 2" xfId="16480"/>
    <cellStyle name="Normal 3 44" xfId="16481"/>
    <cellStyle name="Normal 3 44 2" xfId="16482"/>
    <cellStyle name="Normal 3 45" xfId="16483"/>
    <cellStyle name="Normal 3 45 2" xfId="16484"/>
    <cellStyle name="Normal 3 46" xfId="16485"/>
    <cellStyle name="Normal 3 46 2" xfId="16486"/>
    <cellStyle name="Normal 3 47" xfId="16487"/>
    <cellStyle name="Normal 3 47 2" xfId="16488"/>
    <cellStyle name="Normal 3 5" xfId="16489"/>
    <cellStyle name="Normal 3 5 10" xfId="16490"/>
    <cellStyle name="Normal 3 5 10 2" xfId="16491"/>
    <cellStyle name="Normal 3 5 11" xfId="16492"/>
    <cellStyle name="Normal 3 5 11 2" xfId="16493"/>
    <cellStyle name="Normal 3 5 12" xfId="16494"/>
    <cellStyle name="Normal 3 5 12 2" xfId="16495"/>
    <cellStyle name="Normal 3 5 13" xfId="16496"/>
    <cellStyle name="Normal 3 5 13 2" xfId="16497"/>
    <cellStyle name="Normal 3 5 14" xfId="16498"/>
    <cellStyle name="Normal 3 5 14 2" xfId="16499"/>
    <cellStyle name="Normal 3 5 14 3" xfId="16500"/>
    <cellStyle name="Normal 3 5 14 3 2" xfId="16501"/>
    <cellStyle name="Normal 3 5 14 3 3" xfId="16502"/>
    <cellStyle name="Normal 3 5 14 3 4" xfId="16503"/>
    <cellStyle name="Normal 3 5 14 4" xfId="16504"/>
    <cellStyle name="Normal 3 5 14 5" xfId="16505"/>
    <cellStyle name="Normal 3 5 14 6" xfId="16506"/>
    <cellStyle name="Normal 3 5 15" xfId="16507"/>
    <cellStyle name="Normal 3 5 16" xfId="16508"/>
    <cellStyle name="Normal 3 5 17" xfId="16509"/>
    <cellStyle name="Normal 3 5 18" xfId="16510"/>
    <cellStyle name="Normal 3 5 19" xfId="16511"/>
    <cellStyle name="Normal 3 5 2" xfId="16512"/>
    <cellStyle name="Normal 3 5 2 2" xfId="16513"/>
    <cellStyle name="Normal 3 5 2 2 2" xfId="16514"/>
    <cellStyle name="Normal 3 5 2 2 2 2" xfId="16515"/>
    <cellStyle name="Normal 3 5 2 2 2 2 2" xfId="16516"/>
    <cellStyle name="Normal 3 5 2 2 2 2 3" xfId="16517"/>
    <cellStyle name="Normal 3 5 2 2 2 2 4" xfId="16518"/>
    <cellStyle name="Normal 3 5 2 2 2 3" xfId="16519"/>
    <cellStyle name="Normal 3 5 2 2 2 4" xfId="16520"/>
    <cellStyle name="Normal 3 5 2 2 2 5" xfId="16521"/>
    <cellStyle name="Normal 3 5 2 2 3" xfId="16522"/>
    <cellStyle name="Normal 3 5 2 2 4" xfId="16523"/>
    <cellStyle name="Normal 3 5 2 2 4 2" xfId="16524"/>
    <cellStyle name="Normal 3 5 2 2 4 3" xfId="16525"/>
    <cellStyle name="Normal 3 5 2 2 4 4" xfId="16526"/>
    <cellStyle name="Normal 3 5 2 2 5" xfId="16527"/>
    <cellStyle name="Normal 3 5 2 2 6" xfId="16528"/>
    <cellStyle name="Normal 3 5 2 2 7" xfId="16529"/>
    <cellStyle name="Normal 3 5 2 3" xfId="16530"/>
    <cellStyle name="Normal 3 5 2 3 2" xfId="16531"/>
    <cellStyle name="Normal 3 5 2 3 2 2" xfId="16532"/>
    <cellStyle name="Normal 3 5 2 3 2 2 2" xfId="16533"/>
    <cellStyle name="Normal 3 5 2 3 2 2 3" xfId="16534"/>
    <cellStyle name="Normal 3 5 2 3 2 2 4" xfId="16535"/>
    <cellStyle name="Normal 3 5 2 3 2 3" xfId="16536"/>
    <cellStyle name="Normal 3 5 2 3 2 4" xfId="16537"/>
    <cellStyle name="Normal 3 5 2 3 2 5" xfId="16538"/>
    <cellStyle name="Normal 3 5 2 3 3" xfId="16539"/>
    <cellStyle name="Normal 3 5 2 3 3 2" xfId="16540"/>
    <cellStyle name="Normal 3 5 2 3 3 3" xfId="16541"/>
    <cellStyle name="Normal 3 5 2 3 3 4" xfId="16542"/>
    <cellStyle name="Normal 3 5 2 3 4" xfId="16543"/>
    <cellStyle name="Normal 3 5 2 3 5" xfId="16544"/>
    <cellStyle name="Normal 3 5 2 3 6" xfId="16545"/>
    <cellStyle name="Normal 3 5 2 4" xfId="16546"/>
    <cellStyle name="Normal 3 5 2 5" xfId="16547"/>
    <cellStyle name="Normal 3 5 2 5 2" xfId="16548"/>
    <cellStyle name="Normal 3 5 2 5 2 2" xfId="16549"/>
    <cellStyle name="Normal 3 5 2 5 2 3" xfId="16550"/>
    <cellStyle name="Normal 3 5 2 5 2 4" xfId="16551"/>
    <cellStyle name="Normal 3 5 2 5 3" xfId="16552"/>
    <cellStyle name="Normal 3 5 2 5 4" xfId="16553"/>
    <cellStyle name="Normal 3 5 2 5 5" xfId="16554"/>
    <cellStyle name="Normal 3 5 2 6" xfId="16555"/>
    <cellStyle name="Normal 3 5 2 6 2" xfId="16556"/>
    <cellStyle name="Normal 3 5 2 6 3" xfId="16557"/>
    <cellStyle name="Normal 3 5 2 6 4" xfId="16558"/>
    <cellStyle name="Normal 3 5 2 7" xfId="16559"/>
    <cellStyle name="Normal 3 5 2 8" xfId="16560"/>
    <cellStyle name="Normal 3 5 2 9" xfId="16561"/>
    <cellStyle name="Normal 3 5 20" xfId="16562"/>
    <cellStyle name="Normal 3 5 21" xfId="16563"/>
    <cellStyle name="Normal 3 5 22" xfId="16564"/>
    <cellStyle name="Normal 3 5 23" xfId="16565"/>
    <cellStyle name="Normal 3 5 24" xfId="16566"/>
    <cellStyle name="Normal 3 5 25" xfId="16567"/>
    <cellStyle name="Normal 3 5 26" xfId="16568"/>
    <cellStyle name="Normal 3 5 27" xfId="16569"/>
    <cellStyle name="Normal 3 5 28" xfId="16570"/>
    <cellStyle name="Normal 3 5 29" xfId="16571"/>
    <cellStyle name="Normal 3 5 3" xfId="16572"/>
    <cellStyle name="Normal 3 5 3 2" xfId="16573"/>
    <cellStyle name="Normal 3 5 3 2 2" xfId="16574"/>
    <cellStyle name="Normal 3 5 3 3" xfId="16575"/>
    <cellStyle name="Normal 3 5 3 3 2" xfId="16576"/>
    <cellStyle name="Normal 3 5 3 3 2 2" xfId="16577"/>
    <cellStyle name="Normal 3 5 3 3 2 3" xfId="16578"/>
    <cellStyle name="Normal 3 5 3 3 2 4" xfId="16579"/>
    <cellStyle name="Normal 3 5 3 3 3" xfId="16580"/>
    <cellStyle name="Normal 3 5 3 3 4" xfId="16581"/>
    <cellStyle name="Normal 3 5 3 3 5" xfId="16582"/>
    <cellStyle name="Normal 3 5 3 4" xfId="16583"/>
    <cellStyle name="Normal 3 5 3 5" xfId="16584"/>
    <cellStyle name="Normal 3 5 3 5 2" xfId="16585"/>
    <cellStyle name="Normal 3 5 3 5 3" xfId="16586"/>
    <cellStyle name="Normal 3 5 3 5 4" xfId="16587"/>
    <cellStyle name="Normal 3 5 3 6" xfId="16588"/>
    <cellStyle name="Normal 3 5 3 7" xfId="16589"/>
    <cellStyle name="Normal 3 5 3 8" xfId="16590"/>
    <cellStyle name="Normal 3 5 30" xfId="16591"/>
    <cellStyle name="Normal 3 5 31" xfId="16592"/>
    <cellStyle name="Normal 3 5 32" xfId="16593"/>
    <cellStyle name="Normal 3 5 33" xfId="16594"/>
    <cellStyle name="Normal 3 5 34" xfId="16595"/>
    <cellStyle name="Normal 3 5 35" xfId="16596"/>
    <cellStyle name="Normal 3 5 36" xfId="16597"/>
    <cellStyle name="Normal 3 5 37" xfId="16598"/>
    <cellStyle name="Normal 3 5 38" xfId="16599"/>
    <cellStyle name="Normal 3 5 39" xfId="16600"/>
    <cellStyle name="Normal 3 5 4" xfId="16601"/>
    <cellStyle name="Normal 3 5 4 2" xfId="16602"/>
    <cellStyle name="Normal 3 5 4 2 2" xfId="16603"/>
    <cellStyle name="Normal 3 5 4 3" xfId="16604"/>
    <cellStyle name="Normal 3 5 4 3 2" xfId="16605"/>
    <cellStyle name="Normal 3 5 4 3 2 2" xfId="16606"/>
    <cellStyle name="Normal 3 5 4 3 2 3" xfId="16607"/>
    <cellStyle name="Normal 3 5 4 3 2 4" xfId="16608"/>
    <cellStyle name="Normal 3 5 4 3 3" xfId="16609"/>
    <cellStyle name="Normal 3 5 4 3 4" xfId="16610"/>
    <cellStyle name="Normal 3 5 4 3 5" xfId="16611"/>
    <cellStyle name="Normal 3 5 4 4" xfId="16612"/>
    <cellStyle name="Normal 3 5 4 5" xfId="16613"/>
    <cellStyle name="Normal 3 5 4 5 2" xfId="16614"/>
    <cellStyle name="Normal 3 5 4 5 3" xfId="16615"/>
    <cellStyle name="Normal 3 5 4 5 4" xfId="16616"/>
    <cellStyle name="Normal 3 5 4 6" xfId="16617"/>
    <cellStyle name="Normal 3 5 4 7" xfId="16618"/>
    <cellStyle name="Normal 3 5 4 8" xfId="16619"/>
    <cellStyle name="Normal 3 5 40" xfId="16620"/>
    <cellStyle name="Normal 3 5 41" xfId="16621"/>
    <cellStyle name="Normal 3 5 42" xfId="16622"/>
    <cellStyle name="Normal 3 5 43" xfId="16623"/>
    <cellStyle name="Normal 3 5 44" xfId="16624"/>
    <cellStyle name="Normal 3 5 45" xfId="16625"/>
    <cellStyle name="Normal 3 5 46" xfId="16626"/>
    <cellStyle name="Normal 3 5 47" xfId="16627"/>
    <cellStyle name="Normal 3 5 48" xfId="16628"/>
    <cellStyle name="Normal 3 5 49" xfId="16629"/>
    <cellStyle name="Normal 3 5 5" xfId="16630"/>
    <cellStyle name="Normal 3 5 5 2" xfId="16631"/>
    <cellStyle name="Normal 3 5 5 3" xfId="16632"/>
    <cellStyle name="Normal 3 5 50" xfId="16633"/>
    <cellStyle name="Normal 3 5 51" xfId="16634"/>
    <cellStyle name="Normal 3 5 52" xfId="16635"/>
    <cellStyle name="Normal 3 5 53" xfId="16636"/>
    <cellStyle name="Normal 3 5 54" xfId="16637"/>
    <cellStyle name="Normal 3 5 55" xfId="16638"/>
    <cellStyle name="Normal 3 5 56" xfId="16639"/>
    <cellStyle name="Normal 3 5 57" xfId="16640"/>
    <cellStyle name="Normal 3 5 58" xfId="16641"/>
    <cellStyle name="Normal 3 5 59" xfId="16642"/>
    <cellStyle name="Normal 3 5 6" xfId="16643"/>
    <cellStyle name="Normal 3 5 6 2" xfId="16644"/>
    <cellStyle name="Normal 3 5 60" xfId="16645"/>
    <cellStyle name="Normal 3 5 61" xfId="16646"/>
    <cellStyle name="Normal 3 5 62" xfId="16647"/>
    <cellStyle name="Normal 3 5 63" xfId="16648"/>
    <cellStyle name="Normal 3 5 64" xfId="16649"/>
    <cellStyle name="Normal 3 5 65" xfId="16650"/>
    <cellStyle name="Normal 3 5 66" xfId="16651"/>
    <cellStyle name="Normal 3 5 67" xfId="16652"/>
    <cellStyle name="Normal 3 5 68" xfId="16653"/>
    <cellStyle name="Normal 3 5 69" xfId="16654"/>
    <cellStyle name="Normal 3 5 7" xfId="16655"/>
    <cellStyle name="Normal 3 5 7 2" xfId="16656"/>
    <cellStyle name="Normal 3 5 70" xfId="16657"/>
    <cellStyle name="Normal 3 5 71" xfId="16658"/>
    <cellStyle name="Normal 3 5 72" xfId="16659"/>
    <cellStyle name="Normal 3 5 73" xfId="16660"/>
    <cellStyle name="Normal 3 5 74" xfId="16661"/>
    <cellStyle name="Normal 3 5 75" xfId="16662"/>
    <cellStyle name="Normal 3 5 76" xfId="16663"/>
    <cellStyle name="Normal 3 5 77" xfId="16664"/>
    <cellStyle name="Normal 3 5 78" xfId="16665"/>
    <cellStyle name="Normal 3 5 79" xfId="16666"/>
    <cellStyle name="Normal 3 5 8" xfId="16667"/>
    <cellStyle name="Normal 3 5 8 2" xfId="16668"/>
    <cellStyle name="Normal 3 5 80" xfId="16669"/>
    <cellStyle name="Normal 3 5 81" xfId="16670"/>
    <cellStyle name="Normal 3 5 82" xfId="16671"/>
    <cellStyle name="Normal 3 5 83" xfId="16672"/>
    <cellStyle name="Normal 3 5 84" xfId="16673"/>
    <cellStyle name="Normal 3 5 85" xfId="16674"/>
    <cellStyle name="Normal 3 5 86" xfId="16675"/>
    <cellStyle name="Normal 3 5 87" xfId="16676"/>
    <cellStyle name="Normal 3 5 88" xfId="16677"/>
    <cellStyle name="Normal 3 5 89" xfId="16678"/>
    <cellStyle name="Normal 3 5 9" xfId="16679"/>
    <cellStyle name="Normal 3 5 9 2" xfId="16680"/>
    <cellStyle name="Normal 3 5 90" xfId="16681"/>
    <cellStyle name="Normal 3 5 91" xfId="16682"/>
    <cellStyle name="Normal 3 5 92" xfId="16683"/>
    <cellStyle name="Normal 3 5 93" xfId="16684"/>
    <cellStyle name="Normal 3 5 94" xfId="16685"/>
    <cellStyle name="Normal 3 5 95" xfId="16686"/>
    <cellStyle name="Normal 3 5 95 2" xfId="16687"/>
    <cellStyle name="Normal 3 5 95 3" xfId="16688"/>
    <cellStyle name="Normal 3 5 95 4" xfId="16689"/>
    <cellStyle name="Normal 3 5 96" xfId="16690"/>
    <cellStyle name="Normal 3 5 97" xfId="16691"/>
    <cellStyle name="Normal 3 5 98" xfId="16692"/>
    <cellStyle name="Normal 3 6" xfId="16693"/>
    <cellStyle name="Normal 3 6 10" xfId="16694"/>
    <cellStyle name="Normal 3 6 2" xfId="16695"/>
    <cellStyle name="Normal 3 6 2 2" xfId="16696"/>
    <cellStyle name="Normal 3 6 2 2 2" xfId="16697"/>
    <cellStyle name="Normal 3 6 2 2 3" xfId="16698"/>
    <cellStyle name="Normal 3 6 2 2 3 2" xfId="16699"/>
    <cellStyle name="Normal 3 6 2 2 3 2 2" xfId="16700"/>
    <cellStyle name="Normal 3 6 2 2 3 2 3" xfId="16701"/>
    <cellStyle name="Normal 3 6 2 2 3 2 4" xfId="16702"/>
    <cellStyle name="Normal 3 6 2 2 3 3" xfId="16703"/>
    <cellStyle name="Normal 3 6 2 2 3 4" xfId="16704"/>
    <cellStyle name="Normal 3 6 2 2 3 5" xfId="16705"/>
    <cellStyle name="Normal 3 6 2 2 4" xfId="16706"/>
    <cellStyle name="Normal 3 6 2 2 4 2" xfId="16707"/>
    <cellStyle name="Normal 3 6 2 2 4 3" xfId="16708"/>
    <cellStyle name="Normal 3 6 2 2 4 4" xfId="16709"/>
    <cellStyle name="Normal 3 6 2 2 5" xfId="16710"/>
    <cellStyle name="Normal 3 6 2 2 6" xfId="16711"/>
    <cellStyle name="Normal 3 6 2 2 7" xfId="16712"/>
    <cellStyle name="Normal 3 6 2 3" xfId="16713"/>
    <cellStyle name="Normal 3 6 2 3 2" xfId="16714"/>
    <cellStyle name="Normal 3 6 2 3 2 2" xfId="16715"/>
    <cellStyle name="Normal 3 6 2 3 2 2 2" xfId="16716"/>
    <cellStyle name="Normal 3 6 2 3 2 2 3" xfId="16717"/>
    <cellStyle name="Normal 3 6 2 3 2 2 4" xfId="16718"/>
    <cellStyle name="Normal 3 6 2 3 2 3" xfId="16719"/>
    <cellStyle name="Normal 3 6 2 3 2 4" xfId="16720"/>
    <cellStyle name="Normal 3 6 2 3 2 5" xfId="16721"/>
    <cellStyle name="Normal 3 6 2 3 3" xfId="16722"/>
    <cellStyle name="Normal 3 6 2 3 3 2" xfId="16723"/>
    <cellStyle name="Normal 3 6 2 3 3 3" xfId="16724"/>
    <cellStyle name="Normal 3 6 2 3 3 4" xfId="16725"/>
    <cellStyle name="Normal 3 6 2 3 4" xfId="16726"/>
    <cellStyle name="Normal 3 6 2 3 5" xfId="16727"/>
    <cellStyle name="Normal 3 6 2 3 6" xfId="16728"/>
    <cellStyle name="Normal 3 6 2 4" xfId="16729"/>
    <cellStyle name="Normal 3 6 2 5" xfId="16730"/>
    <cellStyle name="Normal 3 6 2 5 2" xfId="16731"/>
    <cellStyle name="Normal 3 6 2 5 2 2" xfId="16732"/>
    <cellStyle name="Normal 3 6 2 5 2 3" xfId="16733"/>
    <cellStyle name="Normal 3 6 2 5 2 4" xfId="16734"/>
    <cellStyle name="Normal 3 6 2 5 3" xfId="16735"/>
    <cellStyle name="Normal 3 6 2 5 4" xfId="16736"/>
    <cellStyle name="Normal 3 6 2 5 5" xfId="16737"/>
    <cellStyle name="Normal 3 6 2 6" xfId="16738"/>
    <cellStyle name="Normal 3 6 2 6 2" xfId="16739"/>
    <cellStyle name="Normal 3 6 2 6 3" xfId="16740"/>
    <cellStyle name="Normal 3 6 2 6 4" xfId="16741"/>
    <cellStyle name="Normal 3 6 2 7" xfId="16742"/>
    <cellStyle name="Normal 3 6 2 8" xfId="16743"/>
    <cellStyle name="Normal 3 6 2 9" xfId="16744"/>
    <cellStyle name="Normal 3 6 3" xfId="16745"/>
    <cellStyle name="Normal 3 6 3 2" xfId="16746"/>
    <cellStyle name="Normal 3 6 3 3" xfId="16747"/>
    <cellStyle name="Normal 3 6 3 3 2" xfId="16748"/>
    <cellStyle name="Normal 3 6 3 3 2 2" xfId="16749"/>
    <cellStyle name="Normal 3 6 3 3 2 3" xfId="16750"/>
    <cellStyle name="Normal 3 6 3 3 2 4" xfId="16751"/>
    <cellStyle name="Normal 3 6 3 3 3" xfId="16752"/>
    <cellStyle name="Normal 3 6 3 3 4" xfId="16753"/>
    <cellStyle name="Normal 3 6 3 3 5" xfId="16754"/>
    <cellStyle name="Normal 3 6 3 4" xfId="16755"/>
    <cellStyle name="Normal 3 6 3 5" xfId="16756"/>
    <cellStyle name="Normal 3 6 3 5 2" xfId="16757"/>
    <cellStyle name="Normal 3 6 3 5 3" xfId="16758"/>
    <cellStyle name="Normal 3 6 3 5 4" xfId="16759"/>
    <cellStyle name="Normal 3 6 3 6" xfId="16760"/>
    <cellStyle name="Normal 3 6 3 7" xfId="16761"/>
    <cellStyle name="Normal 3 6 3 8" xfId="16762"/>
    <cellStyle name="Normal 3 6 4" xfId="16763"/>
    <cellStyle name="Normal 3 6 4 2" xfId="16764"/>
    <cellStyle name="Normal 3 6 4 2 2" xfId="16765"/>
    <cellStyle name="Normal 3 6 4 2 2 2" xfId="16766"/>
    <cellStyle name="Normal 3 6 4 2 2 3" xfId="16767"/>
    <cellStyle name="Normal 3 6 4 2 2 4" xfId="16768"/>
    <cellStyle name="Normal 3 6 4 2 3" xfId="16769"/>
    <cellStyle name="Normal 3 6 4 2 4" xfId="16770"/>
    <cellStyle name="Normal 3 6 4 2 5" xfId="16771"/>
    <cellStyle name="Normal 3 6 4 3" xfId="16772"/>
    <cellStyle name="Normal 3 6 4 3 2" xfId="16773"/>
    <cellStyle name="Normal 3 6 4 3 3" xfId="16774"/>
    <cellStyle name="Normal 3 6 4 3 4" xfId="16775"/>
    <cellStyle name="Normal 3 6 4 4" xfId="16776"/>
    <cellStyle name="Normal 3 6 4 5" xfId="16777"/>
    <cellStyle name="Normal 3 6 4 6" xfId="16778"/>
    <cellStyle name="Normal 3 6 5" xfId="16779"/>
    <cellStyle name="Normal 3 6 6" xfId="16780"/>
    <cellStyle name="Normal 3 6 6 2" xfId="16781"/>
    <cellStyle name="Normal 3 6 6 2 2" xfId="16782"/>
    <cellStyle name="Normal 3 6 6 2 3" xfId="16783"/>
    <cellStyle name="Normal 3 6 6 2 4" xfId="16784"/>
    <cellStyle name="Normal 3 6 6 3" xfId="16785"/>
    <cellStyle name="Normal 3 6 6 4" xfId="16786"/>
    <cellStyle name="Normal 3 6 6 5" xfId="16787"/>
    <cellStyle name="Normal 3 6 7" xfId="16788"/>
    <cellStyle name="Normal 3 6 7 2" xfId="16789"/>
    <cellStyle name="Normal 3 6 7 3" xfId="16790"/>
    <cellStyle name="Normal 3 6 7 4" xfId="16791"/>
    <cellStyle name="Normal 3 6 8" xfId="16792"/>
    <cellStyle name="Normal 3 6 9" xfId="16793"/>
    <cellStyle name="Normal 3 7" xfId="16794"/>
    <cellStyle name="Normal 3 7 10" xfId="16795"/>
    <cellStyle name="Normal 3 7 2" xfId="16796"/>
    <cellStyle name="Normal 3 7 2 2" xfId="16797"/>
    <cellStyle name="Normal 3 7 2 2 2" xfId="16798"/>
    <cellStyle name="Normal 3 7 2 2 2 2" xfId="16799"/>
    <cellStyle name="Normal 3 7 2 2 2 2 2" xfId="16800"/>
    <cellStyle name="Normal 3 7 2 2 2 2 3" xfId="16801"/>
    <cellStyle name="Normal 3 7 2 2 2 2 4" xfId="16802"/>
    <cellStyle name="Normal 3 7 2 2 2 3" xfId="16803"/>
    <cellStyle name="Normal 3 7 2 2 2 4" xfId="16804"/>
    <cellStyle name="Normal 3 7 2 2 2 5" xfId="16805"/>
    <cellStyle name="Normal 3 7 2 2 3" xfId="16806"/>
    <cellStyle name="Normal 3 7 2 2 3 2" xfId="16807"/>
    <cellStyle name="Normal 3 7 2 2 3 3" xfId="16808"/>
    <cellStyle name="Normal 3 7 2 2 3 4" xfId="16809"/>
    <cellStyle name="Normal 3 7 2 2 4" xfId="16810"/>
    <cellStyle name="Normal 3 7 2 2 5" xfId="16811"/>
    <cellStyle name="Normal 3 7 2 2 6" xfId="16812"/>
    <cellStyle name="Normal 3 7 2 3" xfId="16813"/>
    <cellStyle name="Normal 3 7 2 3 2" xfId="16814"/>
    <cellStyle name="Normal 3 7 2 3 2 2" xfId="16815"/>
    <cellStyle name="Normal 3 7 2 3 2 2 2" xfId="16816"/>
    <cellStyle name="Normal 3 7 2 3 2 2 3" xfId="16817"/>
    <cellStyle name="Normal 3 7 2 3 2 2 4" xfId="16818"/>
    <cellStyle name="Normal 3 7 2 3 2 3" xfId="16819"/>
    <cellStyle name="Normal 3 7 2 3 2 4" xfId="16820"/>
    <cellStyle name="Normal 3 7 2 3 2 5" xfId="16821"/>
    <cellStyle name="Normal 3 7 2 3 3" xfId="16822"/>
    <cellStyle name="Normal 3 7 2 3 3 2" xfId="16823"/>
    <cellStyle name="Normal 3 7 2 3 3 3" xfId="16824"/>
    <cellStyle name="Normal 3 7 2 3 3 4" xfId="16825"/>
    <cellStyle name="Normal 3 7 2 3 4" xfId="16826"/>
    <cellStyle name="Normal 3 7 2 3 5" xfId="16827"/>
    <cellStyle name="Normal 3 7 2 3 6" xfId="16828"/>
    <cellStyle name="Normal 3 7 2 4" xfId="16829"/>
    <cellStyle name="Normal 3 7 2 5" xfId="16830"/>
    <cellStyle name="Normal 3 7 2 5 2" xfId="16831"/>
    <cellStyle name="Normal 3 7 2 5 2 2" xfId="16832"/>
    <cellStyle name="Normal 3 7 2 5 2 3" xfId="16833"/>
    <cellStyle name="Normal 3 7 2 5 2 4" xfId="16834"/>
    <cellStyle name="Normal 3 7 2 5 3" xfId="16835"/>
    <cellStyle name="Normal 3 7 2 5 4" xfId="16836"/>
    <cellStyle name="Normal 3 7 2 5 5" xfId="16837"/>
    <cellStyle name="Normal 3 7 2 6" xfId="16838"/>
    <cellStyle name="Normal 3 7 2 6 2" xfId="16839"/>
    <cellStyle name="Normal 3 7 2 6 3" xfId="16840"/>
    <cellStyle name="Normal 3 7 2 6 4" xfId="16841"/>
    <cellStyle name="Normal 3 7 2 7" xfId="16842"/>
    <cellStyle name="Normal 3 7 2 8" xfId="16843"/>
    <cellStyle name="Normal 3 7 2 9" xfId="16844"/>
    <cellStyle name="Normal 3 7 3" xfId="16845"/>
    <cellStyle name="Normal 3 7 3 2" xfId="16846"/>
    <cellStyle name="Normal 3 7 3 2 2" xfId="16847"/>
    <cellStyle name="Normal 3 7 3 2 2 2" xfId="16848"/>
    <cellStyle name="Normal 3 7 3 2 2 2 2" xfId="16849"/>
    <cellStyle name="Normal 3 7 3 2 2 2 3" xfId="16850"/>
    <cellStyle name="Normal 3 7 3 2 2 2 4" xfId="16851"/>
    <cellStyle name="Normal 3 7 3 2 2 3" xfId="16852"/>
    <cellStyle name="Normal 3 7 3 2 2 4" xfId="16853"/>
    <cellStyle name="Normal 3 7 3 2 2 5" xfId="16854"/>
    <cellStyle name="Normal 3 7 3 2 3" xfId="16855"/>
    <cellStyle name="Normal 3 7 3 2 3 2" xfId="16856"/>
    <cellStyle name="Normal 3 7 3 2 3 3" xfId="16857"/>
    <cellStyle name="Normal 3 7 3 2 3 4" xfId="16858"/>
    <cellStyle name="Normal 3 7 3 2 4" xfId="16859"/>
    <cellStyle name="Normal 3 7 3 2 5" xfId="16860"/>
    <cellStyle name="Normal 3 7 3 2 6" xfId="16861"/>
    <cellStyle name="Normal 3 7 3 3" xfId="16862"/>
    <cellStyle name="Normal 3 7 3 3 2" xfId="16863"/>
    <cellStyle name="Normal 3 7 3 3 2 2" xfId="16864"/>
    <cellStyle name="Normal 3 7 3 3 2 3" xfId="16865"/>
    <cellStyle name="Normal 3 7 3 3 2 4" xfId="16866"/>
    <cellStyle name="Normal 3 7 3 3 3" xfId="16867"/>
    <cellStyle name="Normal 3 7 3 3 4" xfId="16868"/>
    <cellStyle name="Normal 3 7 3 3 5" xfId="16869"/>
    <cellStyle name="Normal 3 7 3 4" xfId="16870"/>
    <cellStyle name="Normal 3 7 3 5" xfId="16871"/>
    <cellStyle name="Normal 3 7 3 5 2" xfId="16872"/>
    <cellStyle name="Normal 3 7 3 5 3" xfId="16873"/>
    <cellStyle name="Normal 3 7 3 5 4" xfId="16874"/>
    <cellStyle name="Normal 3 7 3 6" xfId="16875"/>
    <cellStyle name="Normal 3 7 3 7" xfId="16876"/>
    <cellStyle name="Normal 3 7 3 8" xfId="16877"/>
    <cellStyle name="Normal 3 7 4" xfId="16878"/>
    <cellStyle name="Normal 3 7 4 2" xfId="16879"/>
    <cellStyle name="Normal 3 7 4 2 2" xfId="16880"/>
    <cellStyle name="Normal 3 7 4 2 2 2" xfId="16881"/>
    <cellStyle name="Normal 3 7 4 2 2 3" xfId="16882"/>
    <cellStyle name="Normal 3 7 4 2 2 4" xfId="16883"/>
    <cellStyle name="Normal 3 7 4 2 3" xfId="16884"/>
    <cellStyle name="Normal 3 7 4 2 4" xfId="16885"/>
    <cellStyle name="Normal 3 7 4 2 5" xfId="16886"/>
    <cellStyle name="Normal 3 7 4 3" xfId="16887"/>
    <cellStyle name="Normal 3 7 4 3 2" xfId="16888"/>
    <cellStyle name="Normal 3 7 4 3 3" xfId="16889"/>
    <cellStyle name="Normal 3 7 4 3 4" xfId="16890"/>
    <cellStyle name="Normal 3 7 4 4" xfId="16891"/>
    <cellStyle name="Normal 3 7 4 5" xfId="16892"/>
    <cellStyle name="Normal 3 7 4 6" xfId="16893"/>
    <cellStyle name="Normal 3 7 5" xfId="16894"/>
    <cellStyle name="Normal 3 7 6" xfId="16895"/>
    <cellStyle name="Normal 3 7 6 2" xfId="16896"/>
    <cellStyle name="Normal 3 7 6 2 2" xfId="16897"/>
    <cellStyle name="Normal 3 7 6 2 3" xfId="16898"/>
    <cellStyle name="Normal 3 7 6 2 4" xfId="16899"/>
    <cellStyle name="Normal 3 7 6 3" xfId="16900"/>
    <cellStyle name="Normal 3 7 6 4" xfId="16901"/>
    <cellStyle name="Normal 3 7 6 5" xfId="16902"/>
    <cellStyle name="Normal 3 7 7" xfId="16903"/>
    <cellStyle name="Normal 3 7 7 2" xfId="16904"/>
    <cellStyle name="Normal 3 7 7 3" xfId="16905"/>
    <cellStyle name="Normal 3 7 7 4" xfId="16906"/>
    <cellStyle name="Normal 3 7 8" xfId="16907"/>
    <cellStyle name="Normal 3 7 9" xfId="16908"/>
    <cellStyle name="Normal 3 8" xfId="16909"/>
    <cellStyle name="Normal 3 8 10" xfId="16910"/>
    <cellStyle name="Normal 3 8 11" xfId="16911"/>
    <cellStyle name="Normal 3 8 11 2" xfId="16912"/>
    <cellStyle name="Normal 3 8 11 2 2" xfId="16913"/>
    <cellStyle name="Normal 3 8 11 2 3" xfId="16914"/>
    <cellStyle name="Normal 3 8 11 2 4" xfId="16915"/>
    <cellStyle name="Normal 3 8 11 3" xfId="16916"/>
    <cellStyle name="Normal 3 8 11 4" xfId="16917"/>
    <cellStyle name="Normal 3 8 11 5" xfId="16918"/>
    <cellStyle name="Normal 3 8 12" xfId="16919"/>
    <cellStyle name="Normal 3 8 12 2" xfId="16920"/>
    <cellStyle name="Normal 3 8 12 3" xfId="16921"/>
    <cellStyle name="Normal 3 8 12 4" xfId="16922"/>
    <cellStyle name="Normal 3 8 13" xfId="16923"/>
    <cellStyle name="Normal 3 8 14" xfId="16924"/>
    <cellStyle name="Normal 3 8 15" xfId="16925"/>
    <cellStyle name="Normal 3 8 2" xfId="16926"/>
    <cellStyle name="Normal 3 8 2 10" xfId="16927"/>
    <cellStyle name="Normal 3 8 2 10 2" xfId="16928"/>
    <cellStyle name="Normal 3 8 2 10 2 2" xfId="16929"/>
    <cellStyle name="Normal 3 8 2 10 2 3" xfId="16930"/>
    <cellStyle name="Normal 3 8 2 10 2 4" xfId="16931"/>
    <cellStyle name="Normal 3 8 2 10 3" xfId="16932"/>
    <cellStyle name="Normal 3 8 2 10 4" xfId="16933"/>
    <cellStyle name="Normal 3 8 2 10 5" xfId="16934"/>
    <cellStyle name="Normal 3 8 2 11" xfId="16935"/>
    <cellStyle name="Normal 3 8 2 11 2" xfId="16936"/>
    <cellStyle name="Normal 3 8 2 11 3" xfId="16937"/>
    <cellStyle name="Normal 3 8 2 11 4" xfId="16938"/>
    <cellStyle name="Normal 3 8 2 12" xfId="16939"/>
    <cellStyle name="Normal 3 8 2 13" xfId="16940"/>
    <cellStyle name="Normal 3 8 2 14" xfId="16941"/>
    <cellStyle name="Normal 3 8 2 2" xfId="16942"/>
    <cellStyle name="Normal 3 8 2 2 2" xfId="16943"/>
    <cellStyle name="Normal 3 8 2 2 3" xfId="16944"/>
    <cellStyle name="Normal 3 8 2 2 4" xfId="16945"/>
    <cellStyle name="Normal 3 8 2 2 4 2" xfId="16946"/>
    <cellStyle name="Normal 3 8 2 2 4 2 2" xfId="16947"/>
    <cellStyle name="Normal 3 8 2 2 4 2 3" xfId="16948"/>
    <cellStyle name="Normal 3 8 2 2 4 2 4" xfId="16949"/>
    <cellStyle name="Normal 3 8 2 2 4 3" xfId="16950"/>
    <cellStyle name="Normal 3 8 2 2 4 4" xfId="16951"/>
    <cellStyle name="Normal 3 8 2 2 4 5" xfId="16952"/>
    <cellStyle name="Normal 3 8 2 2 5" xfId="16953"/>
    <cellStyle name="Normal 3 8 2 2 5 2" xfId="16954"/>
    <cellStyle name="Normal 3 8 2 2 5 3" xfId="16955"/>
    <cellStyle name="Normal 3 8 2 2 5 4" xfId="16956"/>
    <cellStyle name="Normal 3 8 2 2 6" xfId="16957"/>
    <cellStyle name="Normal 3 8 2 2 7" xfId="16958"/>
    <cellStyle name="Normal 3 8 2 2 8" xfId="16959"/>
    <cellStyle name="Normal 3 8 2 3" xfId="16960"/>
    <cellStyle name="Normal 3 8 2 3 2" xfId="16961"/>
    <cellStyle name="Normal 3 8 2 3 3" xfId="16962"/>
    <cellStyle name="Normal 3 8 2 3 3 2" xfId="16963"/>
    <cellStyle name="Normal 3 8 2 3 3 2 2" xfId="16964"/>
    <cellStyle name="Normal 3 8 2 3 3 2 3" xfId="16965"/>
    <cellStyle name="Normal 3 8 2 3 3 2 4" xfId="16966"/>
    <cellStyle name="Normal 3 8 2 3 3 3" xfId="16967"/>
    <cellStyle name="Normal 3 8 2 3 3 4" xfId="16968"/>
    <cellStyle name="Normal 3 8 2 3 3 5" xfId="16969"/>
    <cellStyle name="Normal 3 8 2 3 4" xfId="16970"/>
    <cellStyle name="Normal 3 8 2 3 4 2" xfId="16971"/>
    <cellStyle name="Normal 3 8 2 3 4 3" xfId="16972"/>
    <cellStyle name="Normal 3 8 2 3 4 4" xfId="16973"/>
    <cellStyle name="Normal 3 8 2 3 5" xfId="16974"/>
    <cellStyle name="Normal 3 8 2 3 6" xfId="16975"/>
    <cellStyle name="Normal 3 8 2 3 7" xfId="16976"/>
    <cellStyle name="Normal 3 8 2 4" xfId="16977"/>
    <cellStyle name="Normal 3 8 2 5" xfId="16978"/>
    <cellStyle name="Normal 3 8 2 6" xfId="16979"/>
    <cellStyle name="Normal 3 8 2 7" xfId="16980"/>
    <cellStyle name="Normal 3 8 2 8" xfId="16981"/>
    <cellStyle name="Normal 3 8 2 9" xfId="16982"/>
    <cellStyle name="Normal 3 8 3" xfId="16983"/>
    <cellStyle name="Normal 3 8 3 2" xfId="16984"/>
    <cellStyle name="Normal 3 8 3 3" xfId="16985"/>
    <cellStyle name="Normal 3 8 3 4" xfId="16986"/>
    <cellStyle name="Normal 3 8 3 4 2" xfId="16987"/>
    <cellStyle name="Normal 3 8 3 4 2 2" xfId="16988"/>
    <cellStyle name="Normal 3 8 3 4 2 3" xfId="16989"/>
    <cellStyle name="Normal 3 8 3 4 2 4" xfId="16990"/>
    <cellStyle name="Normal 3 8 3 4 3" xfId="16991"/>
    <cellStyle name="Normal 3 8 3 4 4" xfId="16992"/>
    <cellStyle name="Normal 3 8 3 4 5" xfId="16993"/>
    <cellStyle name="Normal 3 8 3 5" xfId="16994"/>
    <cellStyle name="Normal 3 8 3 5 2" xfId="16995"/>
    <cellStyle name="Normal 3 8 3 5 3" xfId="16996"/>
    <cellStyle name="Normal 3 8 3 5 4" xfId="16997"/>
    <cellStyle name="Normal 3 8 3 6" xfId="16998"/>
    <cellStyle name="Normal 3 8 3 7" xfId="16999"/>
    <cellStyle name="Normal 3 8 3 8" xfId="17000"/>
    <cellStyle name="Normal 3 8 4" xfId="17001"/>
    <cellStyle name="Normal 3 8 4 2" xfId="17002"/>
    <cellStyle name="Normal 3 8 4 3" xfId="17003"/>
    <cellStyle name="Normal 3 8 4 3 2" xfId="17004"/>
    <cellStyle name="Normal 3 8 4 3 2 2" xfId="17005"/>
    <cellStyle name="Normal 3 8 4 3 2 3" xfId="17006"/>
    <cellStyle name="Normal 3 8 4 3 2 4" xfId="17007"/>
    <cellStyle name="Normal 3 8 4 3 3" xfId="17008"/>
    <cellStyle name="Normal 3 8 4 3 4" xfId="17009"/>
    <cellStyle name="Normal 3 8 4 3 5" xfId="17010"/>
    <cellStyle name="Normal 3 8 4 4" xfId="17011"/>
    <cellStyle name="Normal 3 8 4 4 2" xfId="17012"/>
    <cellStyle name="Normal 3 8 4 4 3" xfId="17013"/>
    <cellStyle name="Normal 3 8 4 4 4" xfId="17014"/>
    <cellStyle name="Normal 3 8 4 5" xfId="17015"/>
    <cellStyle name="Normal 3 8 4 6" xfId="17016"/>
    <cellStyle name="Normal 3 8 4 7" xfId="17017"/>
    <cellStyle name="Normal 3 8 5" xfId="17018"/>
    <cellStyle name="Normal 3 8 6" xfId="17019"/>
    <cellStyle name="Normal 3 8 7" xfId="17020"/>
    <cellStyle name="Normal 3 8 8" xfId="17021"/>
    <cellStyle name="Normal 3 8 9" xfId="17022"/>
    <cellStyle name="Normal 3 8 9 2" xfId="17023"/>
    <cellStyle name="Normal 3 8 9 2 2" xfId="17024"/>
    <cellStyle name="Normal 3 8 9 2 2 2" xfId="17025"/>
    <cellStyle name="Normal 3 8 9 2 2 3" xfId="17026"/>
    <cellStyle name="Normal 3 8 9 2 2 4" xfId="17027"/>
    <cellStyle name="Normal 3 8 9 2 3" xfId="17028"/>
    <cellStyle name="Normal 3 8 9 2 4" xfId="17029"/>
    <cellStyle name="Normal 3 8 9 2 5" xfId="17030"/>
    <cellStyle name="Normal 3 8 9 3" xfId="17031"/>
    <cellStyle name="Normal 3 8 9 4" xfId="17032"/>
    <cellStyle name="Normal 3 8 9 4 2" xfId="17033"/>
    <cellStyle name="Normal 3 8 9 4 3" xfId="17034"/>
    <cellStyle name="Normal 3 8 9 4 4" xfId="17035"/>
    <cellStyle name="Normal 3 8 9 5" xfId="17036"/>
    <cellStyle name="Normal 3 8 9 6" xfId="17037"/>
    <cellStyle name="Normal 3 8 9 7" xfId="17038"/>
    <cellStyle name="Normal 3 9" xfId="17039"/>
    <cellStyle name="Normal 3 9 2" xfId="17040"/>
    <cellStyle name="Normal 3 9 2 2" xfId="17041"/>
    <cellStyle name="Normal 3 9 2 3" xfId="17042"/>
    <cellStyle name="Normal 3 9 2 3 2" xfId="17043"/>
    <cellStyle name="Normal 3 9 2 3 2 2" xfId="17044"/>
    <cellStyle name="Normal 3 9 2 3 2 3" xfId="17045"/>
    <cellStyle name="Normal 3 9 2 3 2 4" xfId="17046"/>
    <cellStyle name="Normal 3 9 2 3 3" xfId="17047"/>
    <cellStyle name="Normal 3 9 2 3 4" xfId="17048"/>
    <cellStyle name="Normal 3 9 2 3 5" xfId="17049"/>
    <cellStyle name="Normal 3 9 2 4" xfId="17050"/>
    <cellStyle name="Normal 3 9 2 4 2" xfId="17051"/>
    <cellStyle name="Normal 3 9 2 4 3" xfId="17052"/>
    <cellStyle name="Normal 3 9 2 4 4" xfId="17053"/>
    <cellStyle name="Normal 3 9 2 5" xfId="17054"/>
    <cellStyle name="Normal 3 9 2 6" xfId="17055"/>
    <cellStyle name="Normal 3 9 2 7" xfId="17056"/>
    <cellStyle name="Normal 3 9 3" xfId="17057"/>
    <cellStyle name="Normal 3 9 3 2" xfId="17058"/>
    <cellStyle name="Normal 3 9 3 2 2" xfId="17059"/>
    <cellStyle name="Normal 3 9 3 2 2 2" xfId="17060"/>
    <cellStyle name="Normal 3 9 3 2 2 3" xfId="17061"/>
    <cellStyle name="Normal 3 9 3 2 2 4" xfId="17062"/>
    <cellStyle name="Normal 3 9 3 2 3" xfId="17063"/>
    <cellStyle name="Normal 3 9 3 2 4" xfId="17064"/>
    <cellStyle name="Normal 3 9 3 2 5" xfId="17065"/>
    <cellStyle name="Normal 3 9 3 3" xfId="17066"/>
    <cellStyle name="Normal 3 9 3 3 2" xfId="17067"/>
    <cellStyle name="Normal 3 9 3 3 3" xfId="17068"/>
    <cellStyle name="Normal 3 9 3 3 4" xfId="17069"/>
    <cellStyle name="Normal 3 9 3 4" xfId="17070"/>
    <cellStyle name="Normal 3 9 3 5" xfId="17071"/>
    <cellStyle name="Normal 3 9 3 6" xfId="17072"/>
    <cellStyle name="Normal 3 9 4" xfId="17073"/>
    <cellStyle name="Normal 3 9 5" xfId="17074"/>
    <cellStyle name="Normal 3 9 5 2" xfId="17075"/>
    <cellStyle name="Normal 3 9 5 2 2" xfId="17076"/>
    <cellStyle name="Normal 3 9 5 2 3" xfId="17077"/>
    <cellStyle name="Normal 3 9 5 2 4" xfId="17078"/>
    <cellStyle name="Normal 3 9 5 3" xfId="17079"/>
    <cellStyle name="Normal 3 9 5 4" xfId="17080"/>
    <cellStyle name="Normal 3 9 5 5" xfId="17081"/>
    <cellStyle name="Normal 3 9 6" xfId="17082"/>
    <cellStyle name="Normal 3 9 7" xfId="17083"/>
    <cellStyle name="Normal 3 9 8" xfId="17084"/>
    <cellStyle name="Normal 30" xfId="17085"/>
    <cellStyle name="Normal 30 10" xfId="17086"/>
    <cellStyle name="Normal 30 10 2" xfId="17087"/>
    <cellStyle name="Normal 30 11" xfId="17088"/>
    <cellStyle name="Normal 30 11 2" xfId="17089"/>
    <cellStyle name="Normal 30 12" xfId="17090"/>
    <cellStyle name="Normal 30 12 2" xfId="17091"/>
    <cellStyle name="Normal 30 13" xfId="17092"/>
    <cellStyle name="Normal 30 13 2" xfId="17093"/>
    <cellStyle name="Normal 30 13 2 2" xfId="17094"/>
    <cellStyle name="Normal 30 13 2 3" xfId="17095"/>
    <cellStyle name="Normal 30 13 2 4" xfId="17096"/>
    <cellStyle name="Normal 30 13 3" xfId="17097"/>
    <cellStyle name="Normal 30 13 4" xfId="17098"/>
    <cellStyle name="Normal 30 13 5" xfId="17099"/>
    <cellStyle name="Normal 30 14" xfId="17100"/>
    <cellStyle name="Normal 30 14 2" xfId="17101"/>
    <cellStyle name="Normal 30 14 3" xfId="17102"/>
    <cellStyle name="Normal 30 14 4" xfId="17103"/>
    <cellStyle name="Normal 30 15" xfId="17104"/>
    <cellStyle name="Normal 30 16" xfId="17105"/>
    <cellStyle name="Normal 30 17" xfId="17106"/>
    <cellStyle name="Normal 30 2" xfId="17107"/>
    <cellStyle name="Normal 30 2 2" xfId="17108"/>
    <cellStyle name="Normal 30 3" xfId="17109"/>
    <cellStyle name="Normal 30 3 2" xfId="17110"/>
    <cellStyle name="Normal 30 4" xfId="17111"/>
    <cellStyle name="Normal 30 4 2" xfId="17112"/>
    <cellStyle name="Normal 30 5" xfId="17113"/>
    <cellStyle name="Normal 30 5 2" xfId="17114"/>
    <cellStyle name="Normal 30 6" xfId="17115"/>
    <cellStyle name="Normal 30 6 2" xfId="17116"/>
    <cellStyle name="Normal 30 7" xfId="17117"/>
    <cellStyle name="Normal 30 7 2" xfId="17118"/>
    <cellStyle name="Normal 30 8" xfId="17119"/>
    <cellStyle name="Normal 30 8 2" xfId="17120"/>
    <cellStyle name="Normal 30 9" xfId="17121"/>
    <cellStyle name="Normal 30 9 2" xfId="17122"/>
    <cellStyle name="Normal 31" xfId="17123"/>
    <cellStyle name="Normal 31 2" xfId="17124"/>
    <cellStyle name="Normal 31 3" xfId="17125"/>
    <cellStyle name="Normal 31 3 2" xfId="17126"/>
    <cellStyle name="Normal 31 3 2 2" xfId="17127"/>
    <cellStyle name="Normal 31 3 2 2 2" xfId="17128"/>
    <cellStyle name="Normal 31 3 2 2 3" xfId="17129"/>
    <cellStyle name="Normal 31 3 2 2 4" xfId="17130"/>
    <cellStyle name="Normal 31 3 2 3" xfId="17131"/>
    <cellStyle name="Normal 31 3 2 4" xfId="17132"/>
    <cellStyle name="Normal 31 3 2 5" xfId="17133"/>
    <cellStyle name="Normal 31 3 3" xfId="17134"/>
    <cellStyle name="Normal 31 3 3 2" xfId="17135"/>
    <cellStyle name="Normal 31 3 3 3" xfId="17136"/>
    <cellStyle name="Normal 31 3 3 4" xfId="17137"/>
    <cellStyle name="Normal 31 3 4" xfId="17138"/>
    <cellStyle name="Normal 31 3 5" xfId="17139"/>
    <cellStyle name="Normal 31 3 6" xfId="17140"/>
    <cellStyle name="Normal 32" xfId="17141"/>
    <cellStyle name="Normal 32 2" xfId="17142"/>
    <cellStyle name="Normal 32 3" xfId="17143"/>
    <cellStyle name="Normal 32 3 2" xfId="17144"/>
    <cellStyle name="Normal 32 3 2 2" xfId="17145"/>
    <cellStyle name="Normal 32 3 2 2 2" xfId="17146"/>
    <cellStyle name="Normal 32 3 2 2 3" xfId="17147"/>
    <cellStyle name="Normal 32 3 2 2 4" xfId="17148"/>
    <cellStyle name="Normal 32 3 2 3" xfId="17149"/>
    <cellStyle name="Normal 32 3 2 4" xfId="17150"/>
    <cellStyle name="Normal 32 3 2 5" xfId="17151"/>
    <cellStyle name="Normal 32 3 3" xfId="17152"/>
    <cellStyle name="Normal 32 3 3 2" xfId="17153"/>
    <cellStyle name="Normal 32 3 3 3" xfId="17154"/>
    <cellStyle name="Normal 32 3 3 4" xfId="17155"/>
    <cellStyle name="Normal 32 3 4" xfId="17156"/>
    <cellStyle name="Normal 32 3 5" xfId="17157"/>
    <cellStyle name="Normal 32 3 6" xfId="17158"/>
    <cellStyle name="Normal 33" xfId="17159"/>
    <cellStyle name="Normal 33 2" xfId="17160"/>
    <cellStyle name="Normal 33 3" xfId="17161"/>
    <cellStyle name="Normal 33 3 2" xfId="17162"/>
    <cellStyle name="Normal 33 3 2 2" xfId="17163"/>
    <cellStyle name="Normal 33 3 2 2 2" xfId="17164"/>
    <cellStyle name="Normal 33 3 2 2 3" xfId="17165"/>
    <cellStyle name="Normal 33 3 2 2 4" xfId="17166"/>
    <cellStyle name="Normal 33 3 2 3" xfId="17167"/>
    <cellStyle name="Normal 33 3 2 4" xfId="17168"/>
    <cellStyle name="Normal 33 3 2 5" xfId="17169"/>
    <cellStyle name="Normal 33 3 3" xfId="17170"/>
    <cellStyle name="Normal 33 3 3 2" xfId="17171"/>
    <cellStyle name="Normal 33 3 3 3" xfId="17172"/>
    <cellStyle name="Normal 33 3 3 4" xfId="17173"/>
    <cellStyle name="Normal 33 3 4" xfId="17174"/>
    <cellStyle name="Normal 33 3 5" xfId="17175"/>
    <cellStyle name="Normal 33 3 6" xfId="17176"/>
    <cellStyle name="Normal 34" xfId="17177"/>
    <cellStyle name="Normal 34 2" xfId="17178"/>
    <cellStyle name="Normal 34 2 2" xfId="17179"/>
    <cellStyle name="Normal 34 2 2 2" xfId="17180"/>
    <cellStyle name="Normal 34 2 2 3" xfId="17181"/>
    <cellStyle name="Normal 34 2 2 4" xfId="17182"/>
    <cellStyle name="Normal 34 2 3" xfId="17183"/>
    <cellStyle name="Normal 34 2 4" xfId="17184"/>
    <cellStyle name="Normal 34 2 5" xfId="17185"/>
    <cellStyle name="Normal 34 3" xfId="17186"/>
    <cellStyle name="Normal 34 4" xfId="17187"/>
    <cellStyle name="Normal 34 4 2" xfId="17188"/>
    <cellStyle name="Normal 34 4 3" xfId="17189"/>
    <cellStyle name="Normal 34 4 4" xfId="17190"/>
    <cellStyle name="Normal 34 5" xfId="17191"/>
    <cellStyle name="Normal 34 6" xfId="17192"/>
    <cellStyle name="Normal 34 7" xfId="17193"/>
    <cellStyle name="Normal 35" xfId="17194"/>
    <cellStyle name="Normal 35 2" xfId="17195"/>
    <cellStyle name="Normal 35 2 2" xfId="17196"/>
    <cellStyle name="Normal 35 2 2 2" xfId="17197"/>
    <cellStyle name="Normal 35 2 2 2 2" xfId="17198"/>
    <cellStyle name="Normal 35 2 2 2 3" xfId="17199"/>
    <cellStyle name="Normal 35 2 2 2 4" xfId="17200"/>
    <cellStyle name="Normal 35 2 2 3" xfId="17201"/>
    <cellStyle name="Normal 35 2 2 4" xfId="17202"/>
    <cellStyle name="Normal 35 2 2 5" xfId="17203"/>
    <cellStyle name="Normal 35 2 3" xfId="17204"/>
    <cellStyle name="Normal 35 2 3 2" xfId="17205"/>
    <cellStyle name="Normal 35 2 3 3" xfId="17206"/>
    <cellStyle name="Normal 35 2 3 4" xfId="17207"/>
    <cellStyle name="Normal 35 2 4" xfId="17208"/>
    <cellStyle name="Normal 35 2 5" xfId="17209"/>
    <cellStyle name="Normal 35 2 6" xfId="17210"/>
    <cellStyle name="Normal 36" xfId="17211"/>
    <cellStyle name="Normal 36 2" xfId="17212"/>
    <cellStyle name="Normal 36 2 2" xfId="17213"/>
    <cellStyle name="Normal 36 2 2 2" xfId="17214"/>
    <cellStyle name="Normal 36 2 2 3" xfId="17215"/>
    <cellStyle name="Normal 36 2 2 4" xfId="17216"/>
    <cellStyle name="Normal 36 2 3" xfId="17217"/>
    <cellStyle name="Normal 36 2 4" xfId="17218"/>
    <cellStyle name="Normal 36 2 5" xfId="17219"/>
    <cellStyle name="Normal 36 3" xfId="17220"/>
    <cellStyle name="Normal 36 4" xfId="17221"/>
    <cellStyle name="Normal 36 4 2" xfId="17222"/>
    <cellStyle name="Normal 36 4 3" xfId="17223"/>
    <cellStyle name="Normal 36 4 4" xfId="17224"/>
    <cellStyle name="Normal 36 5" xfId="17225"/>
    <cellStyle name="Normal 36 6" xfId="17226"/>
    <cellStyle name="Normal 36 7" xfId="17227"/>
    <cellStyle name="Normal 37" xfId="17228"/>
    <cellStyle name="Normal 37 2" xfId="17229"/>
    <cellStyle name="Normal 37 3" xfId="17230"/>
    <cellStyle name="Normal 37 3 2" xfId="17231"/>
    <cellStyle name="Normal 37 3 2 2" xfId="17232"/>
    <cellStyle name="Normal 37 3 2 2 2" xfId="17233"/>
    <cellStyle name="Normal 37 3 2 2 3" xfId="17234"/>
    <cellStyle name="Normal 37 3 2 2 4" xfId="17235"/>
    <cellStyle name="Normal 37 3 2 3" xfId="17236"/>
    <cellStyle name="Normal 37 3 2 4" xfId="17237"/>
    <cellStyle name="Normal 37 3 2 5" xfId="17238"/>
    <cellStyle name="Normal 37 3 3" xfId="17239"/>
    <cellStyle name="Normal 37 3 3 2" xfId="17240"/>
    <cellStyle name="Normal 37 3 3 3" xfId="17241"/>
    <cellStyle name="Normal 37 3 3 4" xfId="17242"/>
    <cellStyle name="Normal 37 3 4" xfId="17243"/>
    <cellStyle name="Normal 37 3 5" xfId="17244"/>
    <cellStyle name="Normal 37 3 6" xfId="17245"/>
    <cellStyle name="Normal 38" xfId="17246"/>
    <cellStyle name="Normal 38 2" xfId="17247"/>
    <cellStyle name="Normal 38 3" xfId="17248"/>
    <cellStyle name="Normal 38 3 2" xfId="17249"/>
    <cellStyle name="Normal 38 3 2 2" xfId="17250"/>
    <cellStyle name="Normal 38 3 2 2 2" xfId="17251"/>
    <cellStyle name="Normal 38 3 2 2 3" xfId="17252"/>
    <cellStyle name="Normal 38 3 2 2 4" xfId="17253"/>
    <cellStyle name="Normal 38 3 2 3" xfId="17254"/>
    <cellStyle name="Normal 38 3 2 4" xfId="17255"/>
    <cellStyle name="Normal 38 3 2 5" xfId="17256"/>
    <cellStyle name="Normal 38 3 3" xfId="17257"/>
    <cellStyle name="Normal 38 3 3 2" xfId="17258"/>
    <cellStyle name="Normal 38 3 3 3" xfId="17259"/>
    <cellStyle name="Normal 38 3 3 4" xfId="17260"/>
    <cellStyle name="Normal 38 3 4" xfId="17261"/>
    <cellStyle name="Normal 38 3 5" xfId="17262"/>
    <cellStyle name="Normal 38 3 6" xfId="17263"/>
    <cellStyle name="Normal 39" xfId="17264"/>
    <cellStyle name="Normal 39 2" xfId="17265"/>
    <cellStyle name="Normal 39 3" xfId="17266"/>
    <cellStyle name="Normal 39 3 2" xfId="17267"/>
    <cellStyle name="Normal 39 3 2 2" xfId="17268"/>
    <cellStyle name="Normal 39 3 2 2 2" xfId="17269"/>
    <cellStyle name="Normal 39 3 2 2 3" xfId="17270"/>
    <cellStyle name="Normal 39 3 2 2 4" xfId="17271"/>
    <cellStyle name="Normal 39 3 2 3" xfId="17272"/>
    <cellStyle name="Normal 39 3 2 4" xfId="17273"/>
    <cellStyle name="Normal 39 3 2 5" xfId="17274"/>
    <cellStyle name="Normal 39 3 3" xfId="17275"/>
    <cellStyle name="Normal 39 3 3 2" xfId="17276"/>
    <cellStyle name="Normal 39 3 3 3" xfId="17277"/>
    <cellStyle name="Normal 39 3 3 4" xfId="17278"/>
    <cellStyle name="Normal 39 3 4" xfId="17279"/>
    <cellStyle name="Normal 39 3 5" xfId="17280"/>
    <cellStyle name="Normal 39 3 6" xfId="17281"/>
    <cellStyle name="Normal 4" xfId="13"/>
    <cellStyle name="Normal 4 10" xfId="17282"/>
    <cellStyle name="Normal 4 11" xfId="17283"/>
    <cellStyle name="Normal 4 12" xfId="17284"/>
    <cellStyle name="Normal 4 13" xfId="17285"/>
    <cellStyle name="Normal 4 13 2" xfId="17286"/>
    <cellStyle name="Normal 4 13 3" xfId="17287"/>
    <cellStyle name="Normal 4 13 4" xfId="17288"/>
    <cellStyle name="Normal 4 14" xfId="17289"/>
    <cellStyle name="Normal 4 14 2" xfId="17290"/>
    <cellStyle name="Normal 4 14 3" xfId="17291"/>
    <cellStyle name="Normal 4 2" xfId="17292"/>
    <cellStyle name="Normal 4 2 10" xfId="17293"/>
    <cellStyle name="Normal 4 2 11" xfId="17294"/>
    <cellStyle name="Normal 4 2 11 2" xfId="17295"/>
    <cellStyle name="Normal 4 2 11 2 2" xfId="17296"/>
    <cellStyle name="Normal 4 2 11 2 3" xfId="17297"/>
    <cellStyle name="Normal 4 2 11 2 4" xfId="17298"/>
    <cellStyle name="Normal 4 2 11 3" xfId="17299"/>
    <cellStyle name="Normal 4 2 11 4" xfId="17300"/>
    <cellStyle name="Normal 4 2 11 5" xfId="17301"/>
    <cellStyle name="Normal 4 2 12" xfId="17302"/>
    <cellStyle name="Normal 4 2 13" xfId="17303"/>
    <cellStyle name="Normal 4 2 14" xfId="17304"/>
    <cellStyle name="Normal 4 2 2" xfId="17305"/>
    <cellStyle name="Normal 4 2 2 10" xfId="17306"/>
    <cellStyle name="Normal 4 2 2 10 2" xfId="17307"/>
    <cellStyle name="Normal 4 2 2 10 2 2" xfId="17308"/>
    <cellStyle name="Normal 4 2 2 10 2 3" xfId="17309"/>
    <cellStyle name="Normal 4 2 2 10 2 4" xfId="17310"/>
    <cellStyle name="Normal 4 2 2 10 3" xfId="17311"/>
    <cellStyle name="Normal 4 2 2 10 4" xfId="17312"/>
    <cellStyle name="Normal 4 2 2 10 5" xfId="17313"/>
    <cellStyle name="Normal 4 2 2 11" xfId="17314"/>
    <cellStyle name="Normal 4 2 2 12" xfId="17315"/>
    <cellStyle name="Normal 4 2 2 13" xfId="17316"/>
    <cellStyle name="Normal 4 2 2 14" xfId="17317"/>
    <cellStyle name="Normal 4 2 2 2" xfId="17318"/>
    <cellStyle name="Normal 4 2 2 2 2" xfId="17319"/>
    <cellStyle name="Normal 4 2 2 2 2 2" xfId="17320"/>
    <cellStyle name="Normal 4 2 2 2 2 2 2" xfId="17321"/>
    <cellStyle name="Normal 4 2 2 2 2 2 2 2" xfId="17322"/>
    <cellStyle name="Normal 4 2 2 2 2 2 2 2 2" xfId="17323"/>
    <cellStyle name="Normal 4 2 2 2 2 2 2 2 3" xfId="17324"/>
    <cellStyle name="Normal 4 2 2 2 2 2 2 2 4" xfId="17325"/>
    <cellStyle name="Normal 4 2 2 2 2 2 2 3" xfId="17326"/>
    <cellStyle name="Normal 4 2 2 2 2 2 2 4" xfId="17327"/>
    <cellStyle name="Normal 4 2 2 2 2 2 2 5" xfId="17328"/>
    <cellStyle name="Normal 4 2 2 2 2 2 3" xfId="17329"/>
    <cellStyle name="Normal 4 2 2 2 2 2 3 2" xfId="17330"/>
    <cellStyle name="Normal 4 2 2 2 2 2 3 3" xfId="17331"/>
    <cellStyle name="Normal 4 2 2 2 2 2 3 4" xfId="17332"/>
    <cellStyle name="Normal 4 2 2 2 2 2 4" xfId="17333"/>
    <cellStyle name="Normal 4 2 2 2 2 2 5" xfId="17334"/>
    <cellStyle name="Normal 4 2 2 2 2 2 6" xfId="17335"/>
    <cellStyle name="Normal 4 2 2 2 2 3" xfId="17336"/>
    <cellStyle name="Normal 4 2 2 2 2 3 2" xfId="17337"/>
    <cellStyle name="Normal 4 2 2 2 2 3 2 2" xfId="17338"/>
    <cellStyle name="Normal 4 2 2 2 2 3 2 2 2" xfId="17339"/>
    <cellStyle name="Normal 4 2 2 2 2 3 2 2 3" xfId="17340"/>
    <cellStyle name="Normal 4 2 2 2 2 3 2 2 4" xfId="17341"/>
    <cellStyle name="Normal 4 2 2 2 2 3 2 3" xfId="17342"/>
    <cellStyle name="Normal 4 2 2 2 2 3 2 4" xfId="17343"/>
    <cellStyle name="Normal 4 2 2 2 2 3 2 5" xfId="17344"/>
    <cellStyle name="Normal 4 2 2 2 2 3 3" xfId="17345"/>
    <cellStyle name="Normal 4 2 2 2 2 3 3 2" xfId="17346"/>
    <cellStyle name="Normal 4 2 2 2 2 3 3 3" xfId="17347"/>
    <cellStyle name="Normal 4 2 2 2 2 3 3 4" xfId="17348"/>
    <cellStyle name="Normal 4 2 2 2 2 3 4" xfId="17349"/>
    <cellStyle name="Normal 4 2 2 2 2 3 5" xfId="17350"/>
    <cellStyle name="Normal 4 2 2 2 2 3 6" xfId="17351"/>
    <cellStyle name="Normal 4 2 2 2 2 4" xfId="17352"/>
    <cellStyle name="Normal 4 2 2 2 2 4 2" xfId="17353"/>
    <cellStyle name="Normal 4 2 2 2 2 4 2 2" xfId="17354"/>
    <cellStyle name="Normal 4 2 2 2 2 4 2 3" xfId="17355"/>
    <cellStyle name="Normal 4 2 2 2 2 4 2 4" xfId="17356"/>
    <cellStyle name="Normal 4 2 2 2 2 4 3" xfId="17357"/>
    <cellStyle name="Normal 4 2 2 2 2 4 4" xfId="17358"/>
    <cellStyle name="Normal 4 2 2 2 2 4 5" xfId="17359"/>
    <cellStyle name="Normal 4 2 2 2 2 5" xfId="17360"/>
    <cellStyle name="Normal 4 2 2 2 2 5 2" xfId="17361"/>
    <cellStyle name="Normal 4 2 2 2 2 5 3" xfId="17362"/>
    <cellStyle name="Normal 4 2 2 2 2 5 4" xfId="17363"/>
    <cellStyle name="Normal 4 2 2 2 2 6" xfId="17364"/>
    <cellStyle name="Normal 4 2 2 2 2 7" xfId="17365"/>
    <cellStyle name="Normal 4 2 2 2 2 8" xfId="17366"/>
    <cellStyle name="Normal 4 2 2 2 3" xfId="17367"/>
    <cellStyle name="Normal 4 2 2 2 3 2" xfId="17368"/>
    <cellStyle name="Normal 4 2 2 2 3 2 2" xfId="17369"/>
    <cellStyle name="Normal 4 2 2 2 3 2 2 2" xfId="17370"/>
    <cellStyle name="Normal 4 2 2 2 3 2 2 3" xfId="17371"/>
    <cellStyle name="Normal 4 2 2 2 3 2 2 4" xfId="17372"/>
    <cellStyle name="Normal 4 2 2 2 3 2 3" xfId="17373"/>
    <cellStyle name="Normal 4 2 2 2 3 2 4" xfId="17374"/>
    <cellStyle name="Normal 4 2 2 2 3 2 5" xfId="17375"/>
    <cellStyle name="Normal 4 2 2 2 3 3" xfId="17376"/>
    <cellStyle name="Normal 4 2 2 2 3 3 2" xfId="17377"/>
    <cellStyle name="Normal 4 2 2 2 3 3 3" xfId="17378"/>
    <cellStyle name="Normal 4 2 2 2 3 3 4" xfId="17379"/>
    <cellStyle name="Normal 4 2 2 2 3 4" xfId="17380"/>
    <cellStyle name="Normal 4 2 2 2 3 5" xfId="17381"/>
    <cellStyle name="Normal 4 2 2 2 3 6" xfId="17382"/>
    <cellStyle name="Normal 4 2 2 2 4" xfId="17383"/>
    <cellStyle name="Normal 4 2 2 2 4 2" xfId="17384"/>
    <cellStyle name="Normal 4 2 2 2 4 2 2" xfId="17385"/>
    <cellStyle name="Normal 4 2 2 2 4 2 2 2" xfId="17386"/>
    <cellStyle name="Normal 4 2 2 2 4 2 2 3" xfId="17387"/>
    <cellStyle name="Normal 4 2 2 2 4 2 2 4" xfId="17388"/>
    <cellStyle name="Normal 4 2 2 2 4 2 3" xfId="17389"/>
    <cellStyle name="Normal 4 2 2 2 4 2 4" xfId="17390"/>
    <cellStyle name="Normal 4 2 2 2 4 2 5" xfId="17391"/>
    <cellStyle name="Normal 4 2 2 2 4 3" xfId="17392"/>
    <cellStyle name="Normal 4 2 2 2 4 3 2" xfId="17393"/>
    <cellStyle name="Normal 4 2 2 2 4 3 3" xfId="17394"/>
    <cellStyle name="Normal 4 2 2 2 4 3 4" xfId="17395"/>
    <cellStyle name="Normal 4 2 2 2 4 4" xfId="17396"/>
    <cellStyle name="Normal 4 2 2 2 4 5" xfId="17397"/>
    <cellStyle name="Normal 4 2 2 2 4 6" xfId="17398"/>
    <cellStyle name="Normal 4 2 2 2 5" xfId="17399"/>
    <cellStyle name="Normal 4 2 2 2 5 2" xfId="17400"/>
    <cellStyle name="Normal 4 2 2 2 5 2 2" xfId="17401"/>
    <cellStyle name="Normal 4 2 2 2 5 2 3" xfId="17402"/>
    <cellStyle name="Normal 4 2 2 2 5 2 4" xfId="17403"/>
    <cellStyle name="Normal 4 2 2 2 5 3" xfId="17404"/>
    <cellStyle name="Normal 4 2 2 2 5 4" xfId="17405"/>
    <cellStyle name="Normal 4 2 2 2 5 5" xfId="17406"/>
    <cellStyle name="Normal 4 2 2 2 6" xfId="17407"/>
    <cellStyle name="Normal 4 2 2 2 6 2" xfId="17408"/>
    <cellStyle name="Normal 4 2 2 2 6 3" xfId="17409"/>
    <cellStyle name="Normal 4 2 2 2 6 4" xfId="17410"/>
    <cellStyle name="Normal 4 2 2 2 7" xfId="17411"/>
    <cellStyle name="Normal 4 2 2 2 8" xfId="17412"/>
    <cellStyle name="Normal 4 2 2 2 9" xfId="17413"/>
    <cellStyle name="Normal 4 2 2 3" xfId="17414"/>
    <cellStyle name="Normal 4 2 2 3 2" xfId="17415"/>
    <cellStyle name="Normal 4 2 2 3 2 2" xfId="17416"/>
    <cellStyle name="Normal 4 2 2 3 2 2 2" xfId="17417"/>
    <cellStyle name="Normal 4 2 2 3 2 2 2 2" xfId="17418"/>
    <cellStyle name="Normal 4 2 2 3 2 2 2 2 2" xfId="17419"/>
    <cellStyle name="Normal 4 2 2 3 2 2 2 2 3" xfId="17420"/>
    <cellStyle name="Normal 4 2 2 3 2 2 2 2 4" xfId="17421"/>
    <cellStyle name="Normal 4 2 2 3 2 2 2 3" xfId="17422"/>
    <cellStyle name="Normal 4 2 2 3 2 2 2 4" xfId="17423"/>
    <cellStyle name="Normal 4 2 2 3 2 2 2 5" xfId="17424"/>
    <cellStyle name="Normal 4 2 2 3 2 2 3" xfId="17425"/>
    <cellStyle name="Normal 4 2 2 3 2 2 3 2" xfId="17426"/>
    <cellStyle name="Normal 4 2 2 3 2 2 3 3" xfId="17427"/>
    <cellStyle name="Normal 4 2 2 3 2 2 3 4" xfId="17428"/>
    <cellStyle name="Normal 4 2 2 3 2 2 4" xfId="17429"/>
    <cellStyle name="Normal 4 2 2 3 2 2 5" xfId="17430"/>
    <cellStyle name="Normal 4 2 2 3 2 2 6" xfId="17431"/>
    <cellStyle name="Normal 4 2 2 3 2 3" xfId="17432"/>
    <cellStyle name="Normal 4 2 2 3 2 3 2" xfId="17433"/>
    <cellStyle name="Normal 4 2 2 3 2 3 2 2" xfId="17434"/>
    <cellStyle name="Normal 4 2 2 3 2 3 2 2 2" xfId="17435"/>
    <cellStyle name="Normal 4 2 2 3 2 3 2 2 3" xfId="17436"/>
    <cellStyle name="Normal 4 2 2 3 2 3 2 2 4" xfId="17437"/>
    <cellStyle name="Normal 4 2 2 3 2 3 2 3" xfId="17438"/>
    <cellStyle name="Normal 4 2 2 3 2 3 2 4" xfId="17439"/>
    <cellStyle name="Normal 4 2 2 3 2 3 2 5" xfId="17440"/>
    <cellStyle name="Normal 4 2 2 3 2 3 3" xfId="17441"/>
    <cellStyle name="Normal 4 2 2 3 2 3 3 2" xfId="17442"/>
    <cellStyle name="Normal 4 2 2 3 2 3 3 3" xfId="17443"/>
    <cellStyle name="Normal 4 2 2 3 2 3 3 4" xfId="17444"/>
    <cellStyle name="Normal 4 2 2 3 2 3 4" xfId="17445"/>
    <cellStyle name="Normal 4 2 2 3 2 3 5" xfId="17446"/>
    <cellStyle name="Normal 4 2 2 3 2 3 6" xfId="17447"/>
    <cellStyle name="Normal 4 2 2 3 2 4" xfId="17448"/>
    <cellStyle name="Normal 4 2 2 3 2 4 2" xfId="17449"/>
    <cellStyle name="Normal 4 2 2 3 2 4 2 2" xfId="17450"/>
    <cellStyle name="Normal 4 2 2 3 2 4 2 3" xfId="17451"/>
    <cellStyle name="Normal 4 2 2 3 2 4 2 4" xfId="17452"/>
    <cellStyle name="Normal 4 2 2 3 2 4 3" xfId="17453"/>
    <cellStyle name="Normal 4 2 2 3 2 4 4" xfId="17454"/>
    <cellStyle name="Normal 4 2 2 3 2 4 5" xfId="17455"/>
    <cellStyle name="Normal 4 2 2 3 2 5" xfId="17456"/>
    <cellStyle name="Normal 4 2 2 3 2 5 2" xfId="17457"/>
    <cellStyle name="Normal 4 2 2 3 2 5 3" xfId="17458"/>
    <cellStyle name="Normal 4 2 2 3 2 5 4" xfId="17459"/>
    <cellStyle name="Normal 4 2 2 3 2 6" xfId="17460"/>
    <cellStyle name="Normal 4 2 2 3 2 7" xfId="17461"/>
    <cellStyle name="Normal 4 2 2 3 2 8" xfId="17462"/>
    <cellStyle name="Normal 4 2 2 3 3" xfId="17463"/>
    <cellStyle name="Normal 4 2 2 3 3 2" xfId="17464"/>
    <cellStyle name="Normal 4 2 2 3 3 2 2" xfId="17465"/>
    <cellStyle name="Normal 4 2 2 3 3 2 2 2" xfId="17466"/>
    <cellStyle name="Normal 4 2 2 3 3 2 2 3" xfId="17467"/>
    <cellStyle name="Normal 4 2 2 3 3 2 2 4" xfId="17468"/>
    <cellStyle name="Normal 4 2 2 3 3 2 3" xfId="17469"/>
    <cellStyle name="Normal 4 2 2 3 3 2 4" xfId="17470"/>
    <cellStyle name="Normal 4 2 2 3 3 2 5" xfId="17471"/>
    <cellStyle name="Normal 4 2 2 3 3 3" xfId="17472"/>
    <cellStyle name="Normal 4 2 2 3 3 3 2" xfId="17473"/>
    <cellStyle name="Normal 4 2 2 3 3 3 3" xfId="17474"/>
    <cellStyle name="Normal 4 2 2 3 3 3 4" xfId="17475"/>
    <cellStyle name="Normal 4 2 2 3 3 4" xfId="17476"/>
    <cellStyle name="Normal 4 2 2 3 3 5" xfId="17477"/>
    <cellStyle name="Normal 4 2 2 3 3 6" xfId="17478"/>
    <cellStyle name="Normal 4 2 2 3 4" xfId="17479"/>
    <cellStyle name="Normal 4 2 2 3 4 2" xfId="17480"/>
    <cellStyle name="Normal 4 2 2 3 4 2 2" xfId="17481"/>
    <cellStyle name="Normal 4 2 2 3 4 2 2 2" xfId="17482"/>
    <cellStyle name="Normal 4 2 2 3 4 2 2 3" xfId="17483"/>
    <cellStyle name="Normal 4 2 2 3 4 2 2 4" xfId="17484"/>
    <cellStyle name="Normal 4 2 2 3 4 2 3" xfId="17485"/>
    <cellStyle name="Normal 4 2 2 3 4 2 4" xfId="17486"/>
    <cellStyle name="Normal 4 2 2 3 4 2 5" xfId="17487"/>
    <cellStyle name="Normal 4 2 2 3 4 3" xfId="17488"/>
    <cellStyle name="Normal 4 2 2 3 4 3 2" xfId="17489"/>
    <cellStyle name="Normal 4 2 2 3 4 3 3" xfId="17490"/>
    <cellStyle name="Normal 4 2 2 3 4 3 4" xfId="17491"/>
    <cellStyle name="Normal 4 2 2 3 4 4" xfId="17492"/>
    <cellStyle name="Normal 4 2 2 3 4 5" xfId="17493"/>
    <cellStyle name="Normal 4 2 2 3 4 6" xfId="17494"/>
    <cellStyle name="Normal 4 2 2 3 5" xfId="17495"/>
    <cellStyle name="Normal 4 2 2 3 5 2" xfId="17496"/>
    <cellStyle name="Normal 4 2 2 3 5 2 2" xfId="17497"/>
    <cellStyle name="Normal 4 2 2 3 5 2 3" xfId="17498"/>
    <cellStyle name="Normal 4 2 2 3 5 2 4" xfId="17499"/>
    <cellStyle name="Normal 4 2 2 3 5 3" xfId="17500"/>
    <cellStyle name="Normal 4 2 2 3 5 4" xfId="17501"/>
    <cellStyle name="Normal 4 2 2 3 5 5" xfId="17502"/>
    <cellStyle name="Normal 4 2 2 3 6" xfId="17503"/>
    <cellStyle name="Normal 4 2 2 3 6 2" xfId="17504"/>
    <cellStyle name="Normal 4 2 2 3 6 3" xfId="17505"/>
    <cellStyle name="Normal 4 2 2 3 6 4" xfId="17506"/>
    <cellStyle name="Normal 4 2 2 3 7" xfId="17507"/>
    <cellStyle name="Normal 4 2 2 3 8" xfId="17508"/>
    <cellStyle name="Normal 4 2 2 3 9" xfId="17509"/>
    <cellStyle name="Normal 4 2 2 4" xfId="17510"/>
    <cellStyle name="Normal 4 2 2 4 2" xfId="17511"/>
    <cellStyle name="Normal 4 2 2 4 2 2" xfId="17512"/>
    <cellStyle name="Normal 4 2 2 4 2 2 2" xfId="17513"/>
    <cellStyle name="Normal 4 2 2 4 2 2 2 2" xfId="17514"/>
    <cellStyle name="Normal 4 2 2 4 2 2 2 2 2" xfId="17515"/>
    <cellStyle name="Normal 4 2 2 4 2 2 2 2 3" xfId="17516"/>
    <cellStyle name="Normal 4 2 2 4 2 2 2 2 4" xfId="17517"/>
    <cellStyle name="Normal 4 2 2 4 2 2 2 3" xfId="17518"/>
    <cellStyle name="Normal 4 2 2 4 2 2 2 4" xfId="17519"/>
    <cellStyle name="Normal 4 2 2 4 2 2 2 5" xfId="17520"/>
    <cellStyle name="Normal 4 2 2 4 2 2 3" xfId="17521"/>
    <cellStyle name="Normal 4 2 2 4 2 2 3 2" xfId="17522"/>
    <cellStyle name="Normal 4 2 2 4 2 2 3 3" xfId="17523"/>
    <cellStyle name="Normal 4 2 2 4 2 2 3 4" xfId="17524"/>
    <cellStyle name="Normal 4 2 2 4 2 2 4" xfId="17525"/>
    <cellStyle name="Normal 4 2 2 4 2 2 5" xfId="17526"/>
    <cellStyle name="Normal 4 2 2 4 2 2 6" xfId="17527"/>
    <cellStyle name="Normal 4 2 2 4 2 3" xfId="17528"/>
    <cellStyle name="Normal 4 2 2 4 2 3 2" xfId="17529"/>
    <cellStyle name="Normal 4 2 2 4 2 3 2 2" xfId="17530"/>
    <cellStyle name="Normal 4 2 2 4 2 3 2 2 2" xfId="17531"/>
    <cellStyle name="Normal 4 2 2 4 2 3 2 2 3" xfId="17532"/>
    <cellStyle name="Normal 4 2 2 4 2 3 2 2 4" xfId="17533"/>
    <cellStyle name="Normal 4 2 2 4 2 3 2 3" xfId="17534"/>
    <cellStyle name="Normal 4 2 2 4 2 3 2 4" xfId="17535"/>
    <cellStyle name="Normal 4 2 2 4 2 3 2 5" xfId="17536"/>
    <cellStyle name="Normal 4 2 2 4 2 3 3" xfId="17537"/>
    <cellStyle name="Normal 4 2 2 4 2 3 3 2" xfId="17538"/>
    <cellStyle name="Normal 4 2 2 4 2 3 3 3" xfId="17539"/>
    <cellStyle name="Normal 4 2 2 4 2 3 3 4" xfId="17540"/>
    <cellStyle name="Normal 4 2 2 4 2 3 4" xfId="17541"/>
    <cellStyle name="Normal 4 2 2 4 2 3 5" xfId="17542"/>
    <cellStyle name="Normal 4 2 2 4 2 3 6" xfId="17543"/>
    <cellStyle name="Normal 4 2 2 4 2 4" xfId="17544"/>
    <cellStyle name="Normal 4 2 2 4 2 4 2" xfId="17545"/>
    <cellStyle name="Normal 4 2 2 4 2 4 2 2" xfId="17546"/>
    <cellStyle name="Normal 4 2 2 4 2 4 2 3" xfId="17547"/>
    <cellStyle name="Normal 4 2 2 4 2 4 2 4" xfId="17548"/>
    <cellStyle name="Normal 4 2 2 4 2 4 3" xfId="17549"/>
    <cellStyle name="Normal 4 2 2 4 2 4 4" xfId="17550"/>
    <cellStyle name="Normal 4 2 2 4 2 4 5" xfId="17551"/>
    <cellStyle name="Normal 4 2 2 4 2 5" xfId="17552"/>
    <cellStyle name="Normal 4 2 2 4 2 5 2" xfId="17553"/>
    <cellStyle name="Normal 4 2 2 4 2 5 3" xfId="17554"/>
    <cellStyle name="Normal 4 2 2 4 2 5 4" xfId="17555"/>
    <cellStyle name="Normal 4 2 2 4 2 6" xfId="17556"/>
    <cellStyle name="Normal 4 2 2 4 2 7" xfId="17557"/>
    <cellStyle name="Normal 4 2 2 4 2 8" xfId="17558"/>
    <cellStyle name="Normal 4 2 2 4 3" xfId="17559"/>
    <cellStyle name="Normal 4 2 2 4 3 2" xfId="17560"/>
    <cellStyle name="Normal 4 2 2 4 3 2 2" xfId="17561"/>
    <cellStyle name="Normal 4 2 2 4 3 2 2 2" xfId="17562"/>
    <cellStyle name="Normal 4 2 2 4 3 2 2 3" xfId="17563"/>
    <cellStyle name="Normal 4 2 2 4 3 2 2 4" xfId="17564"/>
    <cellStyle name="Normal 4 2 2 4 3 2 3" xfId="17565"/>
    <cellStyle name="Normal 4 2 2 4 3 2 4" xfId="17566"/>
    <cellStyle name="Normal 4 2 2 4 3 2 5" xfId="17567"/>
    <cellStyle name="Normal 4 2 2 4 3 3" xfId="17568"/>
    <cellStyle name="Normal 4 2 2 4 3 3 2" xfId="17569"/>
    <cellStyle name="Normal 4 2 2 4 3 3 3" xfId="17570"/>
    <cellStyle name="Normal 4 2 2 4 3 3 4" xfId="17571"/>
    <cellStyle name="Normal 4 2 2 4 3 4" xfId="17572"/>
    <cellStyle name="Normal 4 2 2 4 3 5" xfId="17573"/>
    <cellStyle name="Normal 4 2 2 4 3 6" xfId="17574"/>
    <cellStyle name="Normal 4 2 2 4 4" xfId="17575"/>
    <cellStyle name="Normal 4 2 2 4 4 2" xfId="17576"/>
    <cellStyle name="Normal 4 2 2 4 4 2 2" xfId="17577"/>
    <cellStyle name="Normal 4 2 2 4 4 2 2 2" xfId="17578"/>
    <cellStyle name="Normal 4 2 2 4 4 2 2 3" xfId="17579"/>
    <cellStyle name="Normal 4 2 2 4 4 2 2 4" xfId="17580"/>
    <cellStyle name="Normal 4 2 2 4 4 2 3" xfId="17581"/>
    <cellStyle name="Normal 4 2 2 4 4 2 4" xfId="17582"/>
    <cellStyle name="Normal 4 2 2 4 4 2 5" xfId="17583"/>
    <cellStyle name="Normal 4 2 2 4 4 3" xfId="17584"/>
    <cellStyle name="Normal 4 2 2 4 4 3 2" xfId="17585"/>
    <cellStyle name="Normal 4 2 2 4 4 3 3" xfId="17586"/>
    <cellStyle name="Normal 4 2 2 4 4 3 4" xfId="17587"/>
    <cellStyle name="Normal 4 2 2 4 4 4" xfId="17588"/>
    <cellStyle name="Normal 4 2 2 4 4 5" xfId="17589"/>
    <cellStyle name="Normal 4 2 2 4 4 6" xfId="17590"/>
    <cellStyle name="Normal 4 2 2 4 5" xfId="17591"/>
    <cellStyle name="Normal 4 2 2 4 5 2" xfId="17592"/>
    <cellStyle name="Normal 4 2 2 4 5 2 2" xfId="17593"/>
    <cellStyle name="Normal 4 2 2 4 5 2 3" xfId="17594"/>
    <cellStyle name="Normal 4 2 2 4 5 2 4" xfId="17595"/>
    <cellStyle name="Normal 4 2 2 4 5 3" xfId="17596"/>
    <cellStyle name="Normal 4 2 2 4 5 4" xfId="17597"/>
    <cellStyle name="Normal 4 2 2 4 5 5" xfId="17598"/>
    <cellStyle name="Normal 4 2 2 4 6" xfId="17599"/>
    <cellStyle name="Normal 4 2 2 4 6 2" xfId="17600"/>
    <cellStyle name="Normal 4 2 2 4 6 3" xfId="17601"/>
    <cellStyle name="Normal 4 2 2 4 6 4" xfId="17602"/>
    <cellStyle name="Normal 4 2 2 4 7" xfId="17603"/>
    <cellStyle name="Normal 4 2 2 4 8" xfId="17604"/>
    <cellStyle name="Normal 4 2 2 4 9" xfId="17605"/>
    <cellStyle name="Normal 4 2 2 5" xfId="17606"/>
    <cellStyle name="Normal 4 2 2 5 2" xfId="17607"/>
    <cellStyle name="Normal 4 2 2 5 2 2" xfId="17608"/>
    <cellStyle name="Normal 4 2 2 5 2 2 2" xfId="17609"/>
    <cellStyle name="Normal 4 2 2 5 2 2 2 2" xfId="17610"/>
    <cellStyle name="Normal 4 2 2 5 2 2 2 3" xfId="17611"/>
    <cellStyle name="Normal 4 2 2 5 2 2 2 4" xfId="17612"/>
    <cellStyle name="Normal 4 2 2 5 2 2 3" xfId="17613"/>
    <cellStyle name="Normal 4 2 2 5 2 2 4" xfId="17614"/>
    <cellStyle name="Normal 4 2 2 5 2 2 5" xfId="17615"/>
    <cellStyle name="Normal 4 2 2 5 2 3" xfId="17616"/>
    <cellStyle name="Normal 4 2 2 5 2 3 2" xfId="17617"/>
    <cellStyle name="Normal 4 2 2 5 2 3 3" xfId="17618"/>
    <cellStyle name="Normal 4 2 2 5 2 3 4" xfId="17619"/>
    <cellStyle name="Normal 4 2 2 5 2 4" xfId="17620"/>
    <cellStyle name="Normal 4 2 2 5 2 5" xfId="17621"/>
    <cellStyle name="Normal 4 2 2 5 2 6" xfId="17622"/>
    <cellStyle name="Normal 4 2 2 5 3" xfId="17623"/>
    <cellStyle name="Normal 4 2 2 5 3 2" xfId="17624"/>
    <cellStyle name="Normal 4 2 2 5 3 2 2" xfId="17625"/>
    <cellStyle name="Normal 4 2 2 5 3 2 2 2" xfId="17626"/>
    <cellStyle name="Normal 4 2 2 5 3 2 2 3" xfId="17627"/>
    <cellStyle name="Normal 4 2 2 5 3 2 2 4" xfId="17628"/>
    <cellStyle name="Normal 4 2 2 5 3 2 3" xfId="17629"/>
    <cellStyle name="Normal 4 2 2 5 3 2 4" xfId="17630"/>
    <cellStyle name="Normal 4 2 2 5 3 2 5" xfId="17631"/>
    <cellStyle name="Normal 4 2 2 5 3 3" xfId="17632"/>
    <cellStyle name="Normal 4 2 2 5 3 3 2" xfId="17633"/>
    <cellStyle name="Normal 4 2 2 5 3 3 3" xfId="17634"/>
    <cellStyle name="Normal 4 2 2 5 3 3 4" xfId="17635"/>
    <cellStyle name="Normal 4 2 2 5 3 4" xfId="17636"/>
    <cellStyle name="Normal 4 2 2 5 3 5" xfId="17637"/>
    <cellStyle name="Normal 4 2 2 5 3 6" xfId="17638"/>
    <cellStyle name="Normal 4 2 2 5 4" xfId="17639"/>
    <cellStyle name="Normal 4 2 2 5 4 2" xfId="17640"/>
    <cellStyle name="Normal 4 2 2 5 4 2 2" xfId="17641"/>
    <cellStyle name="Normal 4 2 2 5 4 2 3" xfId="17642"/>
    <cellStyle name="Normal 4 2 2 5 4 2 4" xfId="17643"/>
    <cellStyle name="Normal 4 2 2 5 4 3" xfId="17644"/>
    <cellStyle name="Normal 4 2 2 5 4 4" xfId="17645"/>
    <cellStyle name="Normal 4 2 2 5 4 5" xfId="17646"/>
    <cellStyle name="Normal 4 2 2 5 5" xfId="17647"/>
    <cellStyle name="Normal 4 2 2 5 5 2" xfId="17648"/>
    <cellStyle name="Normal 4 2 2 5 5 3" xfId="17649"/>
    <cellStyle name="Normal 4 2 2 5 5 4" xfId="17650"/>
    <cellStyle name="Normal 4 2 2 5 6" xfId="17651"/>
    <cellStyle name="Normal 4 2 2 5 7" xfId="17652"/>
    <cellStyle name="Normal 4 2 2 5 8" xfId="17653"/>
    <cellStyle name="Normal 4 2 2 6" xfId="17654"/>
    <cellStyle name="Normal 4 2 2 6 2" xfId="17655"/>
    <cellStyle name="Normal 4 2 2 6 2 2" xfId="17656"/>
    <cellStyle name="Normal 4 2 2 6 2 2 2" xfId="17657"/>
    <cellStyle name="Normal 4 2 2 6 2 2 2 2" xfId="17658"/>
    <cellStyle name="Normal 4 2 2 6 2 2 2 3" xfId="17659"/>
    <cellStyle name="Normal 4 2 2 6 2 2 2 4" xfId="17660"/>
    <cellStyle name="Normal 4 2 2 6 2 2 3" xfId="17661"/>
    <cellStyle name="Normal 4 2 2 6 2 2 4" xfId="17662"/>
    <cellStyle name="Normal 4 2 2 6 2 2 5" xfId="17663"/>
    <cellStyle name="Normal 4 2 2 6 2 3" xfId="17664"/>
    <cellStyle name="Normal 4 2 2 6 2 3 2" xfId="17665"/>
    <cellStyle name="Normal 4 2 2 6 2 3 3" xfId="17666"/>
    <cellStyle name="Normal 4 2 2 6 2 3 4" xfId="17667"/>
    <cellStyle name="Normal 4 2 2 6 2 4" xfId="17668"/>
    <cellStyle name="Normal 4 2 2 6 2 5" xfId="17669"/>
    <cellStyle name="Normal 4 2 2 6 2 6" xfId="17670"/>
    <cellStyle name="Normal 4 2 2 6 3" xfId="17671"/>
    <cellStyle name="Normal 4 2 2 6 3 2" xfId="17672"/>
    <cellStyle name="Normal 4 2 2 6 3 2 2" xfId="17673"/>
    <cellStyle name="Normal 4 2 2 6 3 2 2 2" xfId="17674"/>
    <cellStyle name="Normal 4 2 2 6 3 2 2 3" xfId="17675"/>
    <cellStyle name="Normal 4 2 2 6 3 2 2 4" xfId="17676"/>
    <cellStyle name="Normal 4 2 2 6 3 2 3" xfId="17677"/>
    <cellStyle name="Normal 4 2 2 6 3 2 4" xfId="17678"/>
    <cellStyle name="Normal 4 2 2 6 3 2 5" xfId="17679"/>
    <cellStyle name="Normal 4 2 2 6 3 3" xfId="17680"/>
    <cellStyle name="Normal 4 2 2 6 3 3 2" xfId="17681"/>
    <cellStyle name="Normal 4 2 2 6 3 3 3" xfId="17682"/>
    <cellStyle name="Normal 4 2 2 6 3 3 4" xfId="17683"/>
    <cellStyle name="Normal 4 2 2 6 3 4" xfId="17684"/>
    <cellStyle name="Normal 4 2 2 6 3 5" xfId="17685"/>
    <cellStyle name="Normal 4 2 2 6 3 6" xfId="17686"/>
    <cellStyle name="Normal 4 2 2 6 4" xfId="17687"/>
    <cellStyle name="Normal 4 2 2 6 4 2" xfId="17688"/>
    <cellStyle name="Normal 4 2 2 6 4 2 2" xfId="17689"/>
    <cellStyle name="Normal 4 2 2 6 4 2 3" xfId="17690"/>
    <cellStyle name="Normal 4 2 2 6 4 2 4" xfId="17691"/>
    <cellStyle name="Normal 4 2 2 6 4 3" xfId="17692"/>
    <cellStyle name="Normal 4 2 2 6 4 4" xfId="17693"/>
    <cellStyle name="Normal 4 2 2 6 4 5" xfId="17694"/>
    <cellStyle name="Normal 4 2 2 6 5" xfId="17695"/>
    <cellStyle name="Normal 4 2 2 6 5 2" xfId="17696"/>
    <cellStyle name="Normal 4 2 2 6 5 3" xfId="17697"/>
    <cellStyle name="Normal 4 2 2 6 5 4" xfId="17698"/>
    <cellStyle name="Normal 4 2 2 6 6" xfId="17699"/>
    <cellStyle name="Normal 4 2 2 6 7" xfId="17700"/>
    <cellStyle name="Normal 4 2 2 6 8" xfId="17701"/>
    <cellStyle name="Normal 4 2 2 7" xfId="17702"/>
    <cellStyle name="Normal 4 2 2 7 2" xfId="17703"/>
    <cellStyle name="Normal 4 2 2 7 2 2" xfId="17704"/>
    <cellStyle name="Normal 4 2 2 7 2 2 2" xfId="17705"/>
    <cellStyle name="Normal 4 2 2 7 2 2 3" xfId="17706"/>
    <cellStyle name="Normal 4 2 2 7 2 2 4" xfId="17707"/>
    <cellStyle name="Normal 4 2 2 7 2 3" xfId="17708"/>
    <cellStyle name="Normal 4 2 2 7 2 4" xfId="17709"/>
    <cellStyle name="Normal 4 2 2 7 2 5" xfId="17710"/>
    <cellStyle name="Normal 4 2 2 7 3" xfId="17711"/>
    <cellStyle name="Normal 4 2 2 7 3 2" xfId="17712"/>
    <cellStyle name="Normal 4 2 2 7 3 3" xfId="17713"/>
    <cellStyle name="Normal 4 2 2 7 3 4" xfId="17714"/>
    <cellStyle name="Normal 4 2 2 7 4" xfId="17715"/>
    <cellStyle name="Normal 4 2 2 7 5" xfId="17716"/>
    <cellStyle name="Normal 4 2 2 7 6" xfId="17717"/>
    <cellStyle name="Normal 4 2 2 8" xfId="17718"/>
    <cellStyle name="Normal 4 2 2 8 2" xfId="17719"/>
    <cellStyle name="Normal 4 2 2 8 2 2" xfId="17720"/>
    <cellStyle name="Normal 4 2 2 8 2 2 2" xfId="17721"/>
    <cellStyle name="Normal 4 2 2 8 2 2 3" xfId="17722"/>
    <cellStyle name="Normal 4 2 2 8 2 2 4" xfId="17723"/>
    <cellStyle name="Normal 4 2 2 8 2 3" xfId="17724"/>
    <cellStyle name="Normal 4 2 2 8 2 4" xfId="17725"/>
    <cellStyle name="Normal 4 2 2 8 2 5" xfId="17726"/>
    <cellStyle name="Normal 4 2 2 8 3" xfId="17727"/>
    <cellStyle name="Normal 4 2 2 8 3 2" xfId="17728"/>
    <cellStyle name="Normal 4 2 2 8 3 3" xfId="17729"/>
    <cellStyle name="Normal 4 2 2 8 3 4" xfId="17730"/>
    <cellStyle name="Normal 4 2 2 8 4" xfId="17731"/>
    <cellStyle name="Normal 4 2 2 8 5" xfId="17732"/>
    <cellStyle name="Normal 4 2 2 8 6" xfId="17733"/>
    <cellStyle name="Normal 4 2 2 9" xfId="17734"/>
    <cellStyle name="Normal 4 2 3" xfId="17735"/>
    <cellStyle name="Normal 4 2 3 10" xfId="17736"/>
    <cellStyle name="Normal 4 2 3 2" xfId="17737"/>
    <cellStyle name="Normal 4 2 3 2 2" xfId="17738"/>
    <cellStyle name="Normal 4 2 3 2 2 2" xfId="17739"/>
    <cellStyle name="Normal 4 2 3 2 2 2 2" xfId="17740"/>
    <cellStyle name="Normal 4 2 3 2 2 2 2 2" xfId="17741"/>
    <cellStyle name="Normal 4 2 3 2 2 2 2 3" xfId="17742"/>
    <cellStyle name="Normal 4 2 3 2 2 2 2 4" xfId="17743"/>
    <cellStyle name="Normal 4 2 3 2 2 2 3" xfId="17744"/>
    <cellStyle name="Normal 4 2 3 2 2 2 4" xfId="17745"/>
    <cellStyle name="Normal 4 2 3 2 2 2 5" xfId="17746"/>
    <cellStyle name="Normal 4 2 3 2 2 3" xfId="17747"/>
    <cellStyle name="Normal 4 2 3 2 2 3 2" xfId="17748"/>
    <cellStyle name="Normal 4 2 3 2 2 3 3" xfId="17749"/>
    <cellStyle name="Normal 4 2 3 2 2 3 4" xfId="17750"/>
    <cellStyle name="Normal 4 2 3 2 2 4" xfId="17751"/>
    <cellStyle name="Normal 4 2 3 2 2 5" xfId="17752"/>
    <cellStyle name="Normal 4 2 3 2 2 6" xfId="17753"/>
    <cellStyle name="Normal 4 2 3 2 3" xfId="17754"/>
    <cellStyle name="Normal 4 2 3 2 3 2" xfId="17755"/>
    <cellStyle name="Normal 4 2 3 2 3 2 2" xfId="17756"/>
    <cellStyle name="Normal 4 2 3 2 3 2 2 2" xfId="17757"/>
    <cellStyle name="Normal 4 2 3 2 3 2 2 3" xfId="17758"/>
    <cellStyle name="Normal 4 2 3 2 3 2 2 4" xfId="17759"/>
    <cellStyle name="Normal 4 2 3 2 3 2 3" xfId="17760"/>
    <cellStyle name="Normal 4 2 3 2 3 2 4" xfId="17761"/>
    <cellStyle name="Normal 4 2 3 2 3 2 5" xfId="17762"/>
    <cellStyle name="Normal 4 2 3 2 3 3" xfId="17763"/>
    <cellStyle name="Normal 4 2 3 2 3 3 2" xfId="17764"/>
    <cellStyle name="Normal 4 2 3 2 3 3 3" xfId="17765"/>
    <cellStyle name="Normal 4 2 3 2 3 3 4" xfId="17766"/>
    <cellStyle name="Normal 4 2 3 2 3 4" xfId="17767"/>
    <cellStyle name="Normal 4 2 3 2 3 5" xfId="17768"/>
    <cellStyle name="Normal 4 2 3 2 3 6" xfId="17769"/>
    <cellStyle name="Normal 4 2 3 2 4" xfId="17770"/>
    <cellStyle name="Normal 4 2 3 2 4 2" xfId="17771"/>
    <cellStyle name="Normal 4 2 3 2 4 2 2" xfId="17772"/>
    <cellStyle name="Normal 4 2 3 2 4 2 3" xfId="17773"/>
    <cellStyle name="Normal 4 2 3 2 4 2 4" xfId="17774"/>
    <cellStyle name="Normal 4 2 3 2 4 3" xfId="17775"/>
    <cellStyle name="Normal 4 2 3 2 4 4" xfId="17776"/>
    <cellStyle name="Normal 4 2 3 2 4 5" xfId="17777"/>
    <cellStyle name="Normal 4 2 3 2 5" xfId="17778"/>
    <cellStyle name="Normal 4 2 3 2 5 2" xfId="17779"/>
    <cellStyle name="Normal 4 2 3 2 5 3" xfId="17780"/>
    <cellStyle name="Normal 4 2 3 2 5 4" xfId="17781"/>
    <cellStyle name="Normal 4 2 3 2 6" xfId="17782"/>
    <cellStyle name="Normal 4 2 3 2 7" xfId="17783"/>
    <cellStyle name="Normal 4 2 3 2 8" xfId="17784"/>
    <cellStyle name="Normal 4 2 3 3" xfId="17785"/>
    <cellStyle name="Normal 4 2 3 3 2" xfId="17786"/>
    <cellStyle name="Normal 4 2 3 3 2 2" xfId="17787"/>
    <cellStyle name="Normal 4 2 3 3 2 2 2" xfId="17788"/>
    <cellStyle name="Normal 4 2 3 3 2 2 3" xfId="17789"/>
    <cellStyle name="Normal 4 2 3 3 2 2 4" xfId="17790"/>
    <cellStyle name="Normal 4 2 3 3 2 3" xfId="17791"/>
    <cellStyle name="Normal 4 2 3 3 2 3 2" xfId="17792"/>
    <cellStyle name="Normal 4 2 3 3 2 3 3" xfId="17793"/>
    <cellStyle name="Normal 4 2 3 3 2 3 4" xfId="17794"/>
    <cellStyle name="Normal 4 2 3 3 2 4" xfId="17795"/>
    <cellStyle name="Normal 4 2 3 3 2 5" xfId="17796"/>
    <cellStyle name="Normal 4 2 3 3 2 6" xfId="17797"/>
    <cellStyle name="Normal 4 2 3 3 3" xfId="17798"/>
    <cellStyle name="Normal 4 2 3 3 3 2" xfId="17799"/>
    <cellStyle name="Normal 4 2 3 3 3 3" xfId="17800"/>
    <cellStyle name="Normal 4 2 3 3 3 4" xfId="17801"/>
    <cellStyle name="Normal 4 2 3 3 4" xfId="17802"/>
    <cellStyle name="Normal 4 2 3 3 4 2" xfId="17803"/>
    <cellStyle name="Normal 4 2 3 3 4 3" xfId="17804"/>
    <cellStyle name="Normal 4 2 3 3 4 4" xfId="17805"/>
    <cellStyle name="Normal 4 2 3 3 5" xfId="17806"/>
    <cellStyle name="Normal 4 2 3 3 6" xfId="17807"/>
    <cellStyle name="Normal 4 2 3 3 7" xfId="17808"/>
    <cellStyle name="Normal 4 2 3 4" xfId="17809"/>
    <cellStyle name="Normal 4 2 3 4 2" xfId="17810"/>
    <cellStyle name="Normal 4 2 3 4 2 2" xfId="17811"/>
    <cellStyle name="Normal 4 2 3 4 2 2 2" xfId="17812"/>
    <cellStyle name="Normal 4 2 3 4 2 2 3" xfId="17813"/>
    <cellStyle name="Normal 4 2 3 4 2 2 4" xfId="17814"/>
    <cellStyle name="Normal 4 2 3 4 2 3" xfId="17815"/>
    <cellStyle name="Normal 4 2 3 4 2 4" xfId="17816"/>
    <cellStyle name="Normal 4 2 3 4 2 5" xfId="17817"/>
    <cellStyle name="Normal 4 2 3 4 3" xfId="17818"/>
    <cellStyle name="Normal 4 2 3 4 3 2" xfId="17819"/>
    <cellStyle name="Normal 4 2 3 4 3 3" xfId="17820"/>
    <cellStyle name="Normal 4 2 3 4 3 4" xfId="17821"/>
    <cellStyle name="Normal 4 2 3 4 4" xfId="17822"/>
    <cellStyle name="Normal 4 2 3 4 5" xfId="17823"/>
    <cellStyle name="Normal 4 2 3 4 6" xfId="17824"/>
    <cellStyle name="Normal 4 2 3 5" xfId="17825"/>
    <cellStyle name="Normal 4 2 3 5 2" xfId="17826"/>
    <cellStyle name="Normal 4 2 3 5 2 2" xfId="17827"/>
    <cellStyle name="Normal 4 2 3 5 2 2 2" xfId="17828"/>
    <cellStyle name="Normal 4 2 3 5 2 2 3" xfId="17829"/>
    <cellStyle name="Normal 4 2 3 5 2 2 4" xfId="17830"/>
    <cellStyle name="Normal 4 2 3 5 2 3" xfId="17831"/>
    <cellStyle name="Normal 4 2 3 5 2 4" xfId="17832"/>
    <cellStyle name="Normal 4 2 3 5 2 5" xfId="17833"/>
    <cellStyle name="Normal 4 2 3 5 3" xfId="17834"/>
    <cellStyle name="Normal 4 2 3 5 3 2" xfId="17835"/>
    <cellStyle name="Normal 4 2 3 5 3 3" xfId="17836"/>
    <cellStyle name="Normal 4 2 3 5 3 4" xfId="17837"/>
    <cellStyle name="Normal 4 2 3 5 4" xfId="17838"/>
    <cellStyle name="Normal 4 2 3 5 4 2" xfId="17839"/>
    <cellStyle name="Normal 4 2 3 5 4 3" xfId="17840"/>
    <cellStyle name="Normal 4 2 3 5 4 4" xfId="17841"/>
    <cellStyle name="Normal 4 2 3 5 5" xfId="17842"/>
    <cellStyle name="Normal 4 2 3 5 6" xfId="17843"/>
    <cellStyle name="Normal 4 2 3 5 7" xfId="17844"/>
    <cellStyle name="Normal 4 2 3 6" xfId="17845"/>
    <cellStyle name="Normal 4 2 3 6 2" xfId="17846"/>
    <cellStyle name="Normal 4 2 3 6 2 2" xfId="17847"/>
    <cellStyle name="Normal 4 2 3 6 2 3" xfId="17848"/>
    <cellStyle name="Normal 4 2 3 6 2 4" xfId="17849"/>
    <cellStyle name="Normal 4 2 3 6 3" xfId="17850"/>
    <cellStyle name="Normal 4 2 3 6 4" xfId="17851"/>
    <cellStyle name="Normal 4 2 3 6 5" xfId="17852"/>
    <cellStyle name="Normal 4 2 3 7" xfId="17853"/>
    <cellStyle name="Normal 4 2 3 7 2" xfId="17854"/>
    <cellStyle name="Normal 4 2 3 7 3" xfId="17855"/>
    <cellStyle name="Normal 4 2 3 7 4" xfId="17856"/>
    <cellStyle name="Normal 4 2 3 8" xfId="17857"/>
    <cellStyle name="Normal 4 2 3 9" xfId="17858"/>
    <cellStyle name="Normal 4 2 4" xfId="17859"/>
    <cellStyle name="Normal 4 2 4 10" xfId="17860"/>
    <cellStyle name="Normal 4 2 4 2" xfId="17861"/>
    <cellStyle name="Normal 4 2 4 2 2" xfId="17862"/>
    <cellStyle name="Normal 4 2 4 2 2 2" xfId="17863"/>
    <cellStyle name="Normal 4 2 4 2 2 2 2" xfId="17864"/>
    <cellStyle name="Normal 4 2 4 2 2 2 2 2" xfId="17865"/>
    <cellStyle name="Normal 4 2 4 2 2 2 2 3" xfId="17866"/>
    <cellStyle name="Normal 4 2 4 2 2 2 2 4" xfId="17867"/>
    <cellStyle name="Normal 4 2 4 2 2 2 3" xfId="17868"/>
    <cellStyle name="Normal 4 2 4 2 2 2 4" xfId="17869"/>
    <cellStyle name="Normal 4 2 4 2 2 2 5" xfId="17870"/>
    <cellStyle name="Normal 4 2 4 2 2 3" xfId="17871"/>
    <cellStyle name="Normal 4 2 4 2 2 3 2" xfId="17872"/>
    <cellStyle name="Normal 4 2 4 2 2 3 3" xfId="17873"/>
    <cellStyle name="Normal 4 2 4 2 2 3 4" xfId="17874"/>
    <cellStyle name="Normal 4 2 4 2 2 4" xfId="17875"/>
    <cellStyle name="Normal 4 2 4 2 2 5" xfId="17876"/>
    <cellStyle name="Normal 4 2 4 2 2 6" xfId="17877"/>
    <cellStyle name="Normal 4 2 4 2 3" xfId="17878"/>
    <cellStyle name="Normal 4 2 4 2 3 2" xfId="17879"/>
    <cellStyle name="Normal 4 2 4 2 3 2 2" xfId="17880"/>
    <cellStyle name="Normal 4 2 4 2 3 2 2 2" xfId="17881"/>
    <cellStyle name="Normal 4 2 4 2 3 2 2 3" xfId="17882"/>
    <cellStyle name="Normal 4 2 4 2 3 2 2 4" xfId="17883"/>
    <cellStyle name="Normal 4 2 4 2 3 2 3" xfId="17884"/>
    <cellStyle name="Normal 4 2 4 2 3 2 4" xfId="17885"/>
    <cellStyle name="Normal 4 2 4 2 3 2 5" xfId="17886"/>
    <cellStyle name="Normal 4 2 4 2 3 3" xfId="17887"/>
    <cellStyle name="Normal 4 2 4 2 3 3 2" xfId="17888"/>
    <cellStyle name="Normal 4 2 4 2 3 3 3" xfId="17889"/>
    <cellStyle name="Normal 4 2 4 2 3 3 4" xfId="17890"/>
    <cellStyle name="Normal 4 2 4 2 3 4" xfId="17891"/>
    <cellStyle name="Normal 4 2 4 2 3 5" xfId="17892"/>
    <cellStyle name="Normal 4 2 4 2 3 6" xfId="17893"/>
    <cellStyle name="Normal 4 2 4 2 4" xfId="17894"/>
    <cellStyle name="Normal 4 2 4 2 4 2" xfId="17895"/>
    <cellStyle name="Normal 4 2 4 2 4 2 2" xfId="17896"/>
    <cellStyle name="Normal 4 2 4 2 4 2 3" xfId="17897"/>
    <cellStyle name="Normal 4 2 4 2 4 2 4" xfId="17898"/>
    <cellStyle name="Normal 4 2 4 2 4 3" xfId="17899"/>
    <cellStyle name="Normal 4 2 4 2 4 4" xfId="17900"/>
    <cellStyle name="Normal 4 2 4 2 4 5" xfId="17901"/>
    <cellStyle name="Normal 4 2 4 2 5" xfId="17902"/>
    <cellStyle name="Normal 4 2 4 2 5 2" xfId="17903"/>
    <cellStyle name="Normal 4 2 4 2 5 3" xfId="17904"/>
    <cellStyle name="Normal 4 2 4 2 5 4" xfId="17905"/>
    <cellStyle name="Normal 4 2 4 2 6" xfId="17906"/>
    <cellStyle name="Normal 4 2 4 2 7" xfId="17907"/>
    <cellStyle name="Normal 4 2 4 2 8" xfId="17908"/>
    <cellStyle name="Normal 4 2 4 3" xfId="17909"/>
    <cellStyle name="Normal 4 2 4 3 2" xfId="17910"/>
    <cellStyle name="Normal 4 2 4 3 2 2" xfId="17911"/>
    <cellStyle name="Normal 4 2 4 3 2 2 2" xfId="17912"/>
    <cellStyle name="Normal 4 2 4 3 2 2 3" xfId="17913"/>
    <cellStyle name="Normal 4 2 4 3 2 2 4" xfId="17914"/>
    <cellStyle name="Normal 4 2 4 3 2 3" xfId="17915"/>
    <cellStyle name="Normal 4 2 4 3 2 4" xfId="17916"/>
    <cellStyle name="Normal 4 2 4 3 2 5" xfId="17917"/>
    <cellStyle name="Normal 4 2 4 3 3" xfId="17918"/>
    <cellStyle name="Normal 4 2 4 3 3 2" xfId="17919"/>
    <cellStyle name="Normal 4 2 4 3 3 3" xfId="17920"/>
    <cellStyle name="Normal 4 2 4 3 3 4" xfId="17921"/>
    <cellStyle name="Normal 4 2 4 3 4" xfId="17922"/>
    <cellStyle name="Normal 4 2 4 3 5" xfId="17923"/>
    <cellStyle name="Normal 4 2 4 3 6" xfId="17924"/>
    <cellStyle name="Normal 4 2 4 4" xfId="17925"/>
    <cellStyle name="Normal 4 2 4 4 2" xfId="17926"/>
    <cellStyle name="Normal 4 2 4 4 2 2" xfId="17927"/>
    <cellStyle name="Normal 4 2 4 4 2 2 2" xfId="17928"/>
    <cellStyle name="Normal 4 2 4 4 2 2 3" xfId="17929"/>
    <cellStyle name="Normal 4 2 4 4 2 2 4" xfId="17930"/>
    <cellStyle name="Normal 4 2 4 4 2 3" xfId="17931"/>
    <cellStyle name="Normal 4 2 4 4 2 4" xfId="17932"/>
    <cellStyle name="Normal 4 2 4 4 2 5" xfId="17933"/>
    <cellStyle name="Normal 4 2 4 4 3" xfId="17934"/>
    <cellStyle name="Normal 4 2 4 4 3 2" xfId="17935"/>
    <cellStyle name="Normal 4 2 4 4 3 3" xfId="17936"/>
    <cellStyle name="Normal 4 2 4 4 3 4" xfId="17937"/>
    <cellStyle name="Normal 4 2 4 4 4" xfId="17938"/>
    <cellStyle name="Normal 4 2 4 4 5" xfId="17939"/>
    <cellStyle name="Normal 4 2 4 4 6" xfId="17940"/>
    <cellStyle name="Normal 4 2 4 5" xfId="17941"/>
    <cellStyle name="Normal 4 2 4 5 2" xfId="17942"/>
    <cellStyle name="Normal 4 2 4 5 2 2" xfId="17943"/>
    <cellStyle name="Normal 4 2 4 5 2 2 2" xfId="17944"/>
    <cellStyle name="Normal 4 2 4 5 2 2 3" xfId="17945"/>
    <cellStyle name="Normal 4 2 4 5 2 2 4" xfId="17946"/>
    <cellStyle name="Normal 4 2 4 5 2 3" xfId="17947"/>
    <cellStyle name="Normal 4 2 4 5 2 4" xfId="17948"/>
    <cellStyle name="Normal 4 2 4 5 2 5" xfId="17949"/>
    <cellStyle name="Normal 4 2 4 5 3" xfId="17950"/>
    <cellStyle name="Normal 4 2 4 5 3 2" xfId="17951"/>
    <cellStyle name="Normal 4 2 4 5 3 3" xfId="17952"/>
    <cellStyle name="Normal 4 2 4 5 3 4" xfId="17953"/>
    <cellStyle name="Normal 4 2 4 5 4" xfId="17954"/>
    <cellStyle name="Normal 4 2 4 5 5" xfId="17955"/>
    <cellStyle name="Normal 4 2 4 5 6" xfId="17956"/>
    <cellStyle name="Normal 4 2 4 6" xfId="17957"/>
    <cellStyle name="Normal 4 2 4 6 2" xfId="17958"/>
    <cellStyle name="Normal 4 2 4 6 2 2" xfId="17959"/>
    <cellStyle name="Normal 4 2 4 6 2 3" xfId="17960"/>
    <cellStyle name="Normal 4 2 4 6 2 4" xfId="17961"/>
    <cellStyle name="Normal 4 2 4 6 3" xfId="17962"/>
    <cellStyle name="Normal 4 2 4 6 4" xfId="17963"/>
    <cellStyle name="Normal 4 2 4 6 5" xfId="17964"/>
    <cellStyle name="Normal 4 2 4 7" xfId="17965"/>
    <cellStyle name="Normal 4 2 4 7 2" xfId="17966"/>
    <cellStyle name="Normal 4 2 4 7 3" xfId="17967"/>
    <cellStyle name="Normal 4 2 4 7 4" xfId="17968"/>
    <cellStyle name="Normal 4 2 4 8" xfId="17969"/>
    <cellStyle name="Normal 4 2 4 9" xfId="17970"/>
    <cellStyle name="Normal 4 2 5" xfId="17971"/>
    <cellStyle name="Normal 4 2 5 2" xfId="17972"/>
    <cellStyle name="Normal 4 2 5 2 2" xfId="17973"/>
    <cellStyle name="Normal 4 2 5 2 2 2" xfId="17974"/>
    <cellStyle name="Normal 4 2 5 2 2 2 2" xfId="17975"/>
    <cellStyle name="Normal 4 2 5 2 2 2 2 2" xfId="17976"/>
    <cellStyle name="Normal 4 2 5 2 2 2 2 3" xfId="17977"/>
    <cellStyle name="Normal 4 2 5 2 2 2 2 4" xfId="17978"/>
    <cellStyle name="Normal 4 2 5 2 2 2 3" xfId="17979"/>
    <cellStyle name="Normal 4 2 5 2 2 2 4" xfId="17980"/>
    <cellStyle name="Normal 4 2 5 2 2 2 5" xfId="17981"/>
    <cellStyle name="Normal 4 2 5 2 2 3" xfId="17982"/>
    <cellStyle name="Normal 4 2 5 2 2 3 2" xfId="17983"/>
    <cellStyle name="Normal 4 2 5 2 2 3 3" xfId="17984"/>
    <cellStyle name="Normal 4 2 5 2 2 3 4" xfId="17985"/>
    <cellStyle name="Normal 4 2 5 2 2 4" xfId="17986"/>
    <cellStyle name="Normal 4 2 5 2 2 5" xfId="17987"/>
    <cellStyle name="Normal 4 2 5 2 2 6" xfId="17988"/>
    <cellStyle name="Normal 4 2 5 2 3" xfId="17989"/>
    <cellStyle name="Normal 4 2 5 2 3 2" xfId="17990"/>
    <cellStyle name="Normal 4 2 5 2 3 2 2" xfId="17991"/>
    <cellStyle name="Normal 4 2 5 2 3 2 2 2" xfId="17992"/>
    <cellStyle name="Normal 4 2 5 2 3 2 2 3" xfId="17993"/>
    <cellStyle name="Normal 4 2 5 2 3 2 2 4" xfId="17994"/>
    <cellStyle name="Normal 4 2 5 2 3 2 3" xfId="17995"/>
    <cellStyle name="Normal 4 2 5 2 3 2 4" xfId="17996"/>
    <cellStyle name="Normal 4 2 5 2 3 2 5" xfId="17997"/>
    <cellStyle name="Normal 4 2 5 2 3 3" xfId="17998"/>
    <cellStyle name="Normal 4 2 5 2 3 3 2" xfId="17999"/>
    <cellStyle name="Normal 4 2 5 2 3 3 3" xfId="18000"/>
    <cellStyle name="Normal 4 2 5 2 3 3 4" xfId="18001"/>
    <cellStyle name="Normal 4 2 5 2 3 4" xfId="18002"/>
    <cellStyle name="Normal 4 2 5 2 3 5" xfId="18003"/>
    <cellStyle name="Normal 4 2 5 2 3 6" xfId="18004"/>
    <cellStyle name="Normal 4 2 5 2 4" xfId="18005"/>
    <cellStyle name="Normal 4 2 5 2 4 2" xfId="18006"/>
    <cellStyle name="Normal 4 2 5 2 4 2 2" xfId="18007"/>
    <cellStyle name="Normal 4 2 5 2 4 2 3" xfId="18008"/>
    <cellStyle name="Normal 4 2 5 2 4 2 4" xfId="18009"/>
    <cellStyle name="Normal 4 2 5 2 4 3" xfId="18010"/>
    <cellStyle name="Normal 4 2 5 2 4 4" xfId="18011"/>
    <cellStyle name="Normal 4 2 5 2 4 5" xfId="18012"/>
    <cellStyle name="Normal 4 2 5 2 5" xfId="18013"/>
    <cellStyle name="Normal 4 2 5 2 5 2" xfId="18014"/>
    <cellStyle name="Normal 4 2 5 2 5 3" xfId="18015"/>
    <cellStyle name="Normal 4 2 5 2 5 4" xfId="18016"/>
    <cellStyle name="Normal 4 2 5 2 6" xfId="18017"/>
    <cellStyle name="Normal 4 2 5 2 7" xfId="18018"/>
    <cellStyle name="Normal 4 2 5 2 8" xfId="18019"/>
    <cellStyle name="Normal 4 2 5 3" xfId="18020"/>
    <cellStyle name="Normal 4 2 5 3 2" xfId="18021"/>
    <cellStyle name="Normal 4 2 5 3 2 2" xfId="18022"/>
    <cellStyle name="Normal 4 2 5 3 2 2 2" xfId="18023"/>
    <cellStyle name="Normal 4 2 5 3 2 2 3" xfId="18024"/>
    <cellStyle name="Normal 4 2 5 3 2 2 4" xfId="18025"/>
    <cellStyle name="Normal 4 2 5 3 2 3" xfId="18026"/>
    <cellStyle name="Normal 4 2 5 3 2 4" xfId="18027"/>
    <cellStyle name="Normal 4 2 5 3 2 5" xfId="18028"/>
    <cellStyle name="Normal 4 2 5 3 3" xfId="18029"/>
    <cellStyle name="Normal 4 2 5 3 3 2" xfId="18030"/>
    <cellStyle name="Normal 4 2 5 3 3 3" xfId="18031"/>
    <cellStyle name="Normal 4 2 5 3 3 4" xfId="18032"/>
    <cellStyle name="Normal 4 2 5 3 4" xfId="18033"/>
    <cellStyle name="Normal 4 2 5 3 5" xfId="18034"/>
    <cellStyle name="Normal 4 2 5 3 6" xfId="18035"/>
    <cellStyle name="Normal 4 2 5 4" xfId="18036"/>
    <cellStyle name="Normal 4 2 5 4 2" xfId="18037"/>
    <cellStyle name="Normal 4 2 5 4 2 2" xfId="18038"/>
    <cellStyle name="Normal 4 2 5 4 2 2 2" xfId="18039"/>
    <cellStyle name="Normal 4 2 5 4 2 2 3" xfId="18040"/>
    <cellStyle name="Normal 4 2 5 4 2 2 4" xfId="18041"/>
    <cellStyle name="Normal 4 2 5 4 2 3" xfId="18042"/>
    <cellStyle name="Normal 4 2 5 4 2 4" xfId="18043"/>
    <cellStyle name="Normal 4 2 5 4 2 5" xfId="18044"/>
    <cellStyle name="Normal 4 2 5 4 3" xfId="18045"/>
    <cellStyle name="Normal 4 2 5 4 3 2" xfId="18046"/>
    <cellStyle name="Normal 4 2 5 4 3 3" xfId="18047"/>
    <cellStyle name="Normal 4 2 5 4 3 4" xfId="18048"/>
    <cellStyle name="Normal 4 2 5 4 4" xfId="18049"/>
    <cellStyle name="Normal 4 2 5 4 5" xfId="18050"/>
    <cellStyle name="Normal 4 2 5 4 6" xfId="18051"/>
    <cellStyle name="Normal 4 2 5 5" xfId="18052"/>
    <cellStyle name="Normal 4 2 5 5 2" xfId="18053"/>
    <cellStyle name="Normal 4 2 5 5 2 2" xfId="18054"/>
    <cellStyle name="Normal 4 2 5 5 2 3" xfId="18055"/>
    <cellStyle name="Normal 4 2 5 5 2 4" xfId="18056"/>
    <cellStyle name="Normal 4 2 5 5 3" xfId="18057"/>
    <cellStyle name="Normal 4 2 5 5 4" xfId="18058"/>
    <cellStyle name="Normal 4 2 5 5 5" xfId="18059"/>
    <cellStyle name="Normal 4 2 5 6" xfId="18060"/>
    <cellStyle name="Normal 4 2 5 6 2" xfId="18061"/>
    <cellStyle name="Normal 4 2 5 6 3" xfId="18062"/>
    <cellStyle name="Normal 4 2 5 6 4" xfId="18063"/>
    <cellStyle name="Normal 4 2 5 7" xfId="18064"/>
    <cellStyle name="Normal 4 2 5 8" xfId="18065"/>
    <cellStyle name="Normal 4 2 5 9" xfId="18066"/>
    <cellStyle name="Normal 4 2 6" xfId="18067"/>
    <cellStyle name="Normal 4 2 6 2" xfId="18068"/>
    <cellStyle name="Normal 4 2 6 2 2" xfId="18069"/>
    <cellStyle name="Normal 4 2 6 2 2 2" xfId="18070"/>
    <cellStyle name="Normal 4 2 6 2 2 2 2" xfId="18071"/>
    <cellStyle name="Normal 4 2 6 2 2 2 3" xfId="18072"/>
    <cellStyle name="Normal 4 2 6 2 2 2 4" xfId="18073"/>
    <cellStyle name="Normal 4 2 6 2 2 3" xfId="18074"/>
    <cellStyle name="Normal 4 2 6 2 2 4" xfId="18075"/>
    <cellStyle name="Normal 4 2 6 2 2 5" xfId="18076"/>
    <cellStyle name="Normal 4 2 6 2 3" xfId="18077"/>
    <cellStyle name="Normal 4 2 6 2 3 2" xfId="18078"/>
    <cellStyle name="Normal 4 2 6 2 3 3" xfId="18079"/>
    <cellStyle name="Normal 4 2 6 2 3 4" xfId="18080"/>
    <cellStyle name="Normal 4 2 6 2 4" xfId="18081"/>
    <cellStyle name="Normal 4 2 6 2 5" xfId="18082"/>
    <cellStyle name="Normal 4 2 6 2 6" xfId="18083"/>
    <cellStyle name="Normal 4 2 6 3" xfId="18084"/>
    <cellStyle name="Normal 4 2 6 3 2" xfId="18085"/>
    <cellStyle name="Normal 4 2 6 3 2 2" xfId="18086"/>
    <cellStyle name="Normal 4 2 6 3 2 2 2" xfId="18087"/>
    <cellStyle name="Normal 4 2 6 3 2 2 3" xfId="18088"/>
    <cellStyle name="Normal 4 2 6 3 2 2 4" xfId="18089"/>
    <cellStyle name="Normal 4 2 6 3 2 3" xfId="18090"/>
    <cellStyle name="Normal 4 2 6 3 2 4" xfId="18091"/>
    <cellStyle name="Normal 4 2 6 3 2 5" xfId="18092"/>
    <cellStyle name="Normal 4 2 6 3 3" xfId="18093"/>
    <cellStyle name="Normal 4 2 6 3 3 2" xfId="18094"/>
    <cellStyle name="Normal 4 2 6 3 3 3" xfId="18095"/>
    <cellStyle name="Normal 4 2 6 3 3 4" xfId="18096"/>
    <cellStyle name="Normal 4 2 6 3 4" xfId="18097"/>
    <cellStyle name="Normal 4 2 6 3 5" xfId="18098"/>
    <cellStyle name="Normal 4 2 6 3 6" xfId="18099"/>
    <cellStyle name="Normal 4 2 6 4" xfId="18100"/>
    <cellStyle name="Normal 4 2 6 4 2" xfId="18101"/>
    <cellStyle name="Normal 4 2 6 4 2 2" xfId="18102"/>
    <cellStyle name="Normal 4 2 6 4 2 3" xfId="18103"/>
    <cellStyle name="Normal 4 2 6 4 2 4" xfId="18104"/>
    <cellStyle name="Normal 4 2 6 4 3" xfId="18105"/>
    <cellStyle name="Normal 4 2 6 4 4" xfId="18106"/>
    <cellStyle name="Normal 4 2 6 4 5" xfId="18107"/>
    <cellStyle name="Normal 4 2 6 5" xfId="18108"/>
    <cellStyle name="Normal 4 2 6 5 2" xfId="18109"/>
    <cellStyle name="Normal 4 2 6 5 3" xfId="18110"/>
    <cellStyle name="Normal 4 2 6 5 4" xfId="18111"/>
    <cellStyle name="Normal 4 2 6 6" xfId="18112"/>
    <cellStyle name="Normal 4 2 6 7" xfId="18113"/>
    <cellStyle name="Normal 4 2 6 8" xfId="18114"/>
    <cellStyle name="Normal 4 2 7" xfId="18115"/>
    <cellStyle name="Normal 4 2 7 2" xfId="18116"/>
    <cellStyle name="Normal 4 2 7 2 2" xfId="18117"/>
    <cellStyle name="Normal 4 2 7 2 2 2" xfId="18118"/>
    <cellStyle name="Normal 4 2 7 2 2 2 2" xfId="18119"/>
    <cellStyle name="Normal 4 2 7 2 2 2 3" xfId="18120"/>
    <cellStyle name="Normal 4 2 7 2 2 2 4" xfId="18121"/>
    <cellStyle name="Normal 4 2 7 2 2 3" xfId="18122"/>
    <cellStyle name="Normal 4 2 7 2 2 4" xfId="18123"/>
    <cellStyle name="Normal 4 2 7 2 2 5" xfId="18124"/>
    <cellStyle name="Normal 4 2 7 2 3" xfId="18125"/>
    <cellStyle name="Normal 4 2 7 2 3 2" xfId="18126"/>
    <cellStyle name="Normal 4 2 7 2 3 3" xfId="18127"/>
    <cellStyle name="Normal 4 2 7 2 3 4" xfId="18128"/>
    <cellStyle name="Normal 4 2 7 2 4" xfId="18129"/>
    <cellStyle name="Normal 4 2 7 2 5" xfId="18130"/>
    <cellStyle name="Normal 4 2 7 2 6" xfId="18131"/>
    <cellStyle name="Normal 4 2 7 3" xfId="18132"/>
    <cellStyle name="Normal 4 2 7 3 2" xfId="18133"/>
    <cellStyle name="Normal 4 2 7 3 2 2" xfId="18134"/>
    <cellStyle name="Normal 4 2 7 3 2 2 2" xfId="18135"/>
    <cellStyle name="Normal 4 2 7 3 2 2 3" xfId="18136"/>
    <cellStyle name="Normal 4 2 7 3 2 2 4" xfId="18137"/>
    <cellStyle name="Normal 4 2 7 3 2 3" xfId="18138"/>
    <cellStyle name="Normal 4 2 7 3 2 4" xfId="18139"/>
    <cellStyle name="Normal 4 2 7 3 2 5" xfId="18140"/>
    <cellStyle name="Normal 4 2 7 3 3" xfId="18141"/>
    <cellStyle name="Normal 4 2 7 3 3 2" xfId="18142"/>
    <cellStyle name="Normal 4 2 7 3 3 3" xfId="18143"/>
    <cellStyle name="Normal 4 2 7 3 3 4" xfId="18144"/>
    <cellStyle name="Normal 4 2 7 3 4" xfId="18145"/>
    <cellStyle name="Normal 4 2 7 3 5" xfId="18146"/>
    <cellStyle name="Normal 4 2 7 3 6" xfId="18147"/>
    <cellStyle name="Normal 4 2 7 4" xfId="18148"/>
    <cellStyle name="Normal 4 2 7 4 2" xfId="18149"/>
    <cellStyle name="Normal 4 2 7 4 2 2" xfId="18150"/>
    <cellStyle name="Normal 4 2 7 4 2 3" xfId="18151"/>
    <cellStyle name="Normal 4 2 7 4 2 4" xfId="18152"/>
    <cellStyle name="Normal 4 2 7 4 3" xfId="18153"/>
    <cellStyle name="Normal 4 2 7 4 4" xfId="18154"/>
    <cellStyle name="Normal 4 2 7 4 5" xfId="18155"/>
    <cellStyle name="Normal 4 2 7 5" xfId="18156"/>
    <cellStyle name="Normal 4 2 7 5 2" xfId="18157"/>
    <cellStyle name="Normal 4 2 7 5 3" xfId="18158"/>
    <cellStyle name="Normal 4 2 7 5 4" xfId="18159"/>
    <cellStyle name="Normal 4 2 7 6" xfId="18160"/>
    <cellStyle name="Normal 4 2 7 7" xfId="18161"/>
    <cellStyle name="Normal 4 2 7 8" xfId="18162"/>
    <cellStyle name="Normal 4 2 8" xfId="18163"/>
    <cellStyle name="Normal 4 2 8 2" xfId="18164"/>
    <cellStyle name="Normal 4 2 8 2 2" xfId="18165"/>
    <cellStyle name="Normal 4 2 8 2 2 2" xfId="18166"/>
    <cellStyle name="Normal 4 2 8 2 2 3" xfId="18167"/>
    <cellStyle name="Normal 4 2 8 2 2 4" xfId="18168"/>
    <cellStyle name="Normal 4 2 8 2 3" xfId="18169"/>
    <cellStyle name="Normal 4 2 8 2 4" xfId="18170"/>
    <cellStyle name="Normal 4 2 8 2 5" xfId="18171"/>
    <cellStyle name="Normal 4 2 8 3" xfId="18172"/>
    <cellStyle name="Normal 4 2 8 3 2" xfId="18173"/>
    <cellStyle name="Normal 4 2 8 3 3" xfId="18174"/>
    <cellStyle name="Normal 4 2 8 3 4" xfId="18175"/>
    <cellStyle name="Normal 4 2 8 4" xfId="18176"/>
    <cellStyle name="Normal 4 2 8 5" xfId="18177"/>
    <cellStyle name="Normal 4 2 8 6" xfId="18178"/>
    <cellStyle name="Normal 4 2 9" xfId="18179"/>
    <cellStyle name="Normal 4 2 9 2" xfId="18180"/>
    <cellStyle name="Normal 4 2 9 2 2" xfId="18181"/>
    <cellStyle name="Normal 4 2 9 2 2 2" xfId="18182"/>
    <cellStyle name="Normal 4 2 9 2 2 3" xfId="18183"/>
    <cellStyle name="Normal 4 2 9 2 2 4" xfId="18184"/>
    <cellStyle name="Normal 4 2 9 2 3" xfId="18185"/>
    <cellStyle name="Normal 4 2 9 2 4" xfId="18186"/>
    <cellStyle name="Normal 4 2 9 2 5" xfId="18187"/>
    <cellStyle name="Normal 4 2 9 3" xfId="18188"/>
    <cellStyle name="Normal 4 2 9 3 2" xfId="18189"/>
    <cellStyle name="Normal 4 2 9 3 3" xfId="18190"/>
    <cellStyle name="Normal 4 2 9 3 4" xfId="18191"/>
    <cellStyle name="Normal 4 2 9 4" xfId="18192"/>
    <cellStyle name="Normal 4 2 9 5" xfId="18193"/>
    <cellStyle name="Normal 4 2 9 6" xfId="18194"/>
    <cellStyle name="Normal 4 3" xfId="18195"/>
    <cellStyle name="Normal 4 3 10" xfId="18196"/>
    <cellStyle name="Normal 4 3 11" xfId="18197"/>
    <cellStyle name="Normal 4 3 2" xfId="18198"/>
    <cellStyle name="Normal 4 3 2 10" xfId="18199"/>
    <cellStyle name="Normal 4 3 2 2" xfId="18200"/>
    <cellStyle name="Normal 4 3 2 2 2" xfId="18201"/>
    <cellStyle name="Normal 4 3 2 2 2 2" xfId="18202"/>
    <cellStyle name="Normal 4 3 2 2 2 2 2" xfId="18203"/>
    <cellStyle name="Normal 4 3 2 2 2 2 3" xfId="18204"/>
    <cellStyle name="Normal 4 3 2 2 2 2 4" xfId="18205"/>
    <cellStyle name="Normal 4 3 2 2 2 3" xfId="18206"/>
    <cellStyle name="Normal 4 3 2 2 2 3 2" xfId="18207"/>
    <cellStyle name="Normal 4 3 2 2 2 3 3" xfId="18208"/>
    <cellStyle name="Normal 4 3 2 2 2 3 4" xfId="18209"/>
    <cellStyle name="Normal 4 3 2 2 2 4" xfId="18210"/>
    <cellStyle name="Normal 4 3 2 2 2 5" xfId="18211"/>
    <cellStyle name="Normal 4 3 2 2 2 6" xfId="18212"/>
    <cellStyle name="Normal 4 3 2 2 3" xfId="18213"/>
    <cellStyle name="Normal 4 3 2 2 3 2" xfId="18214"/>
    <cellStyle name="Normal 4 3 2 2 3 3" xfId="18215"/>
    <cellStyle name="Normal 4 3 2 2 3 4" xfId="18216"/>
    <cellStyle name="Normal 4 3 2 2 4" xfId="18217"/>
    <cellStyle name="Normal 4 3 2 2 4 2" xfId="18218"/>
    <cellStyle name="Normal 4 3 2 2 4 3" xfId="18219"/>
    <cellStyle name="Normal 4 3 2 2 4 4" xfId="18220"/>
    <cellStyle name="Normal 4 3 2 2 5" xfId="18221"/>
    <cellStyle name="Normal 4 3 2 2 6" xfId="18222"/>
    <cellStyle name="Normal 4 3 2 2 7" xfId="18223"/>
    <cellStyle name="Normal 4 3 2 3" xfId="18224"/>
    <cellStyle name="Normal 4 3 2 3 2" xfId="18225"/>
    <cellStyle name="Normal 4 3 2 3 2 2" xfId="18226"/>
    <cellStyle name="Normal 4 3 2 3 2 2 2" xfId="18227"/>
    <cellStyle name="Normal 4 3 2 3 2 2 3" xfId="18228"/>
    <cellStyle name="Normal 4 3 2 3 2 2 4" xfId="18229"/>
    <cellStyle name="Normal 4 3 2 3 2 3" xfId="18230"/>
    <cellStyle name="Normal 4 3 2 3 2 3 2" xfId="18231"/>
    <cellStyle name="Normal 4 3 2 3 2 3 3" xfId="18232"/>
    <cellStyle name="Normal 4 3 2 3 2 3 4" xfId="18233"/>
    <cellStyle name="Normal 4 3 2 3 2 4" xfId="18234"/>
    <cellStyle name="Normal 4 3 2 3 2 5" xfId="18235"/>
    <cellStyle name="Normal 4 3 2 3 2 6" xfId="18236"/>
    <cellStyle name="Normal 4 3 2 3 3" xfId="18237"/>
    <cellStyle name="Normal 4 3 2 3 3 2" xfId="18238"/>
    <cellStyle name="Normal 4 3 2 3 3 3" xfId="18239"/>
    <cellStyle name="Normal 4 3 2 3 3 4" xfId="18240"/>
    <cellStyle name="Normal 4 3 2 3 4" xfId="18241"/>
    <cellStyle name="Normal 4 3 2 3 4 2" xfId="18242"/>
    <cellStyle name="Normal 4 3 2 3 4 3" xfId="18243"/>
    <cellStyle name="Normal 4 3 2 3 4 4" xfId="18244"/>
    <cellStyle name="Normal 4 3 2 3 5" xfId="18245"/>
    <cellStyle name="Normal 4 3 2 3 6" xfId="18246"/>
    <cellStyle name="Normal 4 3 2 3 7" xfId="18247"/>
    <cellStyle name="Normal 4 3 2 4" xfId="18248"/>
    <cellStyle name="Normal 4 3 2 4 2" xfId="18249"/>
    <cellStyle name="Normal 4 3 2 4 2 2" xfId="18250"/>
    <cellStyle name="Normal 4 3 2 4 2 3" xfId="18251"/>
    <cellStyle name="Normal 4 3 2 4 2 4" xfId="18252"/>
    <cellStyle name="Normal 4 3 2 4 3" xfId="18253"/>
    <cellStyle name="Normal 4 3 2 4 3 2" xfId="18254"/>
    <cellStyle name="Normal 4 3 2 4 3 3" xfId="18255"/>
    <cellStyle name="Normal 4 3 2 4 3 4" xfId="18256"/>
    <cellStyle name="Normal 4 3 2 5" xfId="18257"/>
    <cellStyle name="Normal 4 3 2 5 2" xfId="18258"/>
    <cellStyle name="Normal 4 3 2 5 2 2" xfId="18259"/>
    <cellStyle name="Normal 4 3 2 5 2 3" xfId="18260"/>
    <cellStyle name="Normal 4 3 2 5 2 4" xfId="18261"/>
    <cellStyle name="Normal 4 3 2 5 3" xfId="18262"/>
    <cellStyle name="Normal 4 3 2 5 4" xfId="18263"/>
    <cellStyle name="Normal 4 3 2 5 5" xfId="18264"/>
    <cellStyle name="Normal 4 3 2 6" xfId="18265"/>
    <cellStyle name="Normal 4 3 2 6 2" xfId="18266"/>
    <cellStyle name="Normal 4 3 2 6 3" xfId="18267"/>
    <cellStyle name="Normal 4 3 2 6 4" xfId="18268"/>
    <cellStyle name="Normal 4 3 2 7" xfId="18269"/>
    <cellStyle name="Normal 4 3 2 8" xfId="18270"/>
    <cellStyle name="Normal 4 3 2 9" xfId="18271"/>
    <cellStyle name="Normal 4 3 3" xfId="18272"/>
    <cellStyle name="Normal 4 3 3 2" xfId="18273"/>
    <cellStyle name="Normal 4 3 3 2 2" xfId="18274"/>
    <cellStyle name="Normal 4 3 3 2 2 2" xfId="18275"/>
    <cellStyle name="Normal 4 3 3 2 2 2 2" xfId="18276"/>
    <cellStyle name="Normal 4 3 3 2 2 2 3" xfId="18277"/>
    <cellStyle name="Normal 4 3 3 2 2 2 4" xfId="18278"/>
    <cellStyle name="Normal 4 3 3 2 2 3" xfId="18279"/>
    <cellStyle name="Normal 4 3 3 2 2 3 2" xfId="18280"/>
    <cellStyle name="Normal 4 3 3 2 2 3 3" xfId="18281"/>
    <cellStyle name="Normal 4 3 3 2 2 3 4" xfId="18282"/>
    <cellStyle name="Normal 4 3 3 2 2 4" xfId="18283"/>
    <cellStyle name="Normal 4 3 3 2 2 4 2" xfId="18284"/>
    <cellStyle name="Normal 4 3 3 2 2 4 3" xfId="18285"/>
    <cellStyle name="Normal 4 3 3 2 2 4 4" xfId="18286"/>
    <cellStyle name="Normal 4 3 3 2 2 5" xfId="18287"/>
    <cellStyle name="Normal 4 3 3 2 2 6" xfId="18288"/>
    <cellStyle name="Normal 4 3 3 2 2 7" xfId="18289"/>
    <cellStyle name="Normal 4 3 3 2 3" xfId="18290"/>
    <cellStyle name="Normal 4 3 3 2 3 2" xfId="18291"/>
    <cellStyle name="Normal 4 3 3 2 3 3" xfId="18292"/>
    <cellStyle name="Normal 4 3 3 2 3 4" xfId="18293"/>
    <cellStyle name="Normal 4 3 3 2 4" xfId="18294"/>
    <cellStyle name="Normal 4 3 3 2 4 2" xfId="18295"/>
    <cellStyle name="Normal 4 3 3 2 4 3" xfId="18296"/>
    <cellStyle name="Normal 4 3 3 2 4 4" xfId="18297"/>
    <cellStyle name="Normal 4 3 3 2 5" xfId="18298"/>
    <cellStyle name="Normal 4 3 3 2 5 2" xfId="18299"/>
    <cellStyle name="Normal 4 3 3 2 5 3" xfId="18300"/>
    <cellStyle name="Normal 4 3 3 2 5 4" xfId="18301"/>
    <cellStyle name="Normal 4 3 3 2 6" xfId="18302"/>
    <cellStyle name="Normal 4 3 3 2 7" xfId="18303"/>
    <cellStyle name="Normal 4 3 3 2 8" xfId="18304"/>
    <cellStyle name="Normal 4 3 3 3" xfId="18305"/>
    <cellStyle name="Normal 4 3 3 3 2" xfId="18306"/>
    <cellStyle name="Normal 4 3 3 3 2 2" xfId="18307"/>
    <cellStyle name="Normal 4 3 3 3 2 2 2" xfId="18308"/>
    <cellStyle name="Normal 4 3 3 3 2 2 3" xfId="18309"/>
    <cellStyle name="Normal 4 3 3 3 2 2 4" xfId="18310"/>
    <cellStyle name="Normal 4 3 3 3 2 3" xfId="18311"/>
    <cellStyle name="Normal 4 3 3 3 2 4" xfId="18312"/>
    <cellStyle name="Normal 4 3 3 3 2 5" xfId="18313"/>
    <cellStyle name="Normal 4 3 3 3 3" xfId="18314"/>
    <cellStyle name="Normal 4 3 3 3 3 2" xfId="18315"/>
    <cellStyle name="Normal 4 3 3 3 3 3" xfId="18316"/>
    <cellStyle name="Normal 4 3 3 3 3 4" xfId="18317"/>
    <cellStyle name="Normal 4 3 3 3 4" xfId="18318"/>
    <cellStyle name="Normal 4 3 3 3 4 2" xfId="18319"/>
    <cellStyle name="Normal 4 3 3 3 4 3" xfId="18320"/>
    <cellStyle name="Normal 4 3 3 3 4 4" xfId="18321"/>
    <cellStyle name="Normal 4 3 3 3 5" xfId="18322"/>
    <cellStyle name="Normal 4 3 3 3 6" xfId="18323"/>
    <cellStyle name="Normal 4 3 3 3 7" xfId="18324"/>
    <cellStyle name="Normal 4 3 3 4" xfId="18325"/>
    <cellStyle name="Normal 4 3 3 4 2" xfId="18326"/>
    <cellStyle name="Normal 4 3 3 4 2 2" xfId="18327"/>
    <cellStyle name="Normal 4 3 3 4 2 3" xfId="18328"/>
    <cellStyle name="Normal 4 3 3 4 2 4" xfId="18329"/>
    <cellStyle name="Normal 4 3 3 4 3" xfId="18330"/>
    <cellStyle name="Normal 4 3 3 4 4" xfId="18331"/>
    <cellStyle name="Normal 4 3 3 4 5" xfId="18332"/>
    <cellStyle name="Normal 4 3 3 5" xfId="18333"/>
    <cellStyle name="Normal 4 3 3 5 2" xfId="18334"/>
    <cellStyle name="Normal 4 3 3 5 3" xfId="18335"/>
    <cellStyle name="Normal 4 3 3 5 4" xfId="18336"/>
    <cellStyle name="Normal 4 3 3 6" xfId="18337"/>
    <cellStyle name="Normal 4 3 3 6 2" xfId="18338"/>
    <cellStyle name="Normal 4 3 3 6 3" xfId="18339"/>
    <cellStyle name="Normal 4 3 3 6 4" xfId="18340"/>
    <cellStyle name="Normal 4 3 3 7" xfId="18341"/>
    <cellStyle name="Normal 4 3 3 8" xfId="18342"/>
    <cellStyle name="Normal 4 3 3 9" xfId="18343"/>
    <cellStyle name="Normal 4 3 4" xfId="18344"/>
    <cellStyle name="Normal 4 3 4 2" xfId="18345"/>
    <cellStyle name="Normal 4 3 4 2 2" xfId="18346"/>
    <cellStyle name="Normal 4 3 4 2 2 2" xfId="18347"/>
    <cellStyle name="Normal 4 3 4 2 2 3" xfId="18348"/>
    <cellStyle name="Normal 4 3 4 2 2 4" xfId="18349"/>
    <cellStyle name="Normal 4 3 4 2 3" xfId="18350"/>
    <cellStyle name="Normal 4 3 4 2 3 2" xfId="18351"/>
    <cellStyle name="Normal 4 3 4 2 3 3" xfId="18352"/>
    <cellStyle name="Normal 4 3 4 2 3 4" xfId="18353"/>
    <cellStyle name="Normal 4 3 4 2 4" xfId="18354"/>
    <cellStyle name="Normal 4 3 4 2 5" xfId="18355"/>
    <cellStyle name="Normal 4 3 4 2 6" xfId="18356"/>
    <cellStyle name="Normal 4 3 4 3" xfId="18357"/>
    <cellStyle name="Normal 4 3 4 3 2" xfId="18358"/>
    <cellStyle name="Normal 4 3 4 3 3" xfId="18359"/>
    <cellStyle name="Normal 4 3 4 3 4" xfId="18360"/>
    <cellStyle name="Normal 4 3 4 4" xfId="18361"/>
    <cellStyle name="Normal 4 3 4 4 2" xfId="18362"/>
    <cellStyle name="Normal 4 3 4 4 3" xfId="18363"/>
    <cellStyle name="Normal 4 3 4 4 4" xfId="18364"/>
    <cellStyle name="Normal 4 3 4 5" xfId="18365"/>
    <cellStyle name="Normal 4 3 4 6" xfId="18366"/>
    <cellStyle name="Normal 4 3 4 7" xfId="18367"/>
    <cellStyle name="Normal 4 3 5" xfId="18368"/>
    <cellStyle name="Normal 4 3 5 2" xfId="18369"/>
    <cellStyle name="Normal 4 3 5 2 2" xfId="18370"/>
    <cellStyle name="Normal 4 3 5 2 2 2" xfId="18371"/>
    <cellStyle name="Normal 4 3 5 2 2 3" xfId="18372"/>
    <cellStyle name="Normal 4 3 5 2 2 4" xfId="18373"/>
    <cellStyle name="Normal 4 3 5 2 3" xfId="18374"/>
    <cellStyle name="Normal 4 3 5 2 3 2" xfId="18375"/>
    <cellStyle name="Normal 4 3 5 2 3 3" xfId="18376"/>
    <cellStyle name="Normal 4 3 5 2 3 4" xfId="18377"/>
    <cellStyle name="Normal 4 3 5 2 4" xfId="18378"/>
    <cellStyle name="Normal 4 3 5 2 4 2" xfId="18379"/>
    <cellStyle name="Normal 4 3 5 2 4 3" xfId="18380"/>
    <cellStyle name="Normal 4 3 5 2 4 4" xfId="18381"/>
    <cellStyle name="Normal 4 3 5 2 5" xfId="18382"/>
    <cellStyle name="Normal 4 3 5 2 6" xfId="18383"/>
    <cellStyle name="Normal 4 3 5 2 7" xfId="18384"/>
    <cellStyle name="Normal 4 3 5 3" xfId="18385"/>
    <cellStyle name="Normal 4 3 5 3 2" xfId="18386"/>
    <cellStyle name="Normal 4 3 5 3 3" xfId="18387"/>
    <cellStyle name="Normal 4 3 5 3 4" xfId="18388"/>
    <cellStyle name="Normal 4 3 5 4" xfId="18389"/>
    <cellStyle name="Normal 4 3 5 4 2" xfId="18390"/>
    <cellStyle name="Normal 4 3 5 4 3" xfId="18391"/>
    <cellStyle name="Normal 4 3 5 4 4" xfId="18392"/>
    <cellStyle name="Normal 4 3 5 5" xfId="18393"/>
    <cellStyle name="Normal 4 3 5 5 2" xfId="18394"/>
    <cellStyle name="Normal 4 3 5 5 3" xfId="18395"/>
    <cellStyle name="Normal 4 3 5 5 4" xfId="18396"/>
    <cellStyle name="Normal 4 3 5 6" xfId="18397"/>
    <cellStyle name="Normal 4 3 5 7" xfId="18398"/>
    <cellStyle name="Normal 4 3 5 8" xfId="18399"/>
    <cellStyle name="Normal 4 3 6" xfId="18400"/>
    <cellStyle name="Normal 4 3 6 2" xfId="18401"/>
    <cellStyle name="Normal 4 3 6 2 2" xfId="18402"/>
    <cellStyle name="Normal 4 3 6 2 3" xfId="18403"/>
    <cellStyle name="Normal 4 3 6 2 4" xfId="18404"/>
    <cellStyle name="Normal 4 3 6 3" xfId="18405"/>
    <cellStyle name="Normal 4 3 6 3 2" xfId="18406"/>
    <cellStyle name="Normal 4 3 6 3 3" xfId="18407"/>
    <cellStyle name="Normal 4 3 6 3 4" xfId="18408"/>
    <cellStyle name="Normal 4 3 6 4" xfId="18409"/>
    <cellStyle name="Normal 4 3 6 5" xfId="18410"/>
    <cellStyle name="Normal 4 3 6 6" xfId="18411"/>
    <cellStyle name="Normal 4 3 7" xfId="18412"/>
    <cellStyle name="Normal 4 3 7 2" xfId="18413"/>
    <cellStyle name="Normal 4 3 7 3" xfId="18414"/>
    <cellStyle name="Normal 4 3 7 4" xfId="18415"/>
    <cellStyle name="Normal 4 3 8" xfId="18416"/>
    <cellStyle name="Normal 4 3 8 2" xfId="18417"/>
    <cellStyle name="Normal 4 3 8 3" xfId="18418"/>
    <cellStyle name="Normal 4 3 8 4" xfId="18419"/>
    <cellStyle name="Normal 4 3 9" xfId="18420"/>
    <cellStyle name="Normal 4 4" xfId="18421"/>
    <cellStyle name="Normal 4 4 2" xfId="18422"/>
    <cellStyle name="Normal 4 4 2 2" xfId="18423"/>
    <cellStyle name="Normal 4 4 2 2 2" xfId="18424"/>
    <cellStyle name="Normal 4 4 2 2 2 2" xfId="18425"/>
    <cellStyle name="Normal 4 4 2 2 2 3" xfId="18426"/>
    <cellStyle name="Normal 4 4 2 2 2 4" xfId="18427"/>
    <cellStyle name="Normal 4 4 2 2 3" xfId="18428"/>
    <cellStyle name="Normal 4 4 2 2 3 2" xfId="18429"/>
    <cellStyle name="Normal 4 4 2 2 3 3" xfId="18430"/>
    <cellStyle name="Normal 4 4 2 2 3 4" xfId="18431"/>
    <cellStyle name="Normal 4 4 2 2 4" xfId="18432"/>
    <cellStyle name="Normal 4 4 2 2 5" xfId="18433"/>
    <cellStyle name="Normal 4 4 2 2 6" xfId="18434"/>
    <cellStyle name="Normal 4 4 2 3" xfId="18435"/>
    <cellStyle name="Normal 4 4 2 3 2" xfId="18436"/>
    <cellStyle name="Normal 4 4 2 3 3" xfId="18437"/>
    <cellStyle name="Normal 4 4 2 3 4" xfId="18438"/>
    <cellStyle name="Normal 4 4 2 4" xfId="18439"/>
    <cellStyle name="Normal 4 4 2 4 2" xfId="18440"/>
    <cellStyle name="Normal 4 4 2 4 3" xfId="18441"/>
    <cellStyle name="Normal 4 4 2 4 4" xfId="18442"/>
    <cellStyle name="Normal 4 4 2 5" xfId="18443"/>
    <cellStyle name="Normal 4 4 2 6" xfId="18444"/>
    <cellStyle name="Normal 4 4 2 7" xfId="18445"/>
    <cellStyle name="Normal 4 4 2 8" xfId="18446"/>
    <cellStyle name="Normal 4 4 3" xfId="18447"/>
    <cellStyle name="Normal 4 4 3 2" xfId="18448"/>
    <cellStyle name="Normal 4 4 3 2 2" xfId="18449"/>
    <cellStyle name="Normal 4 4 3 2 2 2" xfId="18450"/>
    <cellStyle name="Normal 4 4 3 2 2 3" xfId="18451"/>
    <cellStyle name="Normal 4 4 3 2 2 4" xfId="18452"/>
    <cellStyle name="Normal 4 4 3 2 3" xfId="18453"/>
    <cellStyle name="Normal 4 4 3 2 4" xfId="18454"/>
    <cellStyle name="Normal 4 4 3 2 5" xfId="18455"/>
    <cellStyle name="Normal 4 4 3 3" xfId="18456"/>
    <cellStyle name="Normal 4 4 3 3 2" xfId="18457"/>
    <cellStyle name="Normal 4 4 3 3 3" xfId="18458"/>
    <cellStyle name="Normal 4 4 3 3 4" xfId="18459"/>
    <cellStyle name="Normal 4 4 3 4" xfId="18460"/>
    <cellStyle name="Normal 4 4 3 5" xfId="18461"/>
    <cellStyle name="Normal 4 4 3 6" xfId="18462"/>
    <cellStyle name="Normal 4 4 4" xfId="18463"/>
    <cellStyle name="Normal 4 4 4 2" xfId="18464"/>
    <cellStyle name="Normal 4 4 4 2 2" xfId="18465"/>
    <cellStyle name="Normal 4 4 4 2 3" xfId="18466"/>
    <cellStyle name="Normal 4 4 4 2 4" xfId="18467"/>
    <cellStyle name="Normal 4 4 4 3" xfId="18468"/>
    <cellStyle name="Normal 4 4 4 4" xfId="18469"/>
    <cellStyle name="Normal 4 4 4 5" xfId="18470"/>
    <cellStyle name="Normal 4 4 5" xfId="18471"/>
    <cellStyle name="Normal 4 4 5 2" xfId="18472"/>
    <cellStyle name="Normal 4 4 5 3" xfId="18473"/>
    <cellStyle name="Normal 4 4 5 4" xfId="18474"/>
    <cellStyle name="Normal 4 4 6" xfId="18475"/>
    <cellStyle name="Normal 4 4 6 2" xfId="18476"/>
    <cellStyle name="Normal 4 4 6 3" xfId="18477"/>
    <cellStyle name="Normal 4 4 6 4" xfId="18478"/>
    <cellStyle name="Normal 4 5" xfId="18479"/>
    <cellStyle name="Normal 4 5 10" xfId="18480"/>
    <cellStyle name="Normal 4 5 11" xfId="18481"/>
    <cellStyle name="Normal 4 5 12" xfId="18482"/>
    <cellStyle name="Normal 4 5 13" xfId="18483"/>
    <cellStyle name="Normal 4 5 14" xfId="18484"/>
    <cellStyle name="Normal 4 5 15" xfId="18485"/>
    <cellStyle name="Normal 4 5 16" xfId="18486"/>
    <cellStyle name="Normal 4 5 17" xfId="18487"/>
    <cellStyle name="Normal 4 5 18" xfId="18488"/>
    <cellStyle name="Normal 4 5 19" xfId="18489"/>
    <cellStyle name="Normal 4 5 2" xfId="18490"/>
    <cellStyle name="Normal 4 5 2 2" xfId="18491"/>
    <cellStyle name="Normal 4 5 2 2 2" xfId="18492"/>
    <cellStyle name="Normal 4 5 2 2 2 2" xfId="18493"/>
    <cellStyle name="Normal 4 5 2 2 2 3" xfId="18494"/>
    <cellStyle name="Normal 4 5 2 2 2 4" xfId="18495"/>
    <cellStyle name="Normal 4 5 2 2 3" xfId="18496"/>
    <cellStyle name="Normal 4 5 2 2 4" xfId="18497"/>
    <cellStyle name="Normal 4 5 2 2 5" xfId="18498"/>
    <cellStyle name="Normal 4 5 2 3" xfId="18499"/>
    <cellStyle name="Normal 4 5 2 3 2" xfId="18500"/>
    <cellStyle name="Normal 4 5 2 3 3" xfId="18501"/>
    <cellStyle name="Normal 4 5 2 3 4" xfId="18502"/>
    <cellStyle name="Normal 4 5 2 4" xfId="18503"/>
    <cellStyle name="Normal 4 5 2 4 2" xfId="18504"/>
    <cellStyle name="Normal 4 5 2 4 3" xfId="18505"/>
    <cellStyle name="Normal 4 5 2 4 4" xfId="18506"/>
    <cellStyle name="Normal 4 5 20" xfId="18507"/>
    <cellStyle name="Normal 4 5 21" xfId="18508"/>
    <cellStyle name="Normal 4 5 22" xfId="18509"/>
    <cellStyle name="Normal 4 5 23" xfId="18510"/>
    <cellStyle name="Normal 4 5 24" xfId="18511"/>
    <cellStyle name="Normal 4 5 25" xfId="18512"/>
    <cellStyle name="Normal 4 5 26" xfId="18513"/>
    <cellStyle name="Normal 4 5 27" xfId="18514"/>
    <cellStyle name="Normal 4 5 28" xfId="18515"/>
    <cellStyle name="Normal 4 5 29" xfId="18516"/>
    <cellStyle name="Normal 4 5 3" xfId="18517"/>
    <cellStyle name="Normal 4 5 3 2" xfId="18518"/>
    <cellStyle name="Normal 4 5 3 2 2" xfId="18519"/>
    <cellStyle name="Normal 4 5 3 2 2 2" xfId="18520"/>
    <cellStyle name="Normal 4 5 3 2 2 3" xfId="18521"/>
    <cellStyle name="Normal 4 5 3 2 2 4" xfId="18522"/>
    <cellStyle name="Normal 4 5 3 2 3" xfId="18523"/>
    <cellStyle name="Normal 4 5 3 2 4" xfId="18524"/>
    <cellStyle name="Normal 4 5 3 2 5" xfId="18525"/>
    <cellStyle name="Normal 4 5 3 3" xfId="18526"/>
    <cellStyle name="Normal 4 5 3 3 2" xfId="18527"/>
    <cellStyle name="Normal 4 5 3 3 3" xfId="18528"/>
    <cellStyle name="Normal 4 5 3 3 4" xfId="18529"/>
    <cellStyle name="Normal 4 5 3 4" xfId="18530"/>
    <cellStyle name="Normal 4 5 3 4 2" xfId="18531"/>
    <cellStyle name="Normal 4 5 3 4 3" xfId="18532"/>
    <cellStyle name="Normal 4 5 3 4 4" xfId="18533"/>
    <cellStyle name="Normal 4 5 30" xfId="18534"/>
    <cellStyle name="Normal 4 5 31" xfId="18535"/>
    <cellStyle name="Normal 4 5 32" xfId="18536"/>
    <cellStyle name="Normal 4 5 33" xfId="18537"/>
    <cellStyle name="Normal 4 5 34" xfId="18538"/>
    <cellStyle name="Normal 4 5 35" xfId="18539"/>
    <cellStyle name="Normal 4 5 36" xfId="18540"/>
    <cellStyle name="Normal 4 5 37" xfId="18541"/>
    <cellStyle name="Normal 4 5 38" xfId="18542"/>
    <cellStyle name="Normal 4 5 39" xfId="18543"/>
    <cellStyle name="Normal 4 5 4" xfId="18544"/>
    <cellStyle name="Normal 4 5 4 2" xfId="18545"/>
    <cellStyle name="Normal 4 5 4 2 2" xfId="18546"/>
    <cellStyle name="Normal 4 5 4 2 3" xfId="18547"/>
    <cellStyle name="Normal 4 5 4 2 4" xfId="18548"/>
    <cellStyle name="Normal 4 5 4 3" xfId="18549"/>
    <cellStyle name="Normal 4 5 4 3 2" xfId="18550"/>
    <cellStyle name="Normal 4 5 4 3 3" xfId="18551"/>
    <cellStyle name="Normal 4 5 4 3 4" xfId="18552"/>
    <cellStyle name="Normal 4 5 40" xfId="18553"/>
    <cellStyle name="Normal 4 5 41" xfId="18554"/>
    <cellStyle name="Normal 4 5 42" xfId="18555"/>
    <cellStyle name="Normal 4 5 43" xfId="18556"/>
    <cellStyle name="Normal 4 5 44" xfId="18557"/>
    <cellStyle name="Normal 4 5 45" xfId="18558"/>
    <cellStyle name="Normal 4 5 46" xfId="18559"/>
    <cellStyle name="Normal 4 5 47" xfId="18560"/>
    <cellStyle name="Normal 4 5 48" xfId="18561"/>
    <cellStyle name="Normal 4 5 49" xfId="18562"/>
    <cellStyle name="Normal 4 5 5" xfId="18563"/>
    <cellStyle name="Normal 4 5 5 2" xfId="18564"/>
    <cellStyle name="Normal 4 5 5 2 2" xfId="18565"/>
    <cellStyle name="Normal 4 5 5 2 3" xfId="18566"/>
    <cellStyle name="Normal 4 5 5 2 4" xfId="18567"/>
    <cellStyle name="Normal 4 5 50" xfId="18568"/>
    <cellStyle name="Normal 4 5 51" xfId="18569"/>
    <cellStyle name="Normal 4 5 52" xfId="18570"/>
    <cellStyle name="Normal 4 5 53" xfId="18571"/>
    <cellStyle name="Normal 4 5 54" xfId="18572"/>
    <cellStyle name="Normal 4 5 55" xfId="18573"/>
    <cellStyle name="Normal 4 5 56" xfId="18574"/>
    <cellStyle name="Normal 4 5 57" xfId="18575"/>
    <cellStyle name="Normal 4 5 58" xfId="18576"/>
    <cellStyle name="Normal 4 5 59" xfId="18577"/>
    <cellStyle name="Normal 4 5 6" xfId="18578"/>
    <cellStyle name="Normal 4 5 60" xfId="18579"/>
    <cellStyle name="Normal 4 5 61" xfId="18580"/>
    <cellStyle name="Normal 4 5 62" xfId="18581"/>
    <cellStyle name="Normal 4 5 63" xfId="18582"/>
    <cellStyle name="Normal 4 5 64" xfId="18583"/>
    <cellStyle name="Normal 4 5 65" xfId="18584"/>
    <cellStyle name="Normal 4 5 66" xfId="18585"/>
    <cellStyle name="Normal 4 5 67" xfId="18586"/>
    <cellStyle name="Normal 4 5 68" xfId="18587"/>
    <cellStyle name="Normal 4 5 69" xfId="18588"/>
    <cellStyle name="Normal 4 5 7" xfId="18589"/>
    <cellStyle name="Normal 4 5 70" xfId="18590"/>
    <cellStyle name="Normal 4 5 71" xfId="18591"/>
    <cellStyle name="Normal 4 5 72" xfId="18592"/>
    <cellStyle name="Normal 4 5 73" xfId="18593"/>
    <cellStyle name="Normal 4 5 74" xfId="18594"/>
    <cellStyle name="Normal 4 5 75" xfId="18595"/>
    <cellStyle name="Normal 4 5 76" xfId="18596"/>
    <cellStyle name="Normal 4 5 77" xfId="18597"/>
    <cellStyle name="Normal 4 5 78" xfId="18598"/>
    <cellStyle name="Normal 4 5 79" xfId="18599"/>
    <cellStyle name="Normal 4 5 8" xfId="18600"/>
    <cellStyle name="Normal 4 5 80" xfId="18601"/>
    <cellStyle name="Normal 4 5 81" xfId="18602"/>
    <cellStyle name="Normal 4 5 82" xfId="18603"/>
    <cellStyle name="Normal 4 5 83" xfId="18604"/>
    <cellStyle name="Normal 4 5 84" xfId="18605"/>
    <cellStyle name="Normal 4 5 85" xfId="18606"/>
    <cellStyle name="Normal 4 5 86" xfId="18607"/>
    <cellStyle name="Normal 4 5 87" xfId="18608"/>
    <cellStyle name="Normal 4 5 88" xfId="18609"/>
    <cellStyle name="Normal 4 5 89" xfId="18610"/>
    <cellStyle name="Normal 4 5 9" xfId="18611"/>
    <cellStyle name="Normal 4 5 90" xfId="18612"/>
    <cellStyle name="Normal 4 5 91" xfId="18613"/>
    <cellStyle name="Normal 4 5 92" xfId="18614"/>
    <cellStyle name="Normal 4 5 93" xfId="18615"/>
    <cellStyle name="Normal 4 5 94" xfId="18616"/>
    <cellStyle name="Normal 4 5 94 2" xfId="18617"/>
    <cellStyle name="Normal 4 5 94 3" xfId="18618"/>
    <cellStyle name="Normal 4 5 94 4" xfId="18619"/>
    <cellStyle name="Normal 4 6" xfId="18620"/>
    <cellStyle name="Normal 4 6 2" xfId="18621"/>
    <cellStyle name="Normal 4 6 2 2" xfId="18622"/>
    <cellStyle name="Normal 4 6 2 2 2" xfId="18623"/>
    <cellStyle name="Normal 4 6 2 2 3" xfId="18624"/>
    <cellStyle name="Normal 4 6 2 2 4" xfId="18625"/>
    <cellStyle name="Normal 4 6 2 3" xfId="18626"/>
    <cellStyle name="Normal 4 6 2 3 2" xfId="18627"/>
    <cellStyle name="Normal 4 6 2 3 3" xfId="18628"/>
    <cellStyle name="Normal 4 6 2 3 4" xfId="18629"/>
    <cellStyle name="Normal 4 6 3" xfId="18630"/>
    <cellStyle name="Normal 4 6 3 2" xfId="18631"/>
    <cellStyle name="Normal 4 6 3 3" xfId="18632"/>
    <cellStyle name="Normal 4 6 3 4" xfId="18633"/>
    <cellStyle name="Normal 4 6 4" xfId="18634"/>
    <cellStyle name="Normal 4 6 4 2" xfId="18635"/>
    <cellStyle name="Normal 4 6 4 3" xfId="18636"/>
    <cellStyle name="Normal 4 6 4 4" xfId="18637"/>
    <cellStyle name="Normal 4 7" xfId="18638"/>
    <cellStyle name="Normal 4 7 2" xfId="18639"/>
    <cellStyle name="Normal 4 7 2 2" xfId="18640"/>
    <cellStyle name="Normal 4 7 2 2 2" xfId="18641"/>
    <cellStyle name="Normal 4 7 2 2 3" xfId="18642"/>
    <cellStyle name="Normal 4 7 2 2 4" xfId="18643"/>
    <cellStyle name="Normal 4 7 2 3" xfId="18644"/>
    <cellStyle name="Normal 4 7 2 3 2" xfId="18645"/>
    <cellStyle name="Normal 4 7 2 3 3" xfId="18646"/>
    <cellStyle name="Normal 4 7 2 3 4" xfId="18647"/>
    <cellStyle name="Normal 4 7 3" xfId="18648"/>
    <cellStyle name="Normal 4 7 3 2" xfId="18649"/>
    <cellStyle name="Normal 4 7 3 3" xfId="18650"/>
    <cellStyle name="Normal 4 7 3 4" xfId="18651"/>
    <cellStyle name="Normal 4 7 4" xfId="18652"/>
    <cellStyle name="Normal 4 7 4 2" xfId="18653"/>
    <cellStyle name="Normal 4 7 4 3" xfId="18654"/>
    <cellStyle name="Normal 4 7 4 4" xfId="18655"/>
    <cellStyle name="Normal 4 8" xfId="18656"/>
    <cellStyle name="Normal 4 8 2" xfId="18657"/>
    <cellStyle name="Normal 4 8 2 2" xfId="18658"/>
    <cellStyle name="Normal 4 8 2 2 2" xfId="18659"/>
    <cellStyle name="Normal 4 8 2 2 3" xfId="18660"/>
    <cellStyle name="Normal 4 8 2 2 4" xfId="18661"/>
    <cellStyle name="Normal 4 8 3" xfId="18662"/>
    <cellStyle name="Normal 4 8 3 2" xfId="18663"/>
    <cellStyle name="Normal 4 8 3 3" xfId="18664"/>
    <cellStyle name="Normal 4 8 3 4" xfId="18665"/>
    <cellStyle name="Normal 4 9" xfId="18666"/>
    <cellStyle name="Normal 4 9 2" xfId="18667"/>
    <cellStyle name="Normal 4 9 2 2" xfId="18668"/>
    <cellStyle name="Normal 4 9 2 3" xfId="18669"/>
    <cellStyle name="Normal 4 9 2 4" xfId="18670"/>
    <cellStyle name="Normal 4 9 3" xfId="18671"/>
    <cellStyle name="Normal 40" xfId="18672"/>
    <cellStyle name="Normal 40 2" xfId="18673"/>
    <cellStyle name="Normal 40 3" xfId="18674"/>
    <cellStyle name="Normal 40 3 2" xfId="18675"/>
    <cellStyle name="Normal 40 3 2 2" xfId="18676"/>
    <cellStyle name="Normal 40 3 2 2 2" xfId="18677"/>
    <cellStyle name="Normal 40 3 2 2 3" xfId="18678"/>
    <cellStyle name="Normal 40 3 2 2 4" xfId="18679"/>
    <cellStyle name="Normal 40 3 2 3" xfId="18680"/>
    <cellStyle name="Normal 40 3 2 4" xfId="18681"/>
    <cellStyle name="Normal 40 3 2 5" xfId="18682"/>
    <cellStyle name="Normal 40 3 3" xfId="18683"/>
    <cellStyle name="Normal 40 3 3 2" xfId="18684"/>
    <cellStyle name="Normal 40 3 3 3" xfId="18685"/>
    <cellStyle name="Normal 40 3 3 4" xfId="18686"/>
    <cellStyle name="Normal 40 3 4" xfId="18687"/>
    <cellStyle name="Normal 40 3 5" xfId="18688"/>
    <cellStyle name="Normal 40 3 6" xfId="18689"/>
    <cellStyle name="Normal 41" xfId="18690"/>
    <cellStyle name="Normal 41 2" xfId="18691"/>
    <cellStyle name="Normal 41 3" xfId="18692"/>
    <cellStyle name="Normal 41 3 2" xfId="18693"/>
    <cellStyle name="Normal 41 3 2 2" xfId="18694"/>
    <cellStyle name="Normal 41 3 2 2 2" xfId="18695"/>
    <cellStyle name="Normal 41 3 2 2 3" xfId="18696"/>
    <cellStyle name="Normal 41 3 2 2 4" xfId="18697"/>
    <cellStyle name="Normal 41 3 2 3" xfId="18698"/>
    <cellStyle name="Normal 41 3 2 4" xfId="18699"/>
    <cellStyle name="Normal 41 3 2 5" xfId="18700"/>
    <cellStyle name="Normal 41 3 3" xfId="18701"/>
    <cellStyle name="Normal 41 3 3 2" xfId="18702"/>
    <cellStyle name="Normal 41 3 3 3" xfId="18703"/>
    <cellStyle name="Normal 41 3 3 4" xfId="18704"/>
    <cellStyle name="Normal 41 3 4" xfId="18705"/>
    <cellStyle name="Normal 41 3 5" xfId="18706"/>
    <cellStyle name="Normal 41 3 6" xfId="18707"/>
    <cellStyle name="Normal 42" xfId="18708"/>
    <cellStyle name="Normal 42 2" xfId="18709"/>
    <cellStyle name="Normal 42 3" xfId="18710"/>
    <cellStyle name="Normal 42 3 2" xfId="18711"/>
    <cellStyle name="Normal 42 3 2 2" xfId="18712"/>
    <cellStyle name="Normal 42 3 2 2 2" xfId="18713"/>
    <cellStyle name="Normal 42 3 2 2 3" xfId="18714"/>
    <cellStyle name="Normal 42 3 2 2 4" xfId="18715"/>
    <cellStyle name="Normal 42 3 2 3" xfId="18716"/>
    <cellStyle name="Normal 42 3 2 4" xfId="18717"/>
    <cellStyle name="Normal 42 3 2 5" xfId="18718"/>
    <cellStyle name="Normal 42 3 3" xfId="18719"/>
    <cellStyle name="Normal 42 3 3 2" xfId="18720"/>
    <cellStyle name="Normal 42 3 3 3" xfId="18721"/>
    <cellStyle name="Normal 42 3 3 4" xfId="18722"/>
    <cellStyle name="Normal 42 3 4" xfId="18723"/>
    <cellStyle name="Normal 42 3 5" xfId="18724"/>
    <cellStyle name="Normal 42 3 6" xfId="18725"/>
    <cellStyle name="Normal 43" xfId="18726"/>
    <cellStyle name="Normal 43 2" xfId="18727"/>
    <cellStyle name="Normal 43 3" xfId="18728"/>
    <cellStyle name="Normal 43 3 2" xfId="18729"/>
    <cellStyle name="Normal 43 3 2 2" xfId="18730"/>
    <cellStyle name="Normal 43 3 2 2 2" xfId="18731"/>
    <cellStyle name="Normal 43 3 2 2 3" xfId="18732"/>
    <cellStyle name="Normal 43 3 2 2 4" xfId="18733"/>
    <cellStyle name="Normal 43 3 2 3" xfId="18734"/>
    <cellStyle name="Normal 43 3 2 4" xfId="18735"/>
    <cellStyle name="Normal 43 3 2 5" xfId="18736"/>
    <cellStyle name="Normal 43 3 3" xfId="18737"/>
    <cellStyle name="Normal 43 3 3 2" xfId="18738"/>
    <cellStyle name="Normal 43 3 3 3" xfId="18739"/>
    <cellStyle name="Normal 43 3 3 4" xfId="18740"/>
    <cellStyle name="Normal 43 3 4" xfId="18741"/>
    <cellStyle name="Normal 43 3 5" xfId="18742"/>
    <cellStyle name="Normal 43 3 6" xfId="18743"/>
    <cellStyle name="Normal 44" xfId="18744"/>
    <cellStyle name="Normal 44 2" xfId="18745"/>
    <cellStyle name="Normal 44 2 2" xfId="18746"/>
    <cellStyle name="Normal 44 2 2 2" xfId="18747"/>
    <cellStyle name="Normal 44 2 2 2 2" xfId="18748"/>
    <cellStyle name="Normal 44 2 2 2 2 2" xfId="18749"/>
    <cellStyle name="Normal 44 2 2 2 2 3" xfId="18750"/>
    <cellStyle name="Normal 44 2 2 2 2 4" xfId="18751"/>
    <cellStyle name="Normal 44 2 2 2 3" xfId="18752"/>
    <cellStyle name="Normal 44 2 2 2 4" xfId="18753"/>
    <cellStyle name="Normal 44 2 2 2 5" xfId="18754"/>
    <cellStyle name="Normal 44 2 2 3" xfId="18755"/>
    <cellStyle name="Normal 44 2 2 3 2" xfId="18756"/>
    <cellStyle name="Normal 44 2 2 3 3" xfId="18757"/>
    <cellStyle name="Normal 44 2 2 3 4" xfId="18758"/>
    <cellStyle name="Normal 44 2 2 4" xfId="18759"/>
    <cellStyle name="Normal 44 2 2 5" xfId="18760"/>
    <cellStyle name="Normal 44 2 2 6" xfId="18761"/>
    <cellStyle name="Normal 44 3" xfId="18762"/>
    <cellStyle name="Normal 44 3 2" xfId="18763"/>
    <cellStyle name="Normal 44 3 2 2" xfId="18764"/>
    <cellStyle name="Normal 44 3 2 2 2" xfId="18765"/>
    <cellStyle name="Normal 44 3 2 2 3" xfId="18766"/>
    <cellStyle name="Normal 44 3 2 2 4" xfId="18767"/>
    <cellStyle name="Normal 44 3 2 3" xfId="18768"/>
    <cellStyle name="Normal 44 3 2 4" xfId="18769"/>
    <cellStyle name="Normal 44 3 2 5" xfId="18770"/>
    <cellStyle name="Normal 44 3 3" xfId="18771"/>
    <cellStyle name="Normal 44 3 3 2" xfId="18772"/>
    <cellStyle name="Normal 44 3 3 3" xfId="18773"/>
    <cellStyle name="Normal 44 3 3 4" xfId="18774"/>
    <cellStyle name="Normal 44 3 4" xfId="18775"/>
    <cellStyle name="Normal 44 3 5" xfId="18776"/>
    <cellStyle name="Normal 44 3 6" xfId="18777"/>
    <cellStyle name="Normal 44 4" xfId="18778"/>
    <cellStyle name="Normal 44 4 2" xfId="18779"/>
    <cellStyle name="Normal 44 4 2 2" xfId="18780"/>
    <cellStyle name="Normal 44 4 2 2 2" xfId="18781"/>
    <cellStyle name="Normal 44 4 2 2 3" xfId="18782"/>
    <cellStyle name="Normal 44 4 2 2 4" xfId="18783"/>
    <cellStyle name="Normal 44 4 2 3" xfId="18784"/>
    <cellStyle name="Normal 44 4 2 4" xfId="18785"/>
    <cellStyle name="Normal 44 4 2 5" xfId="18786"/>
    <cellStyle name="Normal 44 4 3" xfId="18787"/>
    <cellStyle name="Normal 44 4 3 2" xfId="18788"/>
    <cellStyle name="Normal 44 4 3 3" xfId="18789"/>
    <cellStyle name="Normal 44 4 3 4" xfId="18790"/>
    <cellStyle name="Normal 44 4 4" xfId="18791"/>
    <cellStyle name="Normal 44 4 5" xfId="18792"/>
    <cellStyle name="Normal 44 4 6" xfId="18793"/>
    <cellStyle name="Normal 44 5" xfId="18794"/>
    <cellStyle name="Normal 44 5 2" xfId="18795"/>
    <cellStyle name="Normal 44 5 2 2" xfId="18796"/>
    <cellStyle name="Normal 44 5 2 2 2" xfId="18797"/>
    <cellStyle name="Normal 44 5 2 2 3" xfId="18798"/>
    <cellStyle name="Normal 44 5 2 2 4" xfId="18799"/>
    <cellStyle name="Normal 44 5 2 3" xfId="18800"/>
    <cellStyle name="Normal 44 5 2 4" xfId="18801"/>
    <cellStyle name="Normal 44 5 2 5" xfId="18802"/>
    <cellStyle name="Normal 44 5 3" xfId="18803"/>
    <cellStyle name="Normal 44 5 3 2" xfId="18804"/>
    <cellStyle name="Normal 44 5 3 3" xfId="18805"/>
    <cellStyle name="Normal 44 5 3 4" xfId="18806"/>
    <cellStyle name="Normal 44 5 4" xfId="18807"/>
    <cellStyle name="Normal 44 5 5" xfId="18808"/>
    <cellStyle name="Normal 44 5 6" xfId="18809"/>
    <cellStyle name="Normal 45" xfId="18810"/>
    <cellStyle name="Normal 45 2" xfId="18811"/>
    <cellStyle name="Normal 45 2 2" xfId="18812"/>
    <cellStyle name="Normal 45 2 2 2" xfId="18813"/>
    <cellStyle name="Normal 45 2 2 3" xfId="18814"/>
    <cellStyle name="Normal 45 2 2 4" xfId="18815"/>
    <cellStyle name="Normal 45 2 3" xfId="18816"/>
    <cellStyle name="Normal 45 2 4" xfId="18817"/>
    <cellStyle name="Normal 45 2 5" xfId="18818"/>
    <cellStyle name="Normal 45 3" xfId="18819"/>
    <cellStyle name="Normal 45 4" xfId="18820"/>
    <cellStyle name="Normal 45 4 2" xfId="18821"/>
    <cellStyle name="Normal 45 4 3" xfId="18822"/>
    <cellStyle name="Normal 45 4 4" xfId="18823"/>
    <cellStyle name="Normal 45 5" xfId="18824"/>
    <cellStyle name="Normal 45 6" xfId="18825"/>
    <cellStyle name="Normal 45 7" xfId="18826"/>
    <cellStyle name="Normal 46" xfId="18827"/>
    <cellStyle name="Normal 46 2" xfId="18828"/>
    <cellStyle name="Normal 46 2 2" xfId="18829"/>
    <cellStyle name="Normal 46 2 2 2" xfId="18830"/>
    <cellStyle name="Normal 46 2 2 3" xfId="18831"/>
    <cellStyle name="Normal 46 2 2 4" xfId="18832"/>
    <cellStyle name="Normal 46 2 3" xfId="18833"/>
    <cellStyle name="Normal 46 2 4" xfId="18834"/>
    <cellStyle name="Normal 46 2 5" xfId="18835"/>
    <cellStyle name="Normal 46 3" xfId="18836"/>
    <cellStyle name="Normal 46 4" xfId="18837"/>
    <cellStyle name="Normal 46 4 2" xfId="18838"/>
    <cellStyle name="Normal 46 4 3" xfId="18839"/>
    <cellStyle name="Normal 46 4 4" xfId="18840"/>
    <cellStyle name="Normal 46 5" xfId="18841"/>
    <cellStyle name="Normal 46 6" xfId="18842"/>
    <cellStyle name="Normal 46 7" xfId="18843"/>
    <cellStyle name="Normal 47" xfId="18844"/>
    <cellStyle name="Normal 47 2" xfId="18845"/>
    <cellStyle name="Normal 47 2 2" xfId="18846"/>
    <cellStyle name="Normal 47 2 2 2" xfId="18847"/>
    <cellStyle name="Normal 47 2 2 3" xfId="18848"/>
    <cellStyle name="Normal 47 2 2 4" xfId="18849"/>
    <cellStyle name="Normal 47 2 3" xfId="18850"/>
    <cellStyle name="Normal 47 2 4" xfId="18851"/>
    <cellStyle name="Normal 47 2 5" xfId="18852"/>
    <cellStyle name="Normal 47 3" xfId="18853"/>
    <cellStyle name="Normal 47 4" xfId="18854"/>
    <cellStyle name="Normal 47 4 2" xfId="18855"/>
    <cellStyle name="Normal 47 4 3" xfId="18856"/>
    <cellStyle name="Normal 47 4 4" xfId="18857"/>
    <cellStyle name="Normal 47 5" xfId="18858"/>
    <cellStyle name="Normal 47 6" xfId="18859"/>
    <cellStyle name="Normal 47 7" xfId="18860"/>
    <cellStyle name="Normal 48" xfId="18861"/>
    <cellStyle name="Normal 48 2" xfId="18862"/>
    <cellStyle name="Normal 48 2 2" xfId="18863"/>
    <cellStyle name="Normal 48 2 2 2" xfId="18864"/>
    <cellStyle name="Normal 48 2 2 3" xfId="18865"/>
    <cellStyle name="Normal 48 2 2 4" xfId="18866"/>
    <cellStyle name="Normal 48 2 3" xfId="18867"/>
    <cellStyle name="Normal 48 2 4" xfId="18868"/>
    <cellStyle name="Normal 48 2 5" xfId="18869"/>
    <cellStyle name="Normal 48 3" xfId="18870"/>
    <cellStyle name="Normal 48 4" xfId="18871"/>
    <cellStyle name="Normal 48 4 2" xfId="18872"/>
    <cellStyle name="Normal 48 4 3" xfId="18873"/>
    <cellStyle name="Normal 48 4 4" xfId="18874"/>
    <cellStyle name="Normal 48 5" xfId="18875"/>
    <cellStyle name="Normal 48 6" xfId="18876"/>
    <cellStyle name="Normal 48 7" xfId="18877"/>
    <cellStyle name="Normal 49" xfId="18878"/>
    <cellStyle name="Normal 49 2" xfId="18879"/>
    <cellStyle name="Normal 49 2 2" xfId="18880"/>
    <cellStyle name="Normal 49 2 2 2" xfId="18881"/>
    <cellStyle name="Normal 49 2 2 3" xfId="18882"/>
    <cellStyle name="Normal 49 2 2 4" xfId="18883"/>
    <cellStyle name="Normal 49 2 3" xfId="18884"/>
    <cellStyle name="Normal 49 2 4" xfId="18885"/>
    <cellStyle name="Normal 49 2 5" xfId="18886"/>
    <cellStyle name="Normal 49 3" xfId="18887"/>
    <cellStyle name="Normal 49 4" xfId="18888"/>
    <cellStyle name="Normal 49 4 2" xfId="18889"/>
    <cellStyle name="Normal 49 4 3" xfId="18890"/>
    <cellStyle name="Normal 49 4 4" xfId="18891"/>
    <cellStyle name="Normal 49 5" xfId="18892"/>
    <cellStyle name="Normal 49 6" xfId="18893"/>
    <cellStyle name="Normal 49 7" xfId="18894"/>
    <cellStyle name="Normal 5" xfId="18895"/>
    <cellStyle name="Normal 5 10" xfId="18896"/>
    <cellStyle name="Normal 5 10 2" xfId="18897"/>
    <cellStyle name="Normal 5 100" xfId="18898"/>
    <cellStyle name="Normal 5 101" xfId="18899"/>
    <cellStyle name="Normal 5 102" xfId="18900"/>
    <cellStyle name="Normal 5 103" xfId="18901"/>
    <cellStyle name="Normal 5 104" xfId="18902"/>
    <cellStyle name="Normal 5 105" xfId="18903"/>
    <cellStyle name="Normal 5 106" xfId="18904"/>
    <cellStyle name="Normal 5 107" xfId="18905"/>
    <cellStyle name="Normal 5 108" xfId="18906"/>
    <cellStyle name="Normal 5 109" xfId="18907"/>
    <cellStyle name="Normal 5 11" xfId="18908"/>
    <cellStyle name="Normal 5 11 2" xfId="18909"/>
    <cellStyle name="Normal 5 11 3" xfId="18910"/>
    <cellStyle name="Normal 5 11 3 2" xfId="18911"/>
    <cellStyle name="Normal 5 11 3 3" xfId="18912"/>
    <cellStyle name="Normal 5 11 3 4" xfId="18913"/>
    <cellStyle name="Normal 5 110" xfId="18914"/>
    <cellStyle name="Normal 5 111" xfId="18915"/>
    <cellStyle name="Normal 5 112" xfId="18916"/>
    <cellStyle name="Normal 5 113" xfId="18917"/>
    <cellStyle name="Normal 5 12" xfId="18918"/>
    <cellStyle name="Normal 5 12 2" xfId="18919"/>
    <cellStyle name="Normal 5 12 3" xfId="18920"/>
    <cellStyle name="Normal 5 12 3 2" xfId="18921"/>
    <cellStyle name="Normal 5 12 3 3" xfId="18922"/>
    <cellStyle name="Normal 5 12 3 4" xfId="18923"/>
    <cellStyle name="Normal 5 13" xfId="18924"/>
    <cellStyle name="Normal 5 13 2" xfId="18925"/>
    <cellStyle name="Normal 5 13 3" xfId="18926"/>
    <cellStyle name="Normal 5 13 4" xfId="18927"/>
    <cellStyle name="Normal 5 13 5" xfId="18928"/>
    <cellStyle name="Normal 5 14" xfId="18929"/>
    <cellStyle name="Normal 5 14 2" xfId="18930"/>
    <cellStyle name="Normal 5 15" xfId="18931"/>
    <cellStyle name="Normal 5 15 2" xfId="18932"/>
    <cellStyle name="Normal 5 16" xfId="18933"/>
    <cellStyle name="Normal 5 16 2" xfId="18934"/>
    <cellStyle name="Normal 5 17" xfId="18935"/>
    <cellStyle name="Normal 5 17 2" xfId="18936"/>
    <cellStyle name="Normal 5 18" xfId="18937"/>
    <cellStyle name="Normal 5 18 2" xfId="18938"/>
    <cellStyle name="Normal 5 19" xfId="18939"/>
    <cellStyle name="Normal 5 19 2" xfId="18940"/>
    <cellStyle name="Normal 5 2" xfId="18941"/>
    <cellStyle name="Normal 5 2 2" xfId="18942"/>
    <cellStyle name="Normal 5 2 2 2" xfId="18943"/>
    <cellStyle name="Normal 5 2 2 3" xfId="18944"/>
    <cellStyle name="Normal 5 2 3" xfId="18945"/>
    <cellStyle name="Normal 5 2 3 2" xfId="18946"/>
    <cellStyle name="Normal 5 2 4" xfId="18947"/>
    <cellStyle name="Normal 5 20" xfId="18948"/>
    <cellStyle name="Normal 5 20 2" xfId="18949"/>
    <cellStyle name="Normal 5 21" xfId="18950"/>
    <cellStyle name="Normal 5 21 2" xfId="18951"/>
    <cellStyle name="Normal 5 22" xfId="18952"/>
    <cellStyle name="Normal 5 22 2" xfId="18953"/>
    <cellStyle name="Normal 5 23" xfId="18954"/>
    <cellStyle name="Normal 5 23 2" xfId="18955"/>
    <cellStyle name="Normal 5 24" xfId="18956"/>
    <cellStyle name="Normal 5 24 2" xfId="18957"/>
    <cellStyle name="Normal 5 25" xfId="18958"/>
    <cellStyle name="Normal 5 25 2" xfId="18959"/>
    <cellStyle name="Normal 5 26" xfId="18960"/>
    <cellStyle name="Normal 5 26 2" xfId="18961"/>
    <cellStyle name="Normal 5 27" xfId="18962"/>
    <cellStyle name="Normal 5 27 2" xfId="18963"/>
    <cellStyle name="Normal 5 28" xfId="18964"/>
    <cellStyle name="Normal 5 28 2" xfId="18965"/>
    <cellStyle name="Normal 5 29" xfId="18966"/>
    <cellStyle name="Normal 5 29 2" xfId="18967"/>
    <cellStyle name="Normal 5 3" xfId="18968"/>
    <cellStyle name="Normal 5 3 2" xfId="18969"/>
    <cellStyle name="Normal 5 3 2 2" xfId="18970"/>
    <cellStyle name="Normal 5 3 2 2 2" xfId="18971"/>
    <cellStyle name="Normal 5 3 2 2 3" xfId="18972"/>
    <cellStyle name="Normal 5 3 2 2 3 2" xfId="18973"/>
    <cellStyle name="Normal 5 3 2 2 3 3" xfId="18974"/>
    <cellStyle name="Normal 5 3 2 2 3 4" xfId="18975"/>
    <cellStyle name="Normal 5 3 2 2 4" xfId="18976"/>
    <cellStyle name="Normal 5 3 2 2 5" xfId="18977"/>
    <cellStyle name="Normal 5 3 2 2 6" xfId="18978"/>
    <cellStyle name="Normal 5 3 2 3" xfId="18979"/>
    <cellStyle name="Normal 5 3 2 4" xfId="18980"/>
    <cellStyle name="Normal 5 3 2 4 2" xfId="18981"/>
    <cellStyle name="Normal 5 3 2 4 3" xfId="18982"/>
    <cellStyle name="Normal 5 3 2 4 4" xfId="18983"/>
    <cellStyle name="Normal 5 3 2 5" xfId="18984"/>
    <cellStyle name="Normal 5 3 2 6" xfId="18985"/>
    <cellStyle name="Normal 5 3 2 7" xfId="18986"/>
    <cellStyle name="Normal 5 3 3" xfId="18987"/>
    <cellStyle name="Normal 5 3 3 2" xfId="18988"/>
    <cellStyle name="Normal 5 3 3 2 2" xfId="18989"/>
    <cellStyle name="Normal 5 3 3 2 2 2" xfId="18990"/>
    <cellStyle name="Normal 5 3 3 2 2 3" xfId="18991"/>
    <cellStyle name="Normal 5 3 3 2 2 4" xfId="18992"/>
    <cellStyle name="Normal 5 3 3 2 3" xfId="18993"/>
    <cellStyle name="Normal 5 3 3 2 4" xfId="18994"/>
    <cellStyle name="Normal 5 3 3 2 5" xfId="18995"/>
    <cellStyle name="Normal 5 3 3 3" xfId="18996"/>
    <cellStyle name="Normal 5 3 3 4" xfId="18997"/>
    <cellStyle name="Normal 5 3 3 4 2" xfId="18998"/>
    <cellStyle name="Normal 5 3 3 4 3" xfId="18999"/>
    <cellStyle name="Normal 5 3 3 4 4" xfId="19000"/>
    <cellStyle name="Normal 5 3 3 5" xfId="19001"/>
    <cellStyle name="Normal 5 3 3 6" xfId="19002"/>
    <cellStyle name="Normal 5 3 3 7" xfId="19003"/>
    <cellStyle name="Normal 5 3 4" xfId="19004"/>
    <cellStyle name="Normal 5 30" xfId="19005"/>
    <cellStyle name="Normal 5 30 2" xfId="19006"/>
    <cellStyle name="Normal 5 31" xfId="19007"/>
    <cellStyle name="Normal 5 31 2" xfId="19008"/>
    <cellStyle name="Normal 5 32" xfId="19009"/>
    <cellStyle name="Normal 5 32 2" xfId="19010"/>
    <cellStyle name="Normal 5 33" xfId="19011"/>
    <cellStyle name="Normal 5 33 2" xfId="19012"/>
    <cellStyle name="Normal 5 34" xfId="19013"/>
    <cellStyle name="Normal 5 34 2" xfId="19014"/>
    <cellStyle name="Normal 5 35" xfId="19015"/>
    <cellStyle name="Normal 5 35 2" xfId="19016"/>
    <cellStyle name="Normal 5 36" xfId="19017"/>
    <cellStyle name="Normal 5 36 2" xfId="19018"/>
    <cellStyle name="Normal 5 37" xfId="19019"/>
    <cellStyle name="Normal 5 37 2" xfId="19020"/>
    <cellStyle name="Normal 5 38" xfId="19021"/>
    <cellStyle name="Normal 5 38 2" xfId="19022"/>
    <cellStyle name="Normal 5 39" xfId="19023"/>
    <cellStyle name="Normal 5 39 2" xfId="19024"/>
    <cellStyle name="Normal 5 4" xfId="19025"/>
    <cellStyle name="Normal 5 4 2" xfId="19026"/>
    <cellStyle name="Normal 5 4 2 2" xfId="19027"/>
    <cellStyle name="Normal 5 4 2 2 2" xfId="19028"/>
    <cellStyle name="Normal 5 4 2 2 2 2" xfId="19029"/>
    <cellStyle name="Normal 5 4 2 2 2 3" xfId="19030"/>
    <cellStyle name="Normal 5 4 2 2 2 4" xfId="19031"/>
    <cellStyle name="Normal 5 4 2 2 3" xfId="19032"/>
    <cellStyle name="Normal 5 4 2 2 4" xfId="19033"/>
    <cellStyle name="Normal 5 4 2 2 5" xfId="19034"/>
    <cellStyle name="Normal 5 4 2 3" xfId="19035"/>
    <cellStyle name="Normal 5 4 2 4" xfId="19036"/>
    <cellStyle name="Normal 5 4 2 4 2" xfId="19037"/>
    <cellStyle name="Normal 5 4 2 4 3" xfId="19038"/>
    <cellStyle name="Normal 5 4 2 4 4" xfId="19039"/>
    <cellStyle name="Normal 5 4 2 5" xfId="19040"/>
    <cellStyle name="Normal 5 4 2 6" xfId="19041"/>
    <cellStyle name="Normal 5 4 2 7" xfId="19042"/>
    <cellStyle name="Normal 5 4 3" xfId="19043"/>
    <cellStyle name="Normal 5 4 3 2" xfId="19044"/>
    <cellStyle name="Normal 5 4 3 3" xfId="19045"/>
    <cellStyle name="Normal 5 4 3 3 2" xfId="19046"/>
    <cellStyle name="Normal 5 4 3 3 3" xfId="19047"/>
    <cellStyle name="Normal 5 4 3 3 4" xfId="19048"/>
    <cellStyle name="Normal 5 4 3 4" xfId="19049"/>
    <cellStyle name="Normal 5 4 3 5" xfId="19050"/>
    <cellStyle name="Normal 5 4 3 6" xfId="19051"/>
    <cellStyle name="Normal 5 4 4" xfId="19052"/>
    <cellStyle name="Normal 5 4 5" xfId="19053"/>
    <cellStyle name="Normal 5 4 5 2" xfId="19054"/>
    <cellStyle name="Normal 5 4 5 3" xfId="19055"/>
    <cellStyle name="Normal 5 4 5 4" xfId="19056"/>
    <cellStyle name="Normal 5 4 6" xfId="19057"/>
    <cellStyle name="Normal 5 4 7" xfId="19058"/>
    <cellStyle name="Normal 5 4 8" xfId="19059"/>
    <cellStyle name="Normal 5 40" xfId="19060"/>
    <cellStyle name="Normal 5 40 2" xfId="19061"/>
    <cellStyle name="Normal 5 41" xfId="19062"/>
    <cellStyle name="Normal 5 41 2" xfId="19063"/>
    <cellStyle name="Normal 5 42" xfId="19064"/>
    <cellStyle name="Normal 5 42 2" xfId="19065"/>
    <cellStyle name="Normal 5 43" xfId="19066"/>
    <cellStyle name="Normal 5 43 2" xfId="19067"/>
    <cellStyle name="Normal 5 44" xfId="19068"/>
    <cellStyle name="Normal 5 44 2" xfId="19069"/>
    <cellStyle name="Normal 5 45" xfId="19070"/>
    <cellStyle name="Normal 5 45 2" xfId="19071"/>
    <cellStyle name="Normal 5 46" xfId="19072"/>
    <cellStyle name="Normal 5 46 2" xfId="19073"/>
    <cellStyle name="Normal 5 47" xfId="19074"/>
    <cellStyle name="Normal 5 48" xfId="19075"/>
    <cellStyle name="Normal 5 49" xfId="19076"/>
    <cellStyle name="Normal 5 5" xfId="19077"/>
    <cellStyle name="Normal 5 5 10" xfId="19078"/>
    <cellStyle name="Normal 5 5 11" xfId="19079"/>
    <cellStyle name="Normal 5 5 12" xfId="19080"/>
    <cellStyle name="Normal 5 5 13" xfId="19081"/>
    <cellStyle name="Normal 5 5 14" xfId="19082"/>
    <cellStyle name="Normal 5 5 15" xfId="19083"/>
    <cellStyle name="Normal 5 5 16" xfId="19084"/>
    <cellStyle name="Normal 5 5 17" xfId="19085"/>
    <cellStyle name="Normal 5 5 18" xfId="19086"/>
    <cellStyle name="Normal 5 5 19" xfId="19087"/>
    <cellStyle name="Normal 5 5 2" xfId="19088"/>
    <cellStyle name="Normal 5 5 20" xfId="19089"/>
    <cellStyle name="Normal 5 5 21" xfId="19090"/>
    <cellStyle name="Normal 5 5 22" xfId="19091"/>
    <cellStyle name="Normal 5 5 23" xfId="19092"/>
    <cellStyle name="Normal 5 5 24" xfId="19093"/>
    <cellStyle name="Normal 5 5 25" xfId="19094"/>
    <cellStyle name="Normal 5 5 26" xfId="19095"/>
    <cellStyle name="Normal 5 5 27" xfId="19096"/>
    <cellStyle name="Normal 5 5 28" xfId="19097"/>
    <cellStyle name="Normal 5 5 29" xfId="19098"/>
    <cellStyle name="Normal 5 5 3" xfId="19099"/>
    <cellStyle name="Normal 5 5 30" xfId="19100"/>
    <cellStyle name="Normal 5 5 31" xfId="19101"/>
    <cellStyle name="Normal 5 5 32" xfId="19102"/>
    <cellStyle name="Normal 5 5 33" xfId="19103"/>
    <cellStyle name="Normal 5 5 34" xfId="19104"/>
    <cellStyle name="Normal 5 5 35" xfId="19105"/>
    <cellStyle name="Normal 5 5 36" xfId="19106"/>
    <cellStyle name="Normal 5 5 37" xfId="19107"/>
    <cellStyle name="Normal 5 5 38" xfId="19108"/>
    <cellStyle name="Normal 5 5 39" xfId="19109"/>
    <cellStyle name="Normal 5 5 4" xfId="19110"/>
    <cellStyle name="Normal 5 5 40" xfId="19111"/>
    <cellStyle name="Normal 5 5 41" xfId="19112"/>
    <cellStyle name="Normal 5 5 42" xfId="19113"/>
    <cellStyle name="Normal 5 5 43" xfId="19114"/>
    <cellStyle name="Normal 5 5 44" xfId="19115"/>
    <cellStyle name="Normal 5 5 45" xfId="19116"/>
    <cellStyle name="Normal 5 5 46" xfId="19117"/>
    <cellStyle name="Normal 5 5 47" xfId="19118"/>
    <cellStyle name="Normal 5 5 48" xfId="19119"/>
    <cellStyle name="Normal 5 5 49" xfId="19120"/>
    <cellStyle name="Normal 5 5 5" xfId="19121"/>
    <cellStyle name="Normal 5 5 50" xfId="19122"/>
    <cellStyle name="Normal 5 5 51" xfId="19123"/>
    <cellStyle name="Normal 5 5 52" xfId="19124"/>
    <cellStyle name="Normal 5 5 53" xfId="19125"/>
    <cellStyle name="Normal 5 5 54" xfId="19126"/>
    <cellStyle name="Normal 5 5 55" xfId="19127"/>
    <cellStyle name="Normal 5 5 56" xfId="19128"/>
    <cellStyle name="Normal 5 5 57" xfId="19129"/>
    <cellStyle name="Normal 5 5 58" xfId="19130"/>
    <cellStyle name="Normal 5 5 59" xfId="19131"/>
    <cellStyle name="Normal 5 5 6" xfId="19132"/>
    <cellStyle name="Normal 5 5 60" xfId="19133"/>
    <cellStyle name="Normal 5 5 61" xfId="19134"/>
    <cellStyle name="Normal 5 5 62" xfId="19135"/>
    <cellStyle name="Normal 5 5 63" xfId="19136"/>
    <cellStyle name="Normal 5 5 64" xfId="19137"/>
    <cellStyle name="Normal 5 5 65" xfId="19138"/>
    <cellStyle name="Normal 5 5 66" xfId="19139"/>
    <cellStyle name="Normal 5 5 67" xfId="19140"/>
    <cellStyle name="Normal 5 5 68" xfId="19141"/>
    <cellStyle name="Normal 5 5 69" xfId="19142"/>
    <cellStyle name="Normal 5 5 7" xfId="19143"/>
    <cellStyle name="Normal 5 5 70" xfId="19144"/>
    <cellStyle name="Normal 5 5 71" xfId="19145"/>
    <cellStyle name="Normal 5 5 72" xfId="19146"/>
    <cellStyle name="Normal 5 5 73" xfId="19147"/>
    <cellStyle name="Normal 5 5 74" xfId="19148"/>
    <cellStyle name="Normal 5 5 75" xfId="19149"/>
    <cellStyle name="Normal 5 5 76" xfId="19150"/>
    <cellStyle name="Normal 5 5 77" xfId="19151"/>
    <cellStyle name="Normal 5 5 78" xfId="19152"/>
    <cellStyle name="Normal 5 5 79" xfId="19153"/>
    <cellStyle name="Normal 5 5 8" xfId="19154"/>
    <cellStyle name="Normal 5 5 80" xfId="19155"/>
    <cellStyle name="Normal 5 5 81" xfId="19156"/>
    <cellStyle name="Normal 5 5 82" xfId="19157"/>
    <cellStyle name="Normal 5 5 83" xfId="19158"/>
    <cellStyle name="Normal 5 5 84" xfId="19159"/>
    <cellStyle name="Normal 5 5 85" xfId="19160"/>
    <cellStyle name="Normal 5 5 86" xfId="19161"/>
    <cellStyle name="Normal 5 5 87" xfId="19162"/>
    <cellStyle name="Normal 5 5 88" xfId="19163"/>
    <cellStyle name="Normal 5 5 89" xfId="19164"/>
    <cellStyle name="Normal 5 5 9" xfId="19165"/>
    <cellStyle name="Normal 5 5 90" xfId="19166"/>
    <cellStyle name="Normal 5 5 91" xfId="19167"/>
    <cellStyle name="Normal 5 5 92" xfId="19168"/>
    <cellStyle name="Normal 5 5 93" xfId="19169"/>
    <cellStyle name="Normal 5 50" xfId="19170"/>
    <cellStyle name="Normal 5 51" xfId="19171"/>
    <cellStyle name="Normal 5 52" xfId="19172"/>
    <cellStyle name="Normal 5 53" xfId="19173"/>
    <cellStyle name="Normal 5 54" xfId="19174"/>
    <cellStyle name="Normal 5 55" xfId="19175"/>
    <cellStyle name="Normal 5 56" xfId="19176"/>
    <cellStyle name="Normal 5 57" xfId="19177"/>
    <cellStyle name="Normal 5 58" xfId="19178"/>
    <cellStyle name="Normal 5 59" xfId="19179"/>
    <cellStyle name="Normal 5 6" xfId="19180"/>
    <cellStyle name="Normal 5 6 2" xfId="19181"/>
    <cellStyle name="Normal 5 60" xfId="19182"/>
    <cellStyle name="Normal 5 61" xfId="19183"/>
    <cellStyle name="Normal 5 62" xfId="19184"/>
    <cellStyle name="Normal 5 63" xfId="19185"/>
    <cellStyle name="Normal 5 64" xfId="19186"/>
    <cellStyle name="Normal 5 65" xfId="19187"/>
    <cellStyle name="Normal 5 66" xfId="19188"/>
    <cellStyle name="Normal 5 67" xfId="19189"/>
    <cellStyle name="Normal 5 68" xfId="19190"/>
    <cellStyle name="Normal 5 69" xfId="19191"/>
    <cellStyle name="Normal 5 7" xfId="19192"/>
    <cellStyle name="Normal 5 7 2" xfId="19193"/>
    <cellStyle name="Normal 5 70" xfId="19194"/>
    <cellStyle name="Normal 5 71" xfId="19195"/>
    <cellStyle name="Normal 5 72" xfId="19196"/>
    <cellStyle name="Normal 5 73" xfId="19197"/>
    <cellStyle name="Normal 5 74" xfId="19198"/>
    <cellStyle name="Normal 5 75" xfId="19199"/>
    <cellStyle name="Normal 5 76" xfId="19200"/>
    <cellStyle name="Normal 5 77" xfId="19201"/>
    <cellStyle name="Normal 5 78" xfId="19202"/>
    <cellStyle name="Normal 5 79" xfId="19203"/>
    <cellStyle name="Normal 5 8" xfId="19204"/>
    <cellStyle name="Normal 5 8 2" xfId="19205"/>
    <cellStyle name="Normal 5 80" xfId="19206"/>
    <cellStyle name="Normal 5 81" xfId="19207"/>
    <cellStyle name="Normal 5 82" xfId="19208"/>
    <cellStyle name="Normal 5 83" xfId="19209"/>
    <cellStyle name="Normal 5 84" xfId="19210"/>
    <cellStyle name="Normal 5 85" xfId="19211"/>
    <cellStyle name="Normal 5 86" xfId="19212"/>
    <cellStyle name="Normal 5 87" xfId="19213"/>
    <cellStyle name="Normal 5 88" xfId="19214"/>
    <cellStyle name="Normal 5 89" xfId="19215"/>
    <cellStyle name="Normal 5 9" xfId="19216"/>
    <cellStyle name="Normal 5 9 2" xfId="19217"/>
    <cellStyle name="Normal 5 90" xfId="19218"/>
    <cellStyle name="Normal 5 91" xfId="19219"/>
    <cellStyle name="Normal 5 92" xfId="19220"/>
    <cellStyle name="Normal 5 93" xfId="19221"/>
    <cellStyle name="Normal 5 94" xfId="19222"/>
    <cellStyle name="Normal 5 95" xfId="19223"/>
    <cellStyle name="Normal 5 96" xfId="19224"/>
    <cellStyle name="Normal 5 97" xfId="19225"/>
    <cellStyle name="Normal 5 98" xfId="19226"/>
    <cellStyle name="Normal 5 99" xfId="19227"/>
    <cellStyle name="Normal 50" xfId="19228"/>
    <cellStyle name="Normal 50 2" xfId="19229"/>
    <cellStyle name="Normal 50 2 2" xfId="19230"/>
    <cellStyle name="Normal 50 2 2 2" xfId="19231"/>
    <cellStyle name="Normal 50 2 2 3" xfId="19232"/>
    <cellStyle name="Normal 50 2 2 4" xfId="19233"/>
    <cellStyle name="Normal 50 2 3" xfId="19234"/>
    <cellStyle name="Normal 50 2 4" xfId="19235"/>
    <cellStyle name="Normal 50 2 5" xfId="19236"/>
    <cellStyle name="Normal 50 3" xfId="19237"/>
    <cellStyle name="Normal 50 4" xfId="19238"/>
    <cellStyle name="Normal 50 4 2" xfId="19239"/>
    <cellStyle name="Normal 50 4 3" xfId="19240"/>
    <cellStyle name="Normal 50 4 4" xfId="19241"/>
    <cellStyle name="Normal 50 5" xfId="19242"/>
    <cellStyle name="Normal 50 6" xfId="19243"/>
    <cellStyle name="Normal 50 7" xfId="19244"/>
    <cellStyle name="Normal 51" xfId="19245"/>
    <cellStyle name="Normal 51 2" xfId="19246"/>
    <cellStyle name="Normal 51 2 2" xfId="19247"/>
    <cellStyle name="Normal 51 2 2 2" xfId="19248"/>
    <cellStyle name="Normal 51 2 2 3" xfId="19249"/>
    <cellStyle name="Normal 51 2 2 4" xfId="19250"/>
    <cellStyle name="Normal 51 2 3" xfId="19251"/>
    <cellStyle name="Normal 51 2 4" xfId="19252"/>
    <cellStyle name="Normal 51 2 5" xfId="19253"/>
    <cellStyle name="Normal 51 3" xfId="19254"/>
    <cellStyle name="Normal 51 4" xfId="19255"/>
    <cellStyle name="Normal 51 4 2" xfId="19256"/>
    <cellStyle name="Normal 51 4 3" xfId="19257"/>
    <cellStyle name="Normal 51 4 4" xfId="19258"/>
    <cellStyle name="Normal 51 5" xfId="19259"/>
    <cellStyle name="Normal 51 6" xfId="19260"/>
    <cellStyle name="Normal 51 7" xfId="19261"/>
    <cellStyle name="Normal 52" xfId="19262"/>
    <cellStyle name="Normal 53" xfId="19263"/>
    <cellStyle name="Normal 54" xfId="19264"/>
    <cellStyle name="Normal 55" xfId="19265"/>
    <cellStyle name="Normal 55 2" xfId="19266"/>
    <cellStyle name="Normal 55 2 2" xfId="19267"/>
    <cellStyle name="Normal 55 2 2 2" xfId="19268"/>
    <cellStyle name="Normal 55 2 2 3" xfId="19269"/>
    <cellStyle name="Normal 55 2 2 4" xfId="19270"/>
    <cellStyle name="Normal 55 2 3" xfId="19271"/>
    <cellStyle name="Normal 55 2 4" xfId="19272"/>
    <cellStyle name="Normal 55 2 5" xfId="19273"/>
    <cellStyle name="Normal 55 3" xfId="19274"/>
    <cellStyle name="Normal 55 4" xfId="19275"/>
    <cellStyle name="Normal 55 4 2" xfId="19276"/>
    <cellStyle name="Normal 55 4 3" xfId="19277"/>
    <cellStyle name="Normal 55 4 4" xfId="19278"/>
    <cellStyle name="Normal 55 5" xfId="19279"/>
    <cellStyle name="Normal 55 6" xfId="19280"/>
    <cellStyle name="Normal 55 7" xfId="19281"/>
    <cellStyle name="Normal 56" xfId="19282"/>
    <cellStyle name="Normal 56 2" xfId="19283"/>
    <cellStyle name="Normal 56 2 2" xfId="19284"/>
    <cellStyle name="Normal 56 2 2 2" xfId="19285"/>
    <cellStyle name="Normal 56 2 2 3" xfId="19286"/>
    <cellStyle name="Normal 56 2 2 4" xfId="19287"/>
    <cellStyle name="Normal 56 2 3" xfId="19288"/>
    <cellStyle name="Normal 56 2 4" xfId="19289"/>
    <cellStyle name="Normal 56 2 5" xfId="19290"/>
    <cellStyle name="Normal 56 3" xfId="19291"/>
    <cellStyle name="Normal 56 4" xfId="19292"/>
    <cellStyle name="Normal 56 4 2" xfId="19293"/>
    <cellStyle name="Normal 56 4 3" xfId="19294"/>
    <cellStyle name="Normal 56 4 4" xfId="19295"/>
    <cellStyle name="Normal 56 5" xfId="19296"/>
    <cellStyle name="Normal 56 6" xfId="19297"/>
    <cellStyle name="Normal 56 7" xfId="19298"/>
    <cellStyle name="Normal 57" xfId="19299"/>
    <cellStyle name="Normal 57 2" xfId="19300"/>
    <cellStyle name="Normal 58" xfId="19301"/>
    <cellStyle name="Normal 58 2" xfId="19302"/>
    <cellStyle name="Normal 58 3" xfId="19303"/>
    <cellStyle name="Normal 58 4" xfId="19304"/>
    <cellStyle name="Normal 59" xfId="19305"/>
    <cellStyle name="Normal 59 2" xfId="19306"/>
    <cellStyle name="Normal 59 3" xfId="19307"/>
    <cellStyle name="Normal 59 4" xfId="19308"/>
    <cellStyle name="Normal 6" xfId="19309"/>
    <cellStyle name="Normal 6 2" xfId="19310"/>
    <cellStyle name="Normal 6 2 10" xfId="19311"/>
    <cellStyle name="Normal 6 2 11" xfId="19312"/>
    <cellStyle name="Normal 6 2 12" xfId="19313"/>
    <cellStyle name="Normal 6 2 13" xfId="19314"/>
    <cellStyle name="Normal 6 2 14" xfId="19315"/>
    <cellStyle name="Normal 6 2 15" xfId="19316"/>
    <cellStyle name="Normal 6 2 16" xfId="19317"/>
    <cellStyle name="Normal 6 2 17" xfId="19318"/>
    <cellStyle name="Normal 6 2 18" xfId="19319"/>
    <cellStyle name="Normal 6 2 19" xfId="19320"/>
    <cellStyle name="Normal 6 2 2" xfId="19321"/>
    <cellStyle name="Normal 6 2 2 2" xfId="19322"/>
    <cellStyle name="Normal 6 2 2 3" xfId="19323"/>
    <cellStyle name="Normal 6 2 20" xfId="19324"/>
    <cellStyle name="Normal 6 2 21" xfId="19325"/>
    <cellStyle name="Normal 6 2 22" xfId="19326"/>
    <cellStyle name="Normal 6 2 23" xfId="19327"/>
    <cellStyle name="Normal 6 2 24" xfId="19328"/>
    <cellStyle name="Normal 6 2 25" xfId="19329"/>
    <cellStyle name="Normal 6 2 26" xfId="19330"/>
    <cellStyle name="Normal 6 2 27" xfId="19331"/>
    <cellStyle name="Normal 6 2 28" xfId="19332"/>
    <cellStyle name="Normal 6 2 29" xfId="19333"/>
    <cellStyle name="Normal 6 2 3" xfId="19334"/>
    <cellStyle name="Normal 6 2 3 2" xfId="19335"/>
    <cellStyle name="Normal 6 2 3 2 2" xfId="19336"/>
    <cellStyle name="Normal 6 2 3 2 2 2" xfId="19337"/>
    <cellStyle name="Normal 6 2 3 2 2 3" xfId="19338"/>
    <cellStyle name="Normal 6 2 3 2 2 4" xfId="19339"/>
    <cellStyle name="Normal 6 2 3 2 3" xfId="19340"/>
    <cellStyle name="Normal 6 2 3 2 4" xfId="19341"/>
    <cellStyle name="Normal 6 2 3 2 5" xfId="19342"/>
    <cellStyle name="Normal 6 2 3 3" xfId="19343"/>
    <cellStyle name="Normal 6 2 3 4" xfId="19344"/>
    <cellStyle name="Normal 6 2 3 4 2" xfId="19345"/>
    <cellStyle name="Normal 6 2 3 4 3" xfId="19346"/>
    <cellStyle name="Normal 6 2 3 4 4" xfId="19347"/>
    <cellStyle name="Normal 6 2 3 5" xfId="19348"/>
    <cellStyle name="Normal 6 2 3 6" xfId="19349"/>
    <cellStyle name="Normal 6 2 3 7" xfId="19350"/>
    <cellStyle name="Normal 6 2 30" xfId="19351"/>
    <cellStyle name="Normal 6 2 31" xfId="19352"/>
    <cellStyle name="Normal 6 2 32" xfId="19353"/>
    <cellStyle name="Normal 6 2 33" xfId="19354"/>
    <cellStyle name="Normal 6 2 34" xfId="19355"/>
    <cellStyle name="Normal 6 2 35" xfId="19356"/>
    <cellStyle name="Normal 6 2 36" xfId="19357"/>
    <cellStyle name="Normal 6 2 37" xfId="19358"/>
    <cellStyle name="Normal 6 2 38" xfId="19359"/>
    <cellStyle name="Normal 6 2 39" xfId="19360"/>
    <cellStyle name="Normal 6 2 4" xfId="19361"/>
    <cellStyle name="Normal 6 2 40" xfId="19362"/>
    <cellStyle name="Normal 6 2 41" xfId="19363"/>
    <cellStyle name="Normal 6 2 42" xfId="19364"/>
    <cellStyle name="Normal 6 2 43" xfId="19365"/>
    <cellStyle name="Normal 6 2 44" xfId="19366"/>
    <cellStyle name="Normal 6 2 45" xfId="19367"/>
    <cellStyle name="Normal 6 2 46" xfId="19368"/>
    <cellStyle name="Normal 6 2 47" xfId="19369"/>
    <cellStyle name="Normal 6 2 48" xfId="19370"/>
    <cellStyle name="Normal 6 2 49" xfId="19371"/>
    <cellStyle name="Normal 6 2 5" xfId="19372"/>
    <cellStyle name="Normal 6 2 50" xfId="19373"/>
    <cellStyle name="Normal 6 2 51" xfId="19374"/>
    <cellStyle name="Normal 6 2 52" xfId="19375"/>
    <cellStyle name="Normal 6 2 53" xfId="19376"/>
    <cellStyle name="Normal 6 2 54" xfId="19377"/>
    <cellStyle name="Normal 6 2 55" xfId="19378"/>
    <cellStyle name="Normal 6 2 56" xfId="19379"/>
    <cellStyle name="Normal 6 2 57" xfId="19380"/>
    <cellStyle name="Normal 6 2 58" xfId="19381"/>
    <cellStyle name="Normal 6 2 59" xfId="19382"/>
    <cellStyle name="Normal 6 2 6" xfId="19383"/>
    <cellStyle name="Normal 6 2 60" xfId="19384"/>
    <cellStyle name="Normal 6 2 61" xfId="19385"/>
    <cellStyle name="Normal 6 2 62" xfId="19386"/>
    <cellStyle name="Normal 6 2 63" xfId="19387"/>
    <cellStyle name="Normal 6 2 64" xfId="19388"/>
    <cellStyle name="Normal 6 2 65" xfId="19389"/>
    <cellStyle name="Normal 6 2 66" xfId="19390"/>
    <cellStyle name="Normal 6 2 67" xfId="19391"/>
    <cellStyle name="Normal 6 2 68" xfId="19392"/>
    <cellStyle name="Normal 6 2 69" xfId="19393"/>
    <cellStyle name="Normal 6 2 7" xfId="19394"/>
    <cellStyle name="Normal 6 2 70" xfId="19395"/>
    <cellStyle name="Normal 6 2 71" xfId="19396"/>
    <cellStyle name="Normal 6 2 72" xfId="19397"/>
    <cellStyle name="Normal 6 2 73" xfId="19398"/>
    <cellStyle name="Normal 6 2 74" xfId="19399"/>
    <cellStyle name="Normal 6 2 75" xfId="19400"/>
    <cellStyle name="Normal 6 2 76" xfId="19401"/>
    <cellStyle name="Normal 6 2 77" xfId="19402"/>
    <cellStyle name="Normal 6 2 78" xfId="19403"/>
    <cellStyle name="Normal 6 2 79" xfId="19404"/>
    <cellStyle name="Normal 6 2 8" xfId="19405"/>
    <cellStyle name="Normal 6 2 80" xfId="19406"/>
    <cellStyle name="Normal 6 2 81" xfId="19407"/>
    <cellStyle name="Normal 6 2 82" xfId="19408"/>
    <cellStyle name="Normal 6 2 83" xfId="19409"/>
    <cellStyle name="Normal 6 2 84" xfId="19410"/>
    <cellStyle name="Normal 6 2 85" xfId="19411"/>
    <cellStyle name="Normal 6 2 86" xfId="19412"/>
    <cellStyle name="Normal 6 2 87" xfId="19413"/>
    <cellStyle name="Normal 6 2 88" xfId="19414"/>
    <cellStyle name="Normal 6 2 89" xfId="19415"/>
    <cellStyle name="Normal 6 2 9" xfId="19416"/>
    <cellStyle name="Normal 6 2 90" xfId="19417"/>
    <cellStyle name="Normal 6 2 91" xfId="19418"/>
    <cellStyle name="Normal 6 2 92" xfId="19419"/>
    <cellStyle name="Normal 6 2 93" xfId="19420"/>
    <cellStyle name="Normal 6 2 94" xfId="19421"/>
    <cellStyle name="Normal 6 2 95" xfId="19422"/>
    <cellStyle name="Normal 6 2 95 2" xfId="19423"/>
    <cellStyle name="Normal 6 2 95 3" xfId="19424"/>
    <cellStyle name="Normal 6 2 95 4" xfId="19425"/>
    <cellStyle name="Normal 6 3" xfId="19426"/>
    <cellStyle name="Normal 6 3 2" xfId="19427"/>
    <cellStyle name="Normal 6 3 3" xfId="19428"/>
    <cellStyle name="Normal 6 3 3 2" xfId="19429"/>
    <cellStyle name="Normal 6 3 3 2 2" xfId="19430"/>
    <cellStyle name="Normal 6 3 3 2 2 2" xfId="19431"/>
    <cellStyle name="Normal 6 3 3 2 2 3" xfId="19432"/>
    <cellStyle name="Normal 6 3 3 2 2 4" xfId="19433"/>
    <cellStyle name="Normal 6 3 3 2 3" xfId="19434"/>
    <cellStyle name="Normal 6 3 3 2 4" xfId="19435"/>
    <cellStyle name="Normal 6 3 3 2 5" xfId="19436"/>
    <cellStyle name="Normal 6 3 3 3" xfId="19437"/>
    <cellStyle name="Normal 6 3 3 4" xfId="19438"/>
    <cellStyle name="Normal 6 3 3 4 2" xfId="19439"/>
    <cellStyle name="Normal 6 3 3 4 3" xfId="19440"/>
    <cellStyle name="Normal 6 3 3 4 4" xfId="19441"/>
    <cellStyle name="Normal 6 3 3 5" xfId="19442"/>
    <cellStyle name="Normal 6 3 3 6" xfId="19443"/>
    <cellStyle name="Normal 6 3 3 7" xfId="19444"/>
    <cellStyle name="Normal 6 3 4" xfId="19445"/>
    <cellStyle name="Normal 6 4" xfId="19446"/>
    <cellStyle name="Normal 6 4 2" xfId="19447"/>
    <cellStyle name="Normal 6 4 3" xfId="19448"/>
    <cellStyle name="Normal 6 4 3 2" xfId="19449"/>
    <cellStyle name="Normal 6 4 3 2 2" xfId="19450"/>
    <cellStyle name="Normal 6 4 3 2 2 2" xfId="19451"/>
    <cellStyle name="Normal 6 4 3 2 2 3" xfId="19452"/>
    <cellStyle name="Normal 6 4 3 2 2 4" xfId="19453"/>
    <cellStyle name="Normal 6 4 3 2 3" xfId="19454"/>
    <cellStyle name="Normal 6 4 3 2 4" xfId="19455"/>
    <cellStyle name="Normal 6 4 3 2 5" xfId="19456"/>
    <cellStyle name="Normal 6 4 3 3" xfId="19457"/>
    <cellStyle name="Normal 6 4 3 3 2" xfId="19458"/>
    <cellStyle name="Normal 6 4 3 3 3" xfId="19459"/>
    <cellStyle name="Normal 6 4 3 3 4" xfId="19460"/>
    <cellStyle name="Normal 6 4 3 4" xfId="19461"/>
    <cellStyle name="Normal 6 4 3 5" xfId="19462"/>
    <cellStyle name="Normal 6 4 3 6" xfId="19463"/>
    <cellStyle name="Normal 6 5" xfId="19464"/>
    <cellStyle name="Normal 6 5 2" xfId="19465"/>
    <cellStyle name="Normal 6 5 2 2" xfId="19466"/>
    <cellStyle name="Normal 6 5 2 2 2" xfId="19467"/>
    <cellStyle name="Normal 6 5 2 2 3" xfId="19468"/>
    <cellStyle name="Normal 6 5 2 2 4" xfId="19469"/>
    <cellStyle name="Normal 6 5 2 3" xfId="19470"/>
    <cellStyle name="Normal 6 5 2 4" xfId="19471"/>
    <cellStyle name="Normal 6 5 2 5" xfId="19472"/>
    <cellStyle name="Normal 6 5 3" xfId="19473"/>
    <cellStyle name="Normal 6 5 4" xfId="19474"/>
    <cellStyle name="Normal 6 5 4 2" xfId="19475"/>
    <cellStyle name="Normal 6 5 4 3" xfId="19476"/>
    <cellStyle name="Normal 6 5 4 4" xfId="19477"/>
    <cellStyle name="Normal 6 5 5" xfId="19478"/>
    <cellStyle name="Normal 6 5 6" xfId="19479"/>
    <cellStyle name="Normal 6 5 7" xfId="19480"/>
    <cellStyle name="Normal 6 6" xfId="19481"/>
    <cellStyle name="Normal 6 6 2" xfId="19482"/>
    <cellStyle name="Normal 6 6 3" xfId="19483"/>
    <cellStyle name="Normal 6 6 4" xfId="19484"/>
    <cellStyle name="Normal 60" xfId="19485"/>
    <cellStyle name="Normal 60 2" xfId="19486"/>
    <cellStyle name="Normal 60 3" xfId="19487"/>
    <cellStyle name="Normal 60 4" xfId="19488"/>
    <cellStyle name="Normal 61" xfId="19489"/>
    <cellStyle name="Normal 61 2" xfId="19490"/>
    <cellStyle name="Normal 61 3" xfId="19491"/>
    <cellStyle name="Normal 61 4" xfId="19492"/>
    <cellStyle name="Normal 62" xfId="19493"/>
    <cellStyle name="Normal 62 2" xfId="19494"/>
    <cellStyle name="Normal 62 3" xfId="19495"/>
    <cellStyle name="Normal 62 4" xfId="19496"/>
    <cellStyle name="Normal 63" xfId="19497"/>
    <cellStyle name="Normal 63 2" xfId="19498"/>
    <cellStyle name="Normal 63 3" xfId="19499"/>
    <cellStyle name="Normal 63 4" xfId="19500"/>
    <cellStyle name="Normal 64" xfId="19501"/>
    <cellStyle name="Normal 64 2" xfId="19502"/>
    <cellStyle name="Normal 64 3" xfId="19503"/>
    <cellStyle name="Normal 64 4" xfId="19504"/>
    <cellStyle name="Normal 65" xfId="19505"/>
    <cellStyle name="Normal 65 2" xfId="19506"/>
    <cellStyle name="Normal 65 3" xfId="19507"/>
    <cellStyle name="Normal 65 4" xfId="19508"/>
    <cellStyle name="Normal 66" xfId="19509"/>
    <cellStyle name="Normal 66 2" xfId="19510"/>
    <cellStyle name="Normal 66 3" xfId="19511"/>
    <cellStyle name="Normal 66 4" xfId="19512"/>
    <cellStyle name="Normal 67" xfId="19513"/>
    <cellStyle name="Normal 67 2" xfId="19514"/>
    <cellStyle name="Normal 67 3" xfId="19515"/>
    <cellStyle name="Normal 67 4" xfId="19516"/>
    <cellStyle name="Normal 68" xfId="19517"/>
    <cellStyle name="Normal 68 2" xfId="19518"/>
    <cellStyle name="Normal 68 3" xfId="19519"/>
    <cellStyle name="Normal 68 4" xfId="19520"/>
    <cellStyle name="Normal 69" xfId="19521"/>
    <cellStyle name="Normal 69 2" xfId="19522"/>
    <cellStyle name="Normal 69 3" xfId="19523"/>
    <cellStyle name="Normal 69 4" xfId="19524"/>
    <cellStyle name="Normal 7" xfId="19525"/>
    <cellStyle name="Normal 7 10" xfId="19526"/>
    <cellStyle name="Normal 7 10 2" xfId="19527"/>
    <cellStyle name="Normal 7 10 2 2" xfId="19528"/>
    <cellStyle name="Normal 7 10 2 2 2" xfId="19529"/>
    <cellStyle name="Normal 7 10 2 2 3" xfId="19530"/>
    <cellStyle name="Normal 7 10 2 2 4" xfId="19531"/>
    <cellStyle name="Normal 7 10 2 3" xfId="19532"/>
    <cellStyle name="Normal 7 10 2 4" xfId="19533"/>
    <cellStyle name="Normal 7 10 2 5" xfId="19534"/>
    <cellStyle name="Normal 7 10 3" xfId="19535"/>
    <cellStyle name="Normal 7 10 3 2" xfId="19536"/>
    <cellStyle name="Normal 7 10 3 3" xfId="19537"/>
    <cellStyle name="Normal 7 10 3 4" xfId="19538"/>
    <cellStyle name="Normal 7 10 4" xfId="19539"/>
    <cellStyle name="Normal 7 10 5" xfId="19540"/>
    <cellStyle name="Normal 7 10 6" xfId="19541"/>
    <cellStyle name="Normal 7 11" xfId="19542"/>
    <cellStyle name="Normal 7 11 2" xfId="19543"/>
    <cellStyle name="Normal 7 11 2 2" xfId="19544"/>
    <cellStyle name="Normal 7 11 2 2 2" xfId="19545"/>
    <cellStyle name="Normal 7 11 2 2 3" xfId="19546"/>
    <cellStyle name="Normal 7 11 2 2 4" xfId="19547"/>
    <cellStyle name="Normal 7 11 2 3" xfId="19548"/>
    <cellStyle name="Normal 7 11 2 4" xfId="19549"/>
    <cellStyle name="Normal 7 11 2 5" xfId="19550"/>
    <cellStyle name="Normal 7 11 3" xfId="19551"/>
    <cellStyle name="Normal 7 11 3 2" xfId="19552"/>
    <cellStyle name="Normal 7 11 3 3" xfId="19553"/>
    <cellStyle name="Normal 7 11 3 4" xfId="19554"/>
    <cellStyle name="Normal 7 11 4" xfId="19555"/>
    <cellStyle name="Normal 7 11 5" xfId="19556"/>
    <cellStyle name="Normal 7 11 6" xfId="19557"/>
    <cellStyle name="Normal 7 12" xfId="19558"/>
    <cellStyle name="Normal 7 12 2" xfId="19559"/>
    <cellStyle name="Normal 7 12 2 2" xfId="19560"/>
    <cellStyle name="Normal 7 12 2 2 2" xfId="19561"/>
    <cellStyle name="Normal 7 12 2 2 3" xfId="19562"/>
    <cellStyle name="Normal 7 12 2 2 4" xfId="19563"/>
    <cellStyle name="Normal 7 12 2 3" xfId="19564"/>
    <cellStyle name="Normal 7 12 2 4" xfId="19565"/>
    <cellStyle name="Normal 7 12 2 5" xfId="19566"/>
    <cellStyle name="Normal 7 12 3" xfId="19567"/>
    <cellStyle name="Normal 7 12 3 2" xfId="19568"/>
    <cellStyle name="Normal 7 12 3 3" xfId="19569"/>
    <cellStyle name="Normal 7 12 3 4" xfId="19570"/>
    <cellStyle name="Normal 7 12 4" xfId="19571"/>
    <cellStyle name="Normal 7 12 5" xfId="19572"/>
    <cellStyle name="Normal 7 12 6" xfId="19573"/>
    <cellStyle name="Normal 7 2" xfId="19574"/>
    <cellStyle name="Normal 7 2 10" xfId="19575"/>
    <cellStyle name="Normal 7 2 11" xfId="19576"/>
    <cellStyle name="Normal 7 2 12" xfId="19577"/>
    <cellStyle name="Normal 7 2 13" xfId="19578"/>
    <cellStyle name="Normal 7 2 14" xfId="19579"/>
    <cellStyle name="Normal 7 2 15" xfId="19580"/>
    <cellStyle name="Normal 7 2 16" xfId="19581"/>
    <cellStyle name="Normal 7 2 17" xfId="19582"/>
    <cellStyle name="Normal 7 2 18" xfId="19583"/>
    <cellStyle name="Normal 7 2 19" xfId="19584"/>
    <cellStyle name="Normal 7 2 2" xfId="19585"/>
    <cellStyle name="Normal 7 2 2 2" xfId="19586"/>
    <cellStyle name="Normal 7 2 2 3" xfId="19587"/>
    <cellStyle name="Normal 7 2 20" xfId="19588"/>
    <cellStyle name="Normal 7 2 21" xfId="19589"/>
    <cellStyle name="Normal 7 2 22" xfId="19590"/>
    <cellStyle name="Normal 7 2 23" xfId="19591"/>
    <cellStyle name="Normal 7 2 24" xfId="19592"/>
    <cellStyle name="Normal 7 2 25" xfId="19593"/>
    <cellStyle name="Normal 7 2 26" xfId="19594"/>
    <cellStyle name="Normal 7 2 27" xfId="19595"/>
    <cellStyle name="Normal 7 2 28" xfId="19596"/>
    <cellStyle name="Normal 7 2 29" xfId="19597"/>
    <cellStyle name="Normal 7 2 3" xfId="19598"/>
    <cellStyle name="Normal 7 2 3 2" xfId="19599"/>
    <cellStyle name="Normal 7 2 3 2 2" xfId="19600"/>
    <cellStyle name="Normal 7 2 3 2 3" xfId="19601"/>
    <cellStyle name="Normal 7 2 3 2 3 2" xfId="19602"/>
    <cellStyle name="Normal 7 2 3 2 3 3" xfId="19603"/>
    <cellStyle name="Normal 7 2 3 2 3 4" xfId="19604"/>
    <cellStyle name="Normal 7 2 3 2 4" xfId="19605"/>
    <cellStyle name="Normal 7 2 3 2 5" xfId="19606"/>
    <cellStyle name="Normal 7 2 3 2 6" xfId="19607"/>
    <cellStyle name="Normal 7 2 3 3" xfId="19608"/>
    <cellStyle name="Normal 7 2 3 3 2" xfId="19609"/>
    <cellStyle name="Normal 7 2 3 3 3" xfId="19610"/>
    <cellStyle name="Normal 7 2 3 3 4" xfId="19611"/>
    <cellStyle name="Normal 7 2 3 4" xfId="19612"/>
    <cellStyle name="Normal 7 2 3 5" xfId="19613"/>
    <cellStyle name="Normal 7 2 3 6" xfId="19614"/>
    <cellStyle name="Normal 7 2 30" xfId="19615"/>
    <cellStyle name="Normal 7 2 31" xfId="19616"/>
    <cellStyle name="Normal 7 2 32" xfId="19617"/>
    <cellStyle name="Normal 7 2 33" xfId="19618"/>
    <cellStyle name="Normal 7 2 34" xfId="19619"/>
    <cellStyle name="Normal 7 2 35" xfId="19620"/>
    <cellStyle name="Normal 7 2 36" xfId="19621"/>
    <cellStyle name="Normal 7 2 37" xfId="19622"/>
    <cellStyle name="Normal 7 2 38" xfId="19623"/>
    <cellStyle name="Normal 7 2 39" xfId="19624"/>
    <cellStyle name="Normal 7 2 4" xfId="19625"/>
    <cellStyle name="Normal 7 2 40" xfId="19626"/>
    <cellStyle name="Normal 7 2 41" xfId="19627"/>
    <cellStyle name="Normal 7 2 42" xfId="19628"/>
    <cellStyle name="Normal 7 2 43" xfId="19629"/>
    <cellStyle name="Normal 7 2 44" xfId="19630"/>
    <cellStyle name="Normal 7 2 45" xfId="19631"/>
    <cellStyle name="Normal 7 2 46" xfId="19632"/>
    <cellStyle name="Normal 7 2 47" xfId="19633"/>
    <cellStyle name="Normal 7 2 48" xfId="19634"/>
    <cellStyle name="Normal 7 2 49" xfId="19635"/>
    <cellStyle name="Normal 7 2 5" xfId="19636"/>
    <cellStyle name="Normal 7 2 50" xfId="19637"/>
    <cellStyle name="Normal 7 2 51" xfId="19638"/>
    <cellStyle name="Normal 7 2 52" xfId="19639"/>
    <cellStyle name="Normal 7 2 53" xfId="19640"/>
    <cellStyle name="Normal 7 2 54" xfId="19641"/>
    <cellStyle name="Normal 7 2 55" xfId="19642"/>
    <cellStyle name="Normal 7 2 56" xfId="19643"/>
    <cellStyle name="Normal 7 2 57" xfId="19644"/>
    <cellStyle name="Normal 7 2 58" xfId="19645"/>
    <cellStyle name="Normal 7 2 59" xfId="19646"/>
    <cellStyle name="Normal 7 2 6" xfId="19647"/>
    <cellStyle name="Normal 7 2 60" xfId="19648"/>
    <cellStyle name="Normal 7 2 61" xfId="19649"/>
    <cellStyle name="Normal 7 2 62" xfId="19650"/>
    <cellStyle name="Normal 7 2 63" xfId="19651"/>
    <cellStyle name="Normal 7 2 64" xfId="19652"/>
    <cellStyle name="Normal 7 2 65" xfId="19653"/>
    <cellStyle name="Normal 7 2 66" xfId="19654"/>
    <cellStyle name="Normal 7 2 67" xfId="19655"/>
    <cellStyle name="Normal 7 2 68" xfId="19656"/>
    <cellStyle name="Normal 7 2 69" xfId="19657"/>
    <cellStyle name="Normal 7 2 7" xfId="19658"/>
    <cellStyle name="Normal 7 2 70" xfId="19659"/>
    <cellStyle name="Normal 7 2 71" xfId="19660"/>
    <cellStyle name="Normal 7 2 72" xfId="19661"/>
    <cellStyle name="Normal 7 2 73" xfId="19662"/>
    <cellStyle name="Normal 7 2 74" xfId="19663"/>
    <cellStyle name="Normal 7 2 75" xfId="19664"/>
    <cellStyle name="Normal 7 2 76" xfId="19665"/>
    <cellStyle name="Normal 7 2 77" xfId="19666"/>
    <cellStyle name="Normal 7 2 78" xfId="19667"/>
    <cellStyle name="Normal 7 2 79" xfId="19668"/>
    <cellStyle name="Normal 7 2 8" xfId="19669"/>
    <cellStyle name="Normal 7 2 80" xfId="19670"/>
    <cellStyle name="Normal 7 2 81" xfId="19671"/>
    <cellStyle name="Normal 7 2 82" xfId="19672"/>
    <cellStyle name="Normal 7 2 83" xfId="19673"/>
    <cellStyle name="Normal 7 2 84" xfId="19674"/>
    <cellStyle name="Normal 7 2 85" xfId="19675"/>
    <cellStyle name="Normal 7 2 86" xfId="19676"/>
    <cellStyle name="Normal 7 2 87" xfId="19677"/>
    <cellStyle name="Normal 7 2 88" xfId="19678"/>
    <cellStyle name="Normal 7 2 89" xfId="19679"/>
    <cellStyle name="Normal 7 2 9" xfId="19680"/>
    <cellStyle name="Normal 7 2 90" xfId="19681"/>
    <cellStyle name="Normal 7 2 91" xfId="19682"/>
    <cellStyle name="Normal 7 2 92" xfId="19683"/>
    <cellStyle name="Normal 7 2 93" xfId="19684"/>
    <cellStyle name="Normal 7 3" xfId="19685"/>
    <cellStyle name="Normal 7 3 2" xfId="19686"/>
    <cellStyle name="Normal 7 3 3" xfId="19687"/>
    <cellStyle name="Normal 7 3 3 2" xfId="19688"/>
    <cellStyle name="Normal 7 4" xfId="19689"/>
    <cellStyle name="Normal 7 4 2" xfId="19690"/>
    <cellStyle name="Normal 7 4 2 2" xfId="19691"/>
    <cellStyle name="Normal 7 5" xfId="19692"/>
    <cellStyle name="Normal 7 6" xfId="19693"/>
    <cellStyle name="Normal 7 7" xfId="19694"/>
    <cellStyle name="Normal 7 8" xfId="19695"/>
    <cellStyle name="Normal 7 9" xfId="19696"/>
    <cellStyle name="Normal 7 9 2" xfId="19697"/>
    <cellStyle name="Normal 70" xfId="19698"/>
    <cellStyle name="Normal 70 2" xfId="19699"/>
    <cellStyle name="Normal 70 3" xfId="19700"/>
    <cellStyle name="Normal 70 4" xfId="19701"/>
    <cellStyle name="Normal 71" xfId="19702"/>
    <cellStyle name="Normal 71 2" xfId="19703"/>
    <cellStyle name="Normal 71 3" xfId="19704"/>
    <cellStyle name="Normal 71 4" xfId="19705"/>
    <cellStyle name="Normal 72" xfId="19706"/>
    <cellStyle name="Normal 72 2" xfId="19707"/>
    <cellStyle name="Normal 72 3" xfId="19708"/>
    <cellStyle name="Normal 72 4" xfId="19709"/>
    <cellStyle name="Normal 73" xfId="19710"/>
    <cellStyle name="Normal 73 2" xfId="19711"/>
    <cellStyle name="Normal 73 3" xfId="19712"/>
    <cellStyle name="Normal 73 4" xfId="19713"/>
    <cellStyle name="Normal 74" xfId="19714"/>
    <cellStyle name="Normal 74 2" xfId="19715"/>
    <cellStyle name="Normal 74 3" xfId="19716"/>
    <cellStyle name="Normal 74 4" xfId="19717"/>
    <cellStyle name="Normal 75" xfId="19718"/>
    <cellStyle name="Normal 75 2" xfId="19719"/>
    <cellStyle name="Normal 75 3" xfId="19720"/>
    <cellStyle name="Normal 75 4" xfId="19721"/>
    <cellStyle name="Normal 76" xfId="19722"/>
    <cellStyle name="Normal 76 2" xfId="19723"/>
    <cellStyle name="Normal 76 3" xfId="19724"/>
    <cellStyle name="Normal 76 4" xfId="19725"/>
    <cellStyle name="Normal 77" xfId="19726"/>
    <cellStyle name="Normal 77 2" xfId="19727"/>
    <cellStyle name="Normal 77 3" xfId="19728"/>
    <cellStyle name="Normal 77 4" xfId="19729"/>
    <cellStyle name="Normal 78" xfId="19730"/>
    <cellStyle name="Normal 78 2" xfId="19731"/>
    <cellStyle name="Normal 78 3" xfId="19732"/>
    <cellStyle name="Normal 78 4" xfId="19733"/>
    <cellStyle name="Normal 79" xfId="19734"/>
    <cellStyle name="Normal 79 2" xfId="19735"/>
    <cellStyle name="Normal 79 3" xfId="19736"/>
    <cellStyle name="Normal 79 4" xfId="19737"/>
    <cellStyle name="Normal 8" xfId="19738"/>
    <cellStyle name="Normal 8 10" xfId="19739"/>
    <cellStyle name="Normal 8 10 2" xfId="19740"/>
    <cellStyle name="Normal 8 11" xfId="19741"/>
    <cellStyle name="Normal 8 11 2" xfId="19742"/>
    <cellStyle name="Normal 8 11 2 2" xfId="19743"/>
    <cellStyle name="Normal 8 11 2 2 2" xfId="19744"/>
    <cellStyle name="Normal 8 11 2 2 3" xfId="19745"/>
    <cellStyle name="Normal 8 11 2 2 4" xfId="19746"/>
    <cellStyle name="Normal 8 11 2 3" xfId="19747"/>
    <cellStyle name="Normal 8 11 2 4" xfId="19748"/>
    <cellStyle name="Normal 8 11 2 5" xfId="19749"/>
    <cellStyle name="Normal 8 11 3" xfId="19750"/>
    <cellStyle name="Normal 8 11 4" xfId="19751"/>
    <cellStyle name="Normal 8 11 4 2" xfId="19752"/>
    <cellStyle name="Normal 8 11 4 3" xfId="19753"/>
    <cellStyle name="Normal 8 11 4 4" xfId="19754"/>
    <cellStyle name="Normal 8 11 5" xfId="19755"/>
    <cellStyle name="Normal 8 11 6" xfId="19756"/>
    <cellStyle name="Normal 8 11 7" xfId="19757"/>
    <cellStyle name="Normal 8 12" xfId="19758"/>
    <cellStyle name="Normal 8 13" xfId="19759"/>
    <cellStyle name="Normal 8 14" xfId="19760"/>
    <cellStyle name="Normal 8 15" xfId="19761"/>
    <cellStyle name="Normal 8 16" xfId="19762"/>
    <cellStyle name="Normal 8 17" xfId="19763"/>
    <cellStyle name="Normal 8 18" xfId="19764"/>
    <cellStyle name="Normal 8 19" xfId="19765"/>
    <cellStyle name="Normal 8 2" xfId="19766"/>
    <cellStyle name="Normal 8 2 2" xfId="19767"/>
    <cellStyle name="Normal 8 2 2 2" xfId="19768"/>
    <cellStyle name="Normal 8 2 2 2 2" xfId="19769"/>
    <cellStyle name="Normal 8 2 2 2 2 2" xfId="19770"/>
    <cellStyle name="Normal 8 2 2 2 2 3" xfId="19771"/>
    <cellStyle name="Normal 8 2 2 2 2 4" xfId="19772"/>
    <cellStyle name="Normal 8 2 2 2 3" xfId="19773"/>
    <cellStyle name="Normal 8 2 2 2 4" xfId="19774"/>
    <cellStyle name="Normal 8 2 2 2 5" xfId="19775"/>
    <cellStyle name="Normal 8 2 2 3" xfId="19776"/>
    <cellStyle name="Normal 8 2 2 4" xfId="19777"/>
    <cellStyle name="Normal 8 2 2 4 2" xfId="19778"/>
    <cellStyle name="Normal 8 2 2 4 3" xfId="19779"/>
    <cellStyle name="Normal 8 2 2 4 4" xfId="19780"/>
    <cellStyle name="Normal 8 2 2 5" xfId="19781"/>
    <cellStyle name="Normal 8 2 2 6" xfId="19782"/>
    <cellStyle name="Normal 8 2 2 7" xfId="19783"/>
    <cellStyle name="Normal 8 2 3" xfId="19784"/>
    <cellStyle name="Normal 8 2 3 2" xfId="19785"/>
    <cellStyle name="Normal 8 2 3 2 2" xfId="19786"/>
    <cellStyle name="Normal 8 2 3 2 2 2" xfId="19787"/>
    <cellStyle name="Normal 8 2 3 2 2 3" xfId="19788"/>
    <cellStyle name="Normal 8 2 3 2 2 4" xfId="19789"/>
    <cellStyle name="Normal 8 2 3 2 3" xfId="19790"/>
    <cellStyle name="Normal 8 2 3 2 4" xfId="19791"/>
    <cellStyle name="Normal 8 2 3 2 5" xfId="19792"/>
    <cellStyle name="Normal 8 2 3 3" xfId="19793"/>
    <cellStyle name="Normal 8 2 3 4" xfId="19794"/>
    <cellStyle name="Normal 8 2 3 4 2" xfId="19795"/>
    <cellStyle name="Normal 8 2 3 4 3" xfId="19796"/>
    <cellStyle name="Normal 8 2 3 4 4" xfId="19797"/>
    <cellStyle name="Normal 8 2 3 5" xfId="19798"/>
    <cellStyle name="Normal 8 2 3 6" xfId="19799"/>
    <cellStyle name="Normal 8 2 3 7" xfId="19800"/>
    <cellStyle name="Normal 8 2 4" xfId="19801"/>
    <cellStyle name="Normal 8 20" xfId="19802"/>
    <cellStyle name="Normal 8 21" xfId="19803"/>
    <cellStyle name="Normal 8 22" xfId="19804"/>
    <cellStyle name="Normal 8 23" xfId="19805"/>
    <cellStyle name="Normal 8 24" xfId="19806"/>
    <cellStyle name="Normal 8 25" xfId="19807"/>
    <cellStyle name="Normal 8 26" xfId="19808"/>
    <cellStyle name="Normal 8 27" xfId="19809"/>
    <cellStyle name="Normal 8 28" xfId="19810"/>
    <cellStyle name="Normal 8 29" xfId="19811"/>
    <cellStyle name="Normal 8 3" xfId="19812"/>
    <cellStyle name="Normal 8 3 2" xfId="19813"/>
    <cellStyle name="Normal 8 3 3" xfId="19814"/>
    <cellStyle name="Normal 8 3 3 2" xfId="19815"/>
    <cellStyle name="Normal 8 3 4" xfId="19816"/>
    <cellStyle name="Normal 8 30" xfId="19817"/>
    <cellStyle name="Normal 8 31" xfId="19818"/>
    <cellStyle name="Normal 8 32" xfId="19819"/>
    <cellStyle name="Normal 8 33" xfId="19820"/>
    <cellStyle name="Normal 8 34" xfId="19821"/>
    <cellStyle name="Normal 8 35" xfId="19822"/>
    <cellStyle name="Normal 8 36" xfId="19823"/>
    <cellStyle name="Normal 8 37" xfId="19824"/>
    <cellStyle name="Normal 8 38" xfId="19825"/>
    <cellStyle name="Normal 8 39" xfId="19826"/>
    <cellStyle name="Normal 8 4" xfId="19827"/>
    <cellStyle name="Normal 8 4 2" xfId="19828"/>
    <cellStyle name="Normal 8 4 2 2" xfId="19829"/>
    <cellStyle name="Normal 8 4 2 2 2" xfId="19830"/>
    <cellStyle name="Normal 8 4 2 2 2 2" xfId="19831"/>
    <cellStyle name="Normal 8 4 2 2 2 3" xfId="19832"/>
    <cellStyle name="Normal 8 4 2 2 2 4" xfId="19833"/>
    <cellStyle name="Normal 8 4 2 2 3" xfId="19834"/>
    <cellStyle name="Normal 8 4 2 2 4" xfId="19835"/>
    <cellStyle name="Normal 8 4 2 2 5" xfId="19836"/>
    <cellStyle name="Normal 8 4 2 3" xfId="19837"/>
    <cellStyle name="Normal 8 4 2 4" xfId="19838"/>
    <cellStyle name="Normal 8 4 2 4 2" xfId="19839"/>
    <cellStyle name="Normal 8 4 2 4 3" xfId="19840"/>
    <cellStyle name="Normal 8 4 2 4 4" xfId="19841"/>
    <cellStyle name="Normal 8 4 2 5" xfId="19842"/>
    <cellStyle name="Normal 8 4 2 6" xfId="19843"/>
    <cellStyle name="Normal 8 4 2 7" xfId="19844"/>
    <cellStyle name="Normal 8 4 3" xfId="19845"/>
    <cellStyle name="Normal 8 40" xfId="19846"/>
    <cellStyle name="Normal 8 41" xfId="19847"/>
    <cellStyle name="Normal 8 42" xfId="19848"/>
    <cellStyle name="Normal 8 43" xfId="19849"/>
    <cellStyle name="Normal 8 44" xfId="19850"/>
    <cellStyle name="Normal 8 45" xfId="19851"/>
    <cellStyle name="Normal 8 46" xfId="19852"/>
    <cellStyle name="Normal 8 47" xfId="19853"/>
    <cellStyle name="Normal 8 48" xfId="19854"/>
    <cellStyle name="Normal 8 49" xfId="19855"/>
    <cellStyle name="Normal 8 5" xfId="19856"/>
    <cellStyle name="Normal 8 5 2" xfId="19857"/>
    <cellStyle name="Normal 8 5 2 2" xfId="19858"/>
    <cellStyle name="Normal 8 5 2 2 2" xfId="19859"/>
    <cellStyle name="Normal 8 5 2 2 3" xfId="19860"/>
    <cellStyle name="Normal 8 5 2 2 4" xfId="19861"/>
    <cellStyle name="Normal 8 5 2 3" xfId="19862"/>
    <cellStyle name="Normal 8 5 2 4" xfId="19863"/>
    <cellStyle name="Normal 8 5 2 5" xfId="19864"/>
    <cellStyle name="Normal 8 5 3" xfId="19865"/>
    <cellStyle name="Normal 8 5 4" xfId="19866"/>
    <cellStyle name="Normal 8 5 4 2" xfId="19867"/>
    <cellStyle name="Normal 8 5 4 3" xfId="19868"/>
    <cellStyle name="Normal 8 5 4 4" xfId="19869"/>
    <cellStyle name="Normal 8 5 5" xfId="19870"/>
    <cellStyle name="Normal 8 5 6" xfId="19871"/>
    <cellStyle name="Normal 8 5 7" xfId="19872"/>
    <cellStyle name="Normal 8 50" xfId="19873"/>
    <cellStyle name="Normal 8 51" xfId="19874"/>
    <cellStyle name="Normal 8 52" xfId="19875"/>
    <cellStyle name="Normal 8 53" xfId="19876"/>
    <cellStyle name="Normal 8 54" xfId="19877"/>
    <cellStyle name="Normal 8 55" xfId="19878"/>
    <cellStyle name="Normal 8 56" xfId="19879"/>
    <cellStyle name="Normal 8 57" xfId="19880"/>
    <cellStyle name="Normal 8 58" xfId="19881"/>
    <cellStyle name="Normal 8 59" xfId="19882"/>
    <cellStyle name="Normal 8 6" xfId="19883"/>
    <cellStyle name="Normal 8 6 2" xfId="19884"/>
    <cellStyle name="Normal 8 6 2 2" xfId="19885"/>
    <cellStyle name="Normal 8 6 2 2 2" xfId="19886"/>
    <cellStyle name="Normal 8 6 2 2 3" xfId="19887"/>
    <cellStyle name="Normal 8 6 2 2 4" xfId="19888"/>
    <cellStyle name="Normal 8 6 2 3" xfId="19889"/>
    <cellStyle name="Normal 8 6 2 4" xfId="19890"/>
    <cellStyle name="Normal 8 6 2 5" xfId="19891"/>
    <cellStyle name="Normal 8 6 3" xfId="19892"/>
    <cellStyle name="Normal 8 6 4" xfId="19893"/>
    <cellStyle name="Normal 8 6 4 2" xfId="19894"/>
    <cellStyle name="Normal 8 6 4 3" xfId="19895"/>
    <cellStyle name="Normal 8 6 4 4" xfId="19896"/>
    <cellStyle name="Normal 8 6 5" xfId="19897"/>
    <cellStyle name="Normal 8 6 6" xfId="19898"/>
    <cellStyle name="Normal 8 6 7" xfId="19899"/>
    <cellStyle name="Normal 8 60" xfId="19900"/>
    <cellStyle name="Normal 8 61" xfId="19901"/>
    <cellStyle name="Normal 8 62" xfId="19902"/>
    <cellStyle name="Normal 8 63" xfId="19903"/>
    <cellStyle name="Normal 8 64" xfId="19904"/>
    <cellStyle name="Normal 8 65" xfId="19905"/>
    <cellStyle name="Normal 8 66" xfId="19906"/>
    <cellStyle name="Normal 8 67" xfId="19907"/>
    <cellStyle name="Normal 8 68" xfId="19908"/>
    <cellStyle name="Normal 8 69" xfId="19909"/>
    <cellStyle name="Normal 8 7" xfId="19910"/>
    <cellStyle name="Normal 8 7 2" xfId="19911"/>
    <cellStyle name="Normal 8 7 2 2" xfId="19912"/>
    <cellStyle name="Normal 8 7 2 2 2" xfId="19913"/>
    <cellStyle name="Normal 8 7 2 2 3" xfId="19914"/>
    <cellStyle name="Normal 8 7 2 2 4" xfId="19915"/>
    <cellStyle name="Normal 8 7 2 3" xfId="19916"/>
    <cellStyle name="Normal 8 7 2 4" xfId="19917"/>
    <cellStyle name="Normal 8 7 2 5" xfId="19918"/>
    <cellStyle name="Normal 8 7 3" xfId="19919"/>
    <cellStyle name="Normal 8 7 4" xfId="19920"/>
    <cellStyle name="Normal 8 7 4 2" xfId="19921"/>
    <cellStyle name="Normal 8 7 4 3" xfId="19922"/>
    <cellStyle name="Normal 8 7 4 4" xfId="19923"/>
    <cellStyle name="Normal 8 7 5" xfId="19924"/>
    <cellStyle name="Normal 8 7 6" xfId="19925"/>
    <cellStyle name="Normal 8 7 7" xfId="19926"/>
    <cellStyle name="Normal 8 70" xfId="19927"/>
    <cellStyle name="Normal 8 71" xfId="19928"/>
    <cellStyle name="Normal 8 72" xfId="19929"/>
    <cellStyle name="Normal 8 73" xfId="19930"/>
    <cellStyle name="Normal 8 74" xfId="19931"/>
    <cellStyle name="Normal 8 75" xfId="19932"/>
    <cellStyle name="Normal 8 76" xfId="19933"/>
    <cellStyle name="Normal 8 77" xfId="19934"/>
    <cellStyle name="Normal 8 78" xfId="19935"/>
    <cellStyle name="Normal 8 79" xfId="19936"/>
    <cellStyle name="Normal 8 8" xfId="19937"/>
    <cellStyle name="Normal 8 8 2" xfId="19938"/>
    <cellStyle name="Normal 8 8 2 2" xfId="19939"/>
    <cellStyle name="Normal 8 8 2 2 2" xfId="19940"/>
    <cellStyle name="Normal 8 8 2 2 3" xfId="19941"/>
    <cellStyle name="Normal 8 8 2 2 4" xfId="19942"/>
    <cellStyle name="Normal 8 8 2 3" xfId="19943"/>
    <cellStyle name="Normal 8 8 2 4" xfId="19944"/>
    <cellStyle name="Normal 8 8 2 5" xfId="19945"/>
    <cellStyle name="Normal 8 8 3" xfId="19946"/>
    <cellStyle name="Normal 8 8 4" xfId="19947"/>
    <cellStyle name="Normal 8 8 4 2" xfId="19948"/>
    <cellStyle name="Normal 8 8 4 3" xfId="19949"/>
    <cellStyle name="Normal 8 8 4 4" xfId="19950"/>
    <cellStyle name="Normal 8 8 5" xfId="19951"/>
    <cellStyle name="Normal 8 8 6" xfId="19952"/>
    <cellStyle name="Normal 8 8 7" xfId="19953"/>
    <cellStyle name="Normal 8 80" xfId="19954"/>
    <cellStyle name="Normal 8 81" xfId="19955"/>
    <cellStyle name="Normal 8 82" xfId="19956"/>
    <cellStyle name="Normal 8 83" xfId="19957"/>
    <cellStyle name="Normal 8 84" xfId="19958"/>
    <cellStyle name="Normal 8 85" xfId="19959"/>
    <cellStyle name="Normal 8 86" xfId="19960"/>
    <cellStyle name="Normal 8 87" xfId="19961"/>
    <cellStyle name="Normal 8 88" xfId="19962"/>
    <cellStyle name="Normal 8 89" xfId="19963"/>
    <cellStyle name="Normal 8 9" xfId="19964"/>
    <cellStyle name="Normal 8 9 2" xfId="19965"/>
    <cellStyle name="Normal 8 90" xfId="19966"/>
    <cellStyle name="Normal 8 91" xfId="19967"/>
    <cellStyle name="Normal 8 92" xfId="19968"/>
    <cellStyle name="Normal 8 93" xfId="19969"/>
    <cellStyle name="Normal 8 94" xfId="19970"/>
    <cellStyle name="Normal 8 95" xfId="19971"/>
    <cellStyle name="Normal 8 95 2" xfId="19972"/>
    <cellStyle name="Normal 8 95 3" xfId="19973"/>
    <cellStyle name="Normal 8 95 4" xfId="19974"/>
    <cellStyle name="Normal 80" xfId="19975"/>
    <cellStyle name="Normal 80 2" xfId="19976"/>
    <cellStyle name="Normal 80 3" xfId="19977"/>
    <cellStyle name="Normal 80 4" xfId="19978"/>
    <cellStyle name="Normal 81" xfId="19979"/>
    <cellStyle name="Normal 81 2" xfId="19980"/>
    <cellStyle name="Normal 81 3" xfId="19981"/>
    <cellStyle name="Normal 81 4" xfId="19982"/>
    <cellStyle name="Normal 82" xfId="19983"/>
    <cellStyle name="Normal 82 2" xfId="19984"/>
    <cellStyle name="Normal 82 3" xfId="19985"/>
    <cellStyle name="Normal 82 4" xfId="19986"/>
    <cellStyle name="Normal 83" xfId="19987"/>
    <cellStyle name="Normal 83 2" xfId="19988"/>
    <cellStyle name="Normal 83 3" xfId="19989"/>
    <cellStyle name="Normal 83 4" xfId="19990"/>
    <cellStyle name="Normal 84" xfId="19991"/>
    <cellStyle name="Normal 84 2" xfId="19992"/>
    <cellStyle name="Normal 84 3" xfId="19993"/>
    <cellStyle name="Normal 84 4" xfId="19994"/>
    <cellStyle name="Normal 85" xfId="19995"/>
    <cellStyle name="Normal 85 2" xfId="19996"/>
    <cellStyle name="Normal 85 3" xfId="19997"/>
    <cellStyle name="Normal 85 4" xfId="19998"/>
    <cellStyle name="Normal 86" xfId="19999"/>
    <cellStyle name="Normal 86 2" xfId="20000"/>
    <cellStyle name="Normal 86 3" xfId="20001"/>
    <cellStyle name="Normal 86 4" xfId="20002"/>
    <cellStyle name="Normal 87" xfId="20003"/>
    <cellStyle name="Normal 87 2" xfId="20004"/>
    <cellStyle name="Normal 87 3" xfId="20005"/>
    <cellStyle name="Normal 87 4" xfId="20006"/>
    <cellStyle name="Normal 88" xfId="20007"/>
    <cellStyle name="Normal 88 2" xfId="20008"/>
    <cellStyle name="Normal 88 3" xfId="20009"/>
    <cellStyle name="Normal 88 4" xfId="20010"/>
    <cellStyle name="Normal 89" xfId="20011"/>
    <cellStyle name="Normal 89 2" xfId="20012"/>
    <cellStyle name="Normal 89 3" xfId="20013"/>
    <cellStyle name="Normal 89 4" xfId="20014"/>
    <cellStyle name="Normal 9" xfId="20015"/>
    <cellStyle name="Normal 9 10" xfId="20016"/>
    <cellStyle name="Normal 9 10 2" xfId="20017"/>
    <cellStyle name="Normal 9 11" xfId="20018"/>
    <cellStyle name="Normal 9 11 2" xfId="20019"/>
    <cellStyle name="Normal 9 11 3" xfId="20020"/>
    <cellStyle name="Normal 9 11 3 2" xfId="20021"/>
    <cellStyle name="Normal 9 11 3 3" xfId="20022"/>
    <cellStyle name="Normal 9 11 3 4" xfId="20023"/>
    <cellStyle name="Normal 9 11 4" xfId="20024"/>
    <cellStyle name="Normal 9 11 5" xfId="20025"/>
    <cellStyle name="Normal 9 11 6" xfId="20026"/>
    <cellStyle name="Normal 9 12" xfId="20027"/>
    <cellStyle name="Normal 9 13" xfId="20028"/>
    <cellStyle name="Normal 9 14" xfId="20029"/>
    <cellStyle name="Normal 9 15" xfId="20030"/>
    <cellStyle name="Normal 9 16" xfId="20031"/>
    <cellStyle name="Normal 9 17" xfId="20032"/>
    <cellStyle name="Normal 9 18" xfId="20033"/>
    <cellStyle name="Normal 9 19" xfId="20034"/>
    <cellStyle name="Normal 9 2" xfId="20035"/>
    <cellStyle name="Normal 9 2 2" xfId="20036"/>
    <cellStyle name="Normal 9 2 3" xfId="20037"/>
    <cellStyle name="Normal 9 2 3 2" xfId="20038"/>
    <cellStyle name="Normal 9 2 3 2 2" xfId="20039"/>
    <cellStyle name="Normal 9 2 3 2 2 2" xfId="20040"/>
    <cellStyle name="Normal 9 2 3 2 2 3" xfId="20041"/>
    <cellStyle name="Normal 9 2 3 2 2 4" xfId="20042"/>
    <cellStyle name="Normal 9 2 3 2 3" xfId="20043"/>
    <cellStyle name="Normal 9 2 3 2 4" xfId="20044"/>
    <cellStyle name="Normal 9 2 3 2 5" xfId="20045"/>
    <cellStyle name="Normal 9 2 3 3" xfId="20046"/>
    <cellStyle name="Normal 9 2 3 4" xfId="20047"/>
    <cellStyle name="Normal 9 2 3 4 2" xfId="20048"/>
    <cellStyle name="Normal 9 2 3 4 3" xfId="20049"/>
    <cellStyle name="Normal 9 2 3 4 4" xfId="20050"/>
    <cellStyle name="Normal 9 2 3 5" xfId="20051"/>
    <cellStyle name="Normal 9 2 3 6" xfId="20052"/>
    <cellStyle name="Normal 9 2 3 7" xfId="20053"/>
    <cellStyle name="Normal 9 2 4" xfId="20054"/>
    <cellStyle name="Normal 9 20" xfId="20055"/>
    <cellStyle name="Normal 9 21" xfId="20056"/>
    <cellStyle name="Normal 9 22" xfId="20057"/>
    <cellStyle name="Normal 9 23" xfId="20058"/>
    <cellStyle name="Normal 9 24" xfId="20059"/>
    <cellStyle name="Normal 9 25" xfId="20060"/>
    <cellStyle name="Normal 9 26" xfId="20061"/>
    <cellStyle name="Normal 9 27" xfId="20062"/>
    <cellStyle name="Normal 9 28" xfId="20063"/>
    <cellStyle name="Normal 9 29" xfId="20064"/>
    <cellStyle name="Normal 9 3" xfId="20065"/>
    <cellStyle name="Normal 9 3 2" xfId="20066"/>
    <cellStyle name="Normal 9 3 2 2" xfId="20067"/>
    <cellStyle name="Normal 9 3 2 2 2" xfId="20068"/>
    <cellStyle name="Normal 9 3 2 2 2 2" xfId="20069"/>
    <cellStyle name="Normal 9 3 2 2 2 3" xfId="20070"/>
    <cellStyle name="Normal 9 3 2 2 2 4" xfId="20071"/>
    <cellStyle name="Normal 9 3 2 2 3" xfId="20072"/>
    <cellStyle name="Normal 9 3 2 2 4" xfId="20073"/>
    <cellStyle name="Normal 9 3 2 2 5" xfId="20074"/>
    <cellStyle name="Normal 9 3 2 3" xfId="20075"/>
    <cellStyle name="Normal 9 3 2 4" xfId="20076"/>
    <cellStyle name="Normal 9 3 2 4 2" xfId="20077"/>
    <cellStyle name="Normal 9 3 2 4 3" xfId="20078"/>
    <cellStyle name="Normal 9 3 2 4 4" xfId="20079"/>
    <cellStyle name="Normal 9 3 2 5" xfId="20080"/>
    <cellStyle name="Normal 9 3 2 6" xfId="20081"/>
    <cellStyle name="Normal 9 3 2 7" xfId="20082"/>
    <cellStyle name="Normal 9 3 3" xfId="20083"/>
    <cellStyle name="Normal 9 3 4" xfId="20084"/>
    <cellStyle name="Normal 9 30" xfId="20085"/>
    <cellStyle name="Normal 9 31" xfId="20086"/>
    <cellStyle name="Normal 9 32" xfId="20087"/>
    <cellStyle name="Normal 9 33" xfId="20088"/>
    <cellStyle name="Normal 9 34" xfId="20089"/>
    <cellStyle name="Normal 9 35" xfId="20090"/>
    <cellStyle name="Normal 9 36" xfId="20091"/>
    <cellStyle name="Normal 9 37" xfId="20092"/>
    <cellStyle name="Normal 9 38" xfId="20093"/>
    <cellStyle name="Normal 9 39" xfId="20094"/>
    <cellStyle name="Normal 9 4" xfId="20095"/>
    <cellStyle name="Normal 9 4 2" xfId="20096"/>
    <cellStyle name="Normal 9 4 3" xfId="20097"/>
    <cellStyle name="Normal 9 4 3 2" xfId="20098"/>
    <cellStyle name="Normal 9 4 3 2 2" xfId="20099"/>
    <cellStyle name="Normal 9 4 3 2 2 2" xfId="20100"/>
    <cellStyle name="Normal 9 4 3 2 2 3" xfId="20101"/>
    <cellStyle name="Normal 9 4 3 2 2 4" xfId="20102"/>
    <cellStyle name="Normal 9 4 3 2 3" xfId="20103"/>
    <cellStyle name="Normal 9 4 3 2 4" xfId="20104"/>
    <cellStyle name="Normal 9 4 3 2 5" xfId="20105"/>
    <cellStyle name="Normal 9 4 3 3" xfId="20106"/>
    <cellStyle name="Normal 9 4 3 4" xfId="20107"/>
    <cellStyle name="Normal 9 4 3 4 2" xfId="20108"/>
    <cellStyle name="Normal 9 4 3 4 3" xfId="20109"/>
    <cellStyle name="Normal 9 4 3 4 4" xfId="20110"/>
    <cellStyle name="Normal 9 4 3 5" xfId="20111"/>
    <cellStyle name="Normal 9 4 3 6" xfId="20112"/>
    <cellStyle name="Normal 9 4 3 7" xfId="20113"/>
    <cellStyle name="Normal 9 4 4" xfId="20114"/>
    <cellStyle name="Normal 9 40" xfId="20115"/>
    <cellStyle name="Normal 9 41" xfId="20116"/>
    <cellStyle name="Normal 9 42" xfId="20117"/>
    <cellStyle name="Normal 9 43" xfId="20118"/>
    <cellStyle name="Normal 9 44" xfId="20119"/>
    <cellStyle name="Normal 9 45" xfId="20120"/>
    <cellStyle name="Normal 9 46" xfId="20121"/>
    <cellStyle name="Normal 9 47" xfId="20122"/>
    <cellStyle name="Normal 9 48" xfId="20123"/>
    <cellStyle name="Normal 9 49" xfId="20124"/>
    <cellStyle name="Normal 9 5" xfId="20125"/>
    <cellStyle name="Normal 9 5 10" xfId="20126"/>
    <cellStyle name="Normal 9 5 2" xfId="20127"/>
    <cellStyle name="Normal 9 5 2 2" xfId="20128"/>
    <cellStyle name="Normal 9 5 2 2 2" xfId="20129"/>
    <cellStyle name="Normal 9 5 2 2 2 2" xfId="20130"/>
    <cellStyle name="Normal 9 5 2 2 2 3" xfId="20131"/>
    <cellStyle name="Normal 9 5 2 2 2 4" xfId="20132"/>
    <cellStyle name="Normal 9 5 2 2 3" xfId="20133"/>
    <cellStyle name="Normal 9 5 2 2 4" xfId="20134"/>
    <cellStyle name="Normal 9 5 2 2 5" xfId="20135"/>
    <cellStyle name="Normal 9 5 2 3" xfId="20136"/>
    <cellStyle name="Normal 9 5 2 4" xfId="20137"/>
    <cellStyle name="Normal 9 5 2 4 2" xfId="20138"/>
    <cellStyle name="Normal 9 5 2 4 3" xfId="20139"/>
    <cellStyle name="Normal 9 5 2 4 4" xfId="20140"/>
    <cellStyle name="Normal 9 5 2 5" xfId="20141"/>
    <cellStyle name="Normal 9 5 2 6" xfId="20142"/>
    <cellStyle name="Normal 9 5 2 7" xfId="20143"/>
    <cellStyle name="Normal 9 5 3" xfId="20144"/>
    <cellStyle name="Normal 9 5 3 2" xfId="20145"/>
    <cellStyle name="Normal 9 5 3 2 2" xfId="20146"/>
    <cellStyle name="Normal 9 5 3 2 2 2" xfId="20147"/>
    <cellStyle name="Normal 9 5 3 2 2 3" xfId="20148"/>
    <cellStyle name="Normal 9 5 3 2 2 4" xfId="20149"/>
    <cellStyle name="Normal 9 5 3 2 3" xfId="20150"/>
    <cellStyle name="Normal 9 5 3 2 4" xfId="20151"/>
    <cellStyle name="Normal 9 5 3 2 5" xfId="20152"/>
    <cellStyle name="Normal 9 5 3 3" xfId="20153"/>
    <cellStyle name="Normal 9 5 3 3 2" xfId="20154"/>
    <cellStyle name="Normal 9 5 3 3 3" xfId="20155"/>
    <cellStyle name="Normal 9 5 3 3 4" xfId="20156"/>
    <cellStyle name="Normal 9 5 3 4" xfId="20157"/>
    <cellStyle name="Normal 9 5 3 5" xfId="20158"/>
    <cellStyle name="Normal 9 5 3 6" xfId="20159"/>
    <cellStyle name="Normal 9 5 4" xfId="20160"/>
    <cellStyle name="Normal 9 5 4 2" xfId="20161"/>
    <cellStyle name="Normal 9 5 4 2 2" xfId="20162"/>
    <cellStyle name="Normal 9 5 4 2 2 2" xfId="20163"/>
    <cellStyle name="Normal 9 5 4 2 2 3" xfId="20164"/>
    <cellStyle name="Normal 9 5 4 2 2 4" xfId="20165"/>
    <cellStyle name="Normal 9 5 4 2 3" xfId="20166"/>
    <cellStyle name="Normal 9 5 4 2 4" xfId="20167"/>
    <cellStyle name="Normal 9 5 4 2 5" xfId="20168"/>
    <cellStyle name="Normal 9 5 4 3" xfId="20169"/>
    <cellStyle name="Normal 9 5 4 3 2" xfId="20170"/>
    <cellStyle name="Normal 9 5 4 3 3" xfId="20171"/>
    <cellStyle name="Normal 9 5 4 3 4" xfId="20172"/>
    <cellStyle name="Normal 9 5 4 4" xfId="20173"/>
    <cellStyle name="Normal 9 5 4 5" xfId="20174"/>
    <cellStyle name="Normal 9 5 4 6" xfId="20175"/>
    <cellStyle name="Normal 9 5 5" xfId="20176"/>
    <cellStyle name="Normal 9 5 5 2" xfId="20177"/>
    <cellStyle name="Normal 9 5 5 2 2" xfId="20178"/>
    <cellStyle name="Normal 9 5 5 2 3" xfId="20179"/>
    <cellStyle name="Normal 9 5 5 2 4" xfId="20180"/>
    <cellStyle name="Normal 9 5 5 3" xfId="20181"/>
    <cellStyle name="Normal 9 5 5 4" xfId="20182"/>
    <cellStyle name="Normal 9 5 5 5" xfId="20183"/>
    <cellStyle name="Normal 9 5 6" xfId="20184"/>
    <cellStyle name="Normal 9 5 7" xfId="20185"/>
    <cellStyle name="Normal 9 5 7 2" xfId="20186"/>
    <cellStyle name="Normal 9 5 7 3" xfId="20187"/>
    <cellStyle name="Normal 9 5 7 4" xfId="20188"/>
    <cellStyle name="Normal 9 5 8" xfId="20189"/>
    <cellStyle name="Normal 9 5 9" xfId="20190"/>
    <cellStyle name="Normal 9 50" xfId="20191"/>
    <cellStyle name="Normal 9 51" xfId="20192"/>
    <cellStyle name="Normal 9 52" xfId="20193"/>
    <cellStyle name="Normal 9 53" xfId="20194"/>
    <cellStyle name="Normal 9 54" xfId="20195"/>
    <cellStyle name="Normal 9 55" xfId="20196"/>
    <cellStyle name="Normal 9 56" xfId="20197"/>
    <cellStyle name="Normal 9 57" xfId="20198"/>
    <cellStyle name="Normal 9 58" xfId="20199"/>
    <cellStyle name="Normal 9 59" xfId="20200"/>
    <cellStyle name="Normal 9 6" xfId="20201"/>
    <cellStyle name="Normal 9 6 2" xfId="20202"/>
    <cellStyle name="Normal 9 6 2 2" xfId="20203"/>
    <cellStyle name="Normal 9 6 2 2 2" xfId="20204"/>
    <cellStyle name="Normal 9 6 2 2 2 2" xfId="20205"/>
    <cellStyle name="Normal 9 6 2 2 2 3" xfId="20206"/>
    <cellStyle name="Normal 9 6 2 2 2 4" xfId="20207"/>
    <cellStyle name="Normal 9 6 2 2 3" xfId="20208"/>
    <cellStyle name="Normal 9 6 2 2 4" xfId="20209"/>
    <cellStyle name="Normal 9 6 2 2 5" xfId="20210"/>
    <cellStyle name="Normal 9 6 2 3" xfId="20211"/>
    <cellStyle name="Normal 9 6 2 3 2" xfId="20212"/>
    <cellStyle name="Normal 9 6 2 3 3" xfId="20213"/>
    <cellStyle name="Normal 9 6 2 3 4" xfId="20214"/>
    <cellStyle name="Normal 9 6 2 4" xfId="20215"/>
    <cellStyle name="Normal 9 6 2 5" xfId="20216"/>
    <cellStyle name="Normal 9 6 2 6" xfId="20217"/>
    <cellStyle name="Normal 9 6 3" xfId="20218"/>
    <cellStyle name="Normal 9 6 3 2" xfId="20219"/>
    <cellStyle name="Normal 9 6 3 2 2" xfId="20220"/>
    <cellStyle name="Normal 9 6 3 2 3" xfId="20221"/>
    <cellStyle name="Normal 9 6 3 2 4" xfId="20222"/>
    <cellStyle name="Normal 9 6 3 3" xfId="20223"/>
    <cellStyle name="Normal 9 6 3 4" xfId="20224"/>
    <cellStyle name="Normal 9 6 3 5" xfId="20225"/>
    <cellStyle name="Normal 9 6 4" xfId="20226"/>
    <cellStyle name="Normal 9 6 5" xfId="20227"/>
    <cellStyle name="Normal 9 6 5 2" xfId="20228"/>
    <cellStyle name="Normal 9 6 5 3" xfId="20229"/>
    <cellStyle name="Normal 9 6 5 4" xfId="20230"/>
    <cellStyle name="Normal 9 6 6" xfId="20231"/>
    <cellStyle name="Normal 9 6 7" xfId="20232"/>
    <cellStyle name="Normal 9 6 8" xfId="20233"/>
    <cellStyle name="Normal 9 60" xfId="20234"/>
    <cellStyle name="Normal 9 61" xfId="20235"/>
    <cellStyle name="Normal 9 62" xfId="20236"/>
    <cellStyle name="Normal 9 63" xfId="20237"/>
    <cellStyle name="Normal 9 64" xfId="20238"/>
    <cellStyle name="Normal 9 65" xfId="20239"/>
    <cellStyle name="Normal 9 66" xfId="20240"/>
    <cellStyle name="Normal 9 67" xfId="20241"/>
    <cellStyle name="Normal 9 68" xfId="20242"/>
    <cellStyle name="Normal 9 69" xfId="20243"/>
    <cellStyle name="Normal 9 7" xfId="20244"/>
    <cellStyle name="Normal 9 7 2" xfId="20245"/>
    <cellStyle name="Normal 9 7 2 2" xfId="20246"/>
    <cellStyle name="Normal 9 7 2 2 2" xfId="20247"/>
    <cellStyle name="Normal 9 7 2 2 2 2" xfId="20248"/>
    <cellStyle name="Normal 9 7 2 2 2 3" xfId="20249"/>
    <cellStyle name="Normal 9 7 2 2 2 4" xfId="20250"/>
    <cellStyle name="Normal 9 7 2 2 3" xfId="20251"/>
    <cellStyle name="Normal 9 7 2 2 4" xfId="20252"/>
    <cellStyle name="Normal 9 7 2 2 5" xfId="20253"/>
    <cellStyle name="Normal 9 7 2 3" xfId="20254"/>
    <cellStyle name="Normal 9 7 2 3 2" xfId="20255"/>
    <cellStyle name="Normal 9 7 2 3 3" xfId="20256"/>
    <cellStyle name="Normal 9 7 2 3 4" xfId="20257"/>
    <cellStyle name="Normal 9 7 2 4" xfId="20258"/>
    <cellStyle name="Normal 9 7 2 5" xfId="20259"/>
    <cellStyle name="Normal 9 7 2 6" xfId="20260"/>
    <cellStyle name="Normal 9 7 3" xfId="20261"/>
    <cellStyle name="Normal 9 7 3 2" xfId="20262"/>
    <cellStyle name="Normal 9 7 3 2 2" xfId="20263"/>
    <cellStyle name="Normal 9 7 3 2 3" xfId="20264"/>
    <cellStyle name="Normal 9 7 3 2 4" xfId="20265"/>
    <cellStyle name="Normal 9 7 3 3" xfId="20266"/>
    <cellStyle name="Normal 9 7 3 4" xfId="20267"/>
    <cellStyle name="Normal 9 7 3 5" xfId="20268"/>
    <cellStyle name="Normal 9 7 4" xfId="20269"/>
    <cellStyle name="Normal 9 7 5" xfId="20270"/>
    <cellStyle name="Normal 9 7 5 2" xfId="20271"/>
    <cellStyle name="Normal 9 7 5 3" xfId="20272"/>
    <cellStyle name="Normal 9 7 5 4" xfId="20273"/>
    <cellStyle name="Normal 9 7 6" xfId="20274"/>
    <cellStyle name="Normal 9 7 7" xfId="20275"/>
    <cellStyle name="Normal 9 7 8" xfId="20276"/>
    <cellStyle name="Normal 9 70" xfId="20277"/>
    <cellStyle name="Normal 9 71" xfId="20278"/>
    <cellStyle name="Normal 9 72" xfId="20279"/>
    <cellStyle name="Normal 9 73" xfId="20280"/>
    <cellStyle name="Normal 9 74" xfId="20281"/>
    <cellStyle name="Normal 9 75" xfId="20282"/>
    <cellStyle name="Normal 9 76" xfId="20283"/>
    <cellStyle name="Normal 9 77" xfId="20284"/>
    <cellStyle name="Normal 9 78" xfId="20285"/>
    <cellStyle name="Normal 9 79" xfId="20286"/>
    <cellStyle name="Normal 9 8" xfId="20287"/>
    <cellStyle name="Normal 9 8 2" xfId="20288"/>
    <cellStyle name="Normal 9 8 2 2" xfId="20289"/>
    <cellStyle name="Normal 9 8 2 2 2" xfId="20290"/>
    <cellStyle name="Normal 9 8 2 2 3" xfId="20291"/>
    <cellStyle name="Normal 9 8 2 2 4" xfId="20292"/>
    <cellStyle name="Normal 9 8 2 3" xfId="20293"/>
    <cellStyle name="Normal 9 8 2 4" xfId="20294"/>
    <cellStyle name="Normal 9 8 2 5" xfId="20295"/>
    <cellStyle name="Normal 9 8 3" xfId="20296"/>
    <cellStyle name="Normal 9 8 4" xfId="20297"/>
    <cellStyle name="Normal 9 8 4 2" xfId="20298"/>
    <cellStyle name="Normal 9 8 4 3" xfId="20299"/>
    <cellStyle name="Normal 9 8 4 4" xfId="20300"/>
    <cellStyle name="Normal 9 8 5" xfId="20301"/>
    <cellStyle name="Normal 9 8 6" xfId="20302"/>
    <cellStyle name="Normal 9 8 7" xfId="20303"/>
    <cellStyle name="Normal 9 80" xfId="20304"/>
    <cellStyle name="Normal 9 81" xfId="20305"/>
    <cellStyle name="Normal 9 82" xfId="20306"/>
    <cellStyle name="Normal 9 83" xfId="20307"/>
    <cellStyle name="Normal 9 84" xfId="20308"/>
    <cellStyle name="Normal 9 85" xfId="20309"/>
    <cellStyle name="Normal 9 86" xfId="20310"/>
    <cellStyle name="Normal 9 87" xfId="20311"/>
    <cellStyle name="Normal 9 88" xfId="20312"/>
    <cellStyle name="Normal 9 89" xfId="20313"/>
    <cellStyle name="Normal 9 9" xfId="20314"/>
    <cellStyle name="Normal 9 9 2" xfId="20315"/>
    <cellStyle name="Normal 9 90" xfId="20316"/>
    <cellStyle name="Normal 9 91" xfId="20317"/>
    <cellStyle name="Normal 9 92" xfId="20318"/>
    <cellStyle name="Normal 9 93" xfId="20319"/>
    <cellStyle name="Normal 9 94" xfId="20320"/>
    <cellStyle name="Normal 9 95" xfId="20321"/>
    <cellStyle name="Normal 9 95 2" xfId="20322"/>
    <cellStyle name="Normal 9 95 3" xfId="20323"/>
    <cellStyle name="Normal 9 95 4" xfId="20324"/>
    <cellStyle name="Normal 9 96" xfId="20325"/>
    <cellStyle name="Normal 9 97" xfId="20326"/>
    <cellStyle name="Normal 9 98" xfId="20327"/>
    <cellStyle name="Normal 90" xfId="20328"/>
    <cellStyle name="Normal 90 2" xfId="20329"/>
    <cellStyle name="Normal 90 3" xfId="20330"/>
    <cellStyle name="Normal 90 4" xfId="20331"/>
    <cellStyle name="Normal 91" xfId="20332"/>
    <cellStyle name="Normal 91 2" xfId="20333"/>
    <cellStyle name="Normal 91 3" xfId="20334"/>
    <cellStyle name="Normal 91 4" xfId="20335"/>
    <cellStyle name="Normal 92" xfId="20336"/>
    <cellStyle name="Normal 92 2" xfId="20337"/>
    <cellStyle name="Normal 92 3" xfId="20338"/>
    <cellStyle name="Normal 92 4" xfId="20339"/>
    <cellStyle name="Normal 93" xfId="20340"/>
    <cellStyle name="Normal 93 2" xfId="20341"/>
    <cellStyle name="Normal 94" xfId="20342"/>
    <cellStyle name="Normal 94 2" xfId="20343"/>
    <cellStyle name="Normal 94 3" xfId="20344"/>
    <cellStyle name="Normal 94 4" xfId="20345"/>
    <cellStyle name="Normal 95" xfId="20346"/>
    <cellStyle name="Normal 95 2" xfId="20347"/>
    <cellStyle name="Normal 95 3" xfId="20348"/>
    <cellStyle name="Normal 95 4" xfId="20349"/>
    <cellStyle name="Normal 96" xfId="20350"/>
    <cellStyle name="Normal 96 2" xfId="20351"/>
    <cellStyle name="Normal 96 2 2" xfId="20352"/>
    <cellStyle name="Normal 96 2 2 2" xfId="20353"/>
    <cellStyle name="Normal 96 2 2 3" xfId="20354"/>
    <cellStyle name="Normal 96 2 2 4" xfId="20355"/>
    <cellStyle name="Normal 96 2 3" xfId="20356"/>
    <cellStyle name="Normal 96 2 4" xfId="20357"/>
    <cellStyle name="Normal 96 2 5" xfId="20358"/>
    <cellStyle name="Normal 96 3" xfId="20359"/>
    <cellStyle name="Normal 96 3 2" xfId="20360"/>
    <cellStyle name="Normal 96 3 3" xfId="20361"/>
    <cellStyle name="Normal 96 3 4" xfId="20362"/>
    <cellStyle name="Normal 96 4" xfId="20363"/>
    <cellStyle name="Normal 96 4 2" xfId="20364"/>
    <cellStyle name="Normal 96 4 3" xfId="20365"/>
    <cellStyle name="Normal 96 4 4" xfId="20366"/>
    <cellStyle name="Normal 96 5" xfId="20367"/>
    <cellStyle name="Normal 96 6" xfId="20368"/>
    <cellStyle name="Normal 96 7" xfId="20369"/>
    <cellStyle name="Normal 97" xfId="20370"/>
    <cellStyle name="Normal 97 2" xfId="20371"/>
    <cellStyle name="Normal 97 3" xfId="20372"/>
    <cellStyle name="Normal 97 4" xfId="20373"/>
    <cellStyle name="Normal 98" xfId="20374"/>
    <cellStyle name="Normal 98 2" xfId="20375"/>
    <cellStyle name="Normal 98 3" xfId="20376"/>
    <cellStyle name="Normal 98 4" xfId="20377"/>
    <cellStyle name="Normal 99" xfId="20378"/>
    <cellStyle name="Normal 99 2" xfId="20379"/>
    <cellStyle name="Normal 99 3" xfId="20380"/>
    <cellStyle name="Normal 99 4" xfId="20381"/>
    <cellStyle name="Normal_Capital &amp; RWA N" xfId="8"/>
    <cellStyle name="Normal_Capital &amp; RWA N 2" xfId="16"/>
    <cellStyle name="Normal_Capital &amp; RWA N 2 2" xfId="20961"/>
    <cellStyle name="Normal_Casestdy draft" xfId="15"/>
    <cellStyle name="Normal_Casestdy draft 2" xfId="9"/>
    <cellStyle name="Normalny_Eksport 2000 - F" xfId="20382"/>
    <cellStyle name="Note 2" xfId="20383"/>
    <cellStyle name="Note 2 10" xfId="20384"/>
    <cellStyle name="Note 2 10 2" xfId="20385"/>
    <cellStyle name="Note 2 10 2 2" xfId="21155"/>
    <cellStyle name="Note 2 10 3" xfId="20386"/>
    <cellStyle name="Note 2 10 3 2" xfId="21156"/>
    <cellStyle name="Note 2 10 4" xfId="20387"/>
    <cellStyle name="Note 2 10 4 2" xfId="21157"/>
    <cellStyle name="Note 2 10 5" xfId="20388"/>
    <cellStyle name="Note 2 10 5 2" xfId="21158"/>
    <cellStyle name="Note 2 11" xfId="20389"/>
    <cellStyle name="Note 2 11 2" xfId="20390"/>
    <cellStyle name="Note 2 11 2 2" xfId="21159"/>
    <cellStyle name="Note 2 11 3" xfId="20391"/>
    <cellStyle name="Note 2 11 3 2" xfId="21160"/>
    <cellStyle name="Note 2 11 4" xfId="20392"/>
    <cellStyle name="Note 2 11 4 2" xfId="21161"/>
    <cellStyle name="Note 2 11 5" xfId="20393"/>
    <cellStyle name="Note 2 11 5 2" xfId="21162"/>
    <cellStyle name="Note 2 12" xfId="20394"/>
    <cellStyle name="Note 2 12 2" xfId="20395"/>
    <cellStyle name="Note 2 12 2 2" xfId="21163"/>
    <cellStyle name="Note 2 12 3" xfId="20396"/>
    <cellStyle name="Note 2 12 3 2" xfId="21164"/>
    <cellStyle name="Note 2 12 4" xfId="20397"/>
    <cellStyle name="Note 2 12 4 2" xfId="21165"/>
    <cellStyle name="Note 2 12 5" xfId="20398"/>
    <cellStyle name="Note 2 12 5 2" xfId="21166"/>
    <cellStyle name="Note 2 13" xfId="20399"/>
    <cellStyle name="Note 2 13 2" xfId="20400"/>
    <cellStyle name="Note 2 13 2 2" xfId="21167"/>
    <cellStyle name="Note 2 13 3" xfId="20401"/>
    <cellStyle name="Note 2 13 3 2" xfId="21168"/>
    <cellStyle name="Note 2 13 4" xfId="20402"/>
    <cellStyle name="Note 2 13 4 2" xfId="21169"/>
    <cellStyle name="Note 2 13 5" xfId="20403"/>
    <cellStyle name="Note 2 13 5 2" xfId="21170"/>
    <cellStyle name="Note 2 14" xfId="20404"/>
    <cellStyle name="Note 2 14 2" xfId="20405"/>
    <cellStyle name="Note 2 14 2 2" xfId="21172"/>
    <cellStyle name="Note 2 14 3" xfId="21171"/>
    <cellStyle name="Note 2 15" xfId="20406"/>
    <cellStyle name="Note 2 15 2" xfId="20407"/>
    <cellStyle name="Note 2 15 2 2" xfId="21173"/>
    <cellStyle name="Note 2 16" xfId="20408"/>
    <cellStyle name="Note 2 16 2" xfId="21174"/>
    <cellStyle name="Note 2 17" xfId="20409"/>
    <cellStyle name="Note 2 17 2" xfId="21175"/>
    <cellStyle name="Note 2 18" xfId="21154"/>
    <cellStyle name="Note 2 2" xfId="20410"/>
    <cellStyle name="Note 2 2 10" xfId="20411"/>
    <cellStyle name="Note 2 2 10 2" xfId="21177"/>
    <cellStyle name="Note 2 2 11" xfId="21176"/>
    <cellStyle name="Note 2 2 2" xfId="20412"/>
    <cellStyle name="Note 2 2 2 2" xfId="20413"/>
    <cellStyle name="Note 2 2 2 2 2" xfId="21179"/>
    <cellStyle name="Note 2 2 2 3" xfId="20414"/>
    <cellStyle name="Note 2 2 2 3 2" xfId="21180"/>
    <cellStyle name="Note 2 2 2 4" xfId="20415"/>
    <cellStyle name="Note 2 2 2 4 2" xfId="21181"/>
    <cellStyle name="Note 2 2 2 5" xfId="20416"/>
    <cellStyle name="Note 2 2 2 5 2" xfId="21182"/>
    <cellStyle name="Note 2 2 2 6" xfId="21178"/>
    <cellStyle name="Note 2 2 3" xfId="20417"/>
    <cellStyle name="Note 2 2 3 2" xfId="20418"/>
    <cellStyle name="Note 2 2 3 2 2" xfId="21183"/>
    <cellStyle name="Note 2 2 3 3" xfId="20419"/>
    <cellStyle name="Note 2 2 3 3 2" xfId="21184"/>
    <cellStyle name="Note 2 2 3 4" xfId="20420"/>
    <cellStyle name="Note 2 2 3 4 2" xfId="21185"/>
    <cellStyle name="Note 2 2 3 5" xfId="20421"/>
    <cellStyle name="Note 2 2 3 5 2" xfId="21186"/>
    <cellStyle name="Note 2 2 4" xfId="20422"/>
    <cellStyle name="Note 2 2 4 2" xfId="20423"/>
    <cellStyle name="Note 2 2 4 2 2" xfId="21188"/>
    <cellStyle name="Note 2 2 4 3" xfId="20424"/>
    <cellStyle name="Note 2 2 4 3 2" xfId="21189"/>
    <cellStyle name="Note 2 2 4 4" xfId="20425"/>
    <cellStyle name="Note 2 2 4 4 2" xfId="21190"/>
    <cellStyle name="Note 2 2 4 5" xfId="21187"/>
    <cellStyle name="Note 2 2 5" xfId="20426"/>
    <cellStyle name="Note 2 2 5 2" xfId="20427"/>
    <cellStyle name="Note 2 2 5 2 2" xfId="21192"/>
    <cellStyle name="Note 2 2 5 3" xfId="20428"/>
    <cellStyle name="Note 2 2 5 3 2" xfId="21193"/>
    <cellStyle name="Note 2 2 5 4" xfId="20429"/>
    <cellStyle name="Note 2 2 5 4 2" xfId="21194"/>
    <cellStyle name="Note 2 2 5 5" xfId="21191"/>
    <cellStyle name="Note 2 2 6" xfId="20430"/>
    <cellStyle name="Note 2 2 6 2" xfId="21195"/>
    <cellStyle name="Note 2 2 7" xfId="20431"/>
    <cellStyle name="Note 2 2 7 2" xfId="21196"/>
    <cellStyle name="Note 2 2 8" xfId="20432"/>
    <cellStyle name="Note 2 2 8 2" xfId="21197"/>
    <cellStyle name="Note 2 2 9" xfId="20433"/>
    <cellStyle name="Note 2 2 9 2" xfId="21198"/>
    <cellStyle name="Note 2 3" xfId="20434"/>
    <cellStyle name="Note 2 3 2" xfId="20435"/>
    <cellStyle name="Note 2 3 2 2" xfId="21199"/>
    <cellStyle name="Note 2 3 3" xfId="20436"/>
    <cellStyle name="Note 2 3 3 2" xfId="21200"/>
    <cellStyle name="Note 2 3 4" xfId="20437"/>
    <cellStyle name="Note 2 3 4 2" xfId="21201"/>
    <cellStyle name="Note 2 3 5" xfId="20438"/>
    <cellStyle name="Note 2 3 5 2" xfId="21202"/>
    <cellStyle name="Note 2 4" xfId="20439"/>
    <cellStyle name="Note 2 4 2" xfId="20440"/>
    <cellStyle name="Note 2 4 2 2" xfId="20441"/>
    <cellStyle name="Note 2 4 2 2 2" xfId="21203"/>
    <cellStyle name="Note 2 4 3" xfId="20442"/>
    <cellStyle name="Note 2 4 3 2" xfId="20443"/>
    <cellStyle name="Note 2 4 3 2 2" xfId="21204"/>
    <cellStyle name="Note 2 4 4" xfId="20444"/>
    <cellStyle name="Note 2 4 4 2" xfId="20445"/>
    <cellStyle name="Note 2 4 4 2 2" xfId="21205"/>
    <cellStyle name="Note 2 4 5" xfId="20446"/>
    <cellStyle name="Note 2 4 6" xfId="20447"/>
    <cellStyle name="Note 2 4 7" xfId="20448"/>
    <cellStyle name="Note 2 4 7 2" xfId="21206"/>
    <cellStyle name="Note 2 5" xfId="20449"/>
    <cellStyle name="Note 2 5 2" xfId="20450"/>
    <cellStyle name="Note 2 5 2 2" xfId="20451"/>
    <cellStyle name="Note 2 5 2 2 2" xfId="21207"/>
    <cellStyle name="Note 2 5 3" xfId="20452"/>
    <cellStyle name="Note 2 5 3 2" xfId="20453"/>
    <cellStyle name="Note 2 5 3 2 2" xfId="21208"/>
    <cellStyle name="Note 2 5 4" xfId="20454"/>
    <cellStyle name="Note 2 5 4 2" xfId="20455"/>
    <cellStyle name="Note 2 5 4 2 2" xfId="21209"/>
    <cellStyle name="Note 2 5 5" xfId="20456"/>
    <cellStyle name="Note 2 5 6" xfId="20457"/>
    <cellStyle name="Note 2 5 7" xfId="20458"/>
    <cellStyle name="Note 2 5 7 2" xfId="21210"/>
    <cellStyle name="Note 2 6" xfId="20459"/>
    <cellStyle name="Note 2 6 2" xfId="20460"/>
    <cellStyle name="Note 2 6 2 2" xfId="20461"/>
    <cellStyle name="Note 2 6 2 2 2" xfId="21211"/>
    <cellStyle name="Note 2 6 3" xfId="20462"/>
    <cellStyle name="Note 2 6 3 2" xfId="20463"/>
    <cellStyle name="Note 2 6 3 2 2" xfId="21212"/>
    <cellStyle name="Note 2 6 4" xfId="20464"/>
    <cellStyle name="Note 2 6 4 2" xfId="20465"/>
    <cellStyle name="Note 2 6 4 2 2" xfId="21213"/>
    <cellStyle name="Note 2 6 5" xfId="20466"/>
    <cellStyle name="Note 2 6 6" xfId="20467"/>
    <cellStyle name="Note 2 6 7" xfId="20468"/>
    <cellStyle name="Note 2 6 7 2" xfId="21214"/>
    <cellStyle name="Note 2 7" xfId="20469"/>
    <cellStyle name="Note 2 7 2" xfId="20470"/>
    <cellStyle name="Note 2 7 2 2" xfId="20471"/>
    <cellStyle name="Note 2 7 2 2 2" xfId="21215"/>
    <cellStyle name="Note 2 7 3" xfId="20472"/>
    <cellStyle name="Note 2 7 3 2" xfId="20473"/>
    <cellStyle name="Note 2 7 3 2 2" xfId="21216"/>
    <cellStyle name="Note 2 7 4" xfId="20474"/>
    <cellStyle name="Note 2 7 4 2" xfId="20475"/>
    <cellStyle name="Note 2 7 4 2 2" xfId="21217"/>
    <cellStyle name="Note 2 7 5" xfId="20476"/>
    <cellStyle name="Note 2 7 6" xfId="20477"/>
    <cellStyle name="Note 2 7 7" xfId="20478"/>
    <cellStyle name="Note 2 7 7 2" xfId="21218"/>
    <cellStyle name="Note 2 8" xfId="20479"/>
    <cellStyle name="Note 2 8 2" xfId="20480"/>
    <cellStyle name="Note 2 8 2 2" xfId="21219"/>
    <cellStyle name="Note 2 8 3" xfId="20481"/>
    <cellStyle name="Note 2 8 3 2" xfId="21220"/>
    <cellStyle name="Note 2 8 4" xfId="20482"/>
    <cellStyle name="Note 2 8 4 2" xfId="21221"/>
    <cellStyle name="Note 2 8 5" xfId="20483"/>
    <cellStyle name="Note 2 8 5 2" xfId="21222"/>
    <cellStyle name="Note 2 9" xfId="20484"/>
    <cellStyle name="Note 2 9 2" xfId="20485"/>
    <cellStyle name="Note 2 9 2 2" xfId="21223"/>
    <cellStyle name="Note 2 9 3" xfId="20486"/>
    <cellStyle name="Note 2 9 3 2" xfId="21224"/>
    <cellStyle name="Note 2 9 4" xfId="20487"/>
    <cellStyle name="Note 2 9 4 2" xfId="21225"/>
    <cellStyle name="Note 2 9 5" xfId="20488"/>
    <cellStyle name="Note 2 9 5 2" xfId="21226"/>
    <cellStyle name="Note 3 2" xfId="20489"/>
    <cellStyle name="Note 3 2 2" xfId="20490"/>
    <cellStyle name="Note 3 2 2 2" xfId="21228"/>
    <cellStyle name="Note 3 2 3" xfId="20491"/>
    <cellStyle name="Note 3 2 4" xfId="21227"/>
    <cellStyle name="Note 3 3" xfId="20492"/>
    <cellStyle name="Note 3 3 2" xfId="20493"/>
    <cellStyle name="Note 3 3 3" xfId="21229"/>
    <cellStyle name="Note 3 4" xfId="20494"/>
    <cellStyle name="Note 3 4 2" xfId="21230"/>
    <cellStyle name="Note 3 5" xfId="20495"/>
    <cellStyle name="Note 4 2" xfId="20496"/>
    <cellStyle name="Note 4 2 2" xfId="20497"/>
    <cellStyle name="Note 4 2 2 2" xfId="21232"/>
    <cellStyle name="Note 4 2 3" xfId="20498"/>
    <cellStyle name="Note 4 2 4" xfId="21231"/>
    <cellStyle name="Note 4 3" xfId="20499"/>
    <cellStyle name="Note 4 4" xfId="20500"/>
    <cellStyle name="Note 4 4 2" xfId="21233"/>
    <cellStyle name="Note 4 5" xfId="20501"/>
    <cellStyle name="Note 5" xfId="20502"/>
    <cellStyle name="Note 5 2" xfId="20503"/>
    <cellStyle name="Note 5 2 2" xfId="20504"/>
    <cellStyle name="Note 5 2 3" xfId="21235"/>
    <cellStyle name="Note 5 3" xfId="20505"/>
    <cellStyle name="Note 5 3 2" xfId="20506"/>
    <cellStyle name="Note 5 3 3" xfId="21236"/>
    <cellStyle name="Note 5 4" xfId="20507"/>
    <cellStyle name="Note 5 4 2" xfId="21237"/>
    <cellStyle name="Note 5 5" xfId="20508"/>
    <cellStyle name="Note 5 6" xfId="21234"/>
    <cellStyle name="Note 6" xfId="20509"/>
    <cellStyle name="Note 6 2" xfId="20510"/>
    <cellStyle name="Note 6 2 2" xfId="20511"/>
    <cellStyle name="Note 6 2 3" xfId="21239"/>
    <cellStyle name="Note 6 3" xfId="20512"/>
    <cellStyle name="Note 6 4" xfId="20513"/>
    <cellStyle name="Note 6 5" xfId="21238"/>
    <cellStyle name="Note 7" xfId="20514"/>
    <cellStyle name="Note 7 2" xfId="21240"/>
    <cellStyle name="Note 8" xfId="20515"/>
    <cellStyle name="Note 8 2" xfId="20516"/>
    <cellStyle name="Note 8 2 2" xfId="21242"/>
    <cellStyle name="Note 8 3" xfId="21241"/>
    <cellStyle name="Note 9" xfId="20517"/>
    <cellStyle name="Note 9 2" xfId="21243"/>
    <cellStyle name="Ôèíàíñîâûé [0]_Ëèñò1" xfId="20518"/>
    <cellStyle name="Ôèíàíñîâûé_Ëèñò1" xfId="20519"/>
    <cellStyle name="Option" xfId="20520"/>
    <cellStyle name="Option 2" xfId="20521"/>
    <cellStyle name="Option 3" xfId="20522"/>
    <cellStyle name="Option 4" xfId="20523"/>
    <cellStyle name="optionalExposure" xfId="20524"/>
    <cellStyle name="optionalExposure 2" xfId="21244"/>
    <cellStyle name="OptionHeading" xfId="20525"/>
    <cellStyle name="OptionHeading 2" xfId="20526"/>
    <cellStyle name="OptionHeading 3" xfId="20527"/>
    <cellStyle name="Output 2" xfId="20528"/>
    <cellStyle name="Output 2 10" xfId="20529"/>
    <cellStyle name="Output 2 10 2" xfId="20530"/>
    <cellStyle name="Output 2 10 2 2" xfId="21246"/>
    <cellStyle name="Output 2 10 3" xfId="20531"/>
    <cellStyle name="Output 2 10 3 2" xfId="21247"/>
    <cellStyle name="Output 2 10 4" xfId="20532"/>
    <cellStyle name="Output 2 10 4 2" xfId="21248"/>
    <cellStyle name="Output 2 10 5" xfId="20533"/>
    <cellStyle name="Output 2 10 5 2" xfId="21249"/>
    <cellStyle name="Output 2 11" xfId="20534"/>
    <cellStyle name="Output 2 11 2" xfId="20535"/>
    <cellStyle name="Output 2 11 2 2" xfId="21251"/>
    <cellStyle name="Output 2 11 3" xfId="20536"/>
    <cellStyle name="Output 2 11 3 2" xfId="21252"/>
    <cellStyle name="Output 2 11 4" xfId="20537"/>
    <cellStyle name="Output 2 11 4 2" xfId="21253"/>
    <cellStyle name="Output 2 11 5" xfId="20538"/>
    <cellStyle name="Output 2 11 5 2" xfId="21254"/>
    <cellStyle name="Output 2 11 6" xfId="21250"/>
    <cellStyle name="Output 2 12" xfId="20539"/>
    <cellStyle name="Output 2 12 2" xfId="20540"/>
    <cellStyle name="Output 2 12 2 2" xfId="21256"/>
    <cellStyle name="Output 2 12 3" xfId="20541"/>
    <cellStyle name="Output 2 12 3 2" xfId="21257"/>
    <cellStyle name="Output 2 12 4" xfId="20542"/>
    <cellStyle name="Output 2 12 4 2" xfId="21258"/>
    <cellStyle name="Output 2 12 5" xfId="20543"/>
    <cellStyle name="Output 2 12 5 2" xfId="21259"/>
    <cellStyle name="Output 2 12 6" xfId="21255"/>
    <cellStyle name="Output 2 13" xfId="20544"/>
    <cellStyle name="Output 2 13 2" xfId="20545"/>
    <cellStyle name="Output 2 13 2 2" xfId="21261"/>
    <cellStyle name="Output 2 13 3" xfId="20546"/>
    <cellStyle name="Output 2 13 3 2" xfId="21262"/>
    <cellStyle name="Output 2 13 4" xfId="20547"/>
    <cellStyle name="Output 2 13 4 2" xfId="21263"/>
    <cellStyle name="Output 2 13 5" xfId="21260"/>
    <cellStyle name="Output 2 14" xfId="20548"/>
    <cellStyle name="Output 2 14 2" xfId="21264"/>
    <cellStyle name="Output 2 15" xfId="20549"/>
    <cellStyle name="Output 2 15 2" xfId="21265"/>
    <cellStyle name="Output 2 16" xfId="20550"/>
    <cellStyle name="Output 2 16 2" xfId="21266"/>
    <cellStyle name="Output 2 17" xfId="21245"/>
    <cellStyle name="Output 2 2" xfId="20551"/>
    <cellStyle name="Output 2 2 10" xfId="21267"/>
    <cellStyle name="Output 2 2 2" xfId="20552"/>
    <cellStyle name="Output 2 2 2 2" xfId="20553"/>
    <cellStyle name="Output 2 2 2 2 2" xfId="21269"/>
    <cellStyle name="Output 2 2 2 3" xfId="20554"/>
    <cellStyle name="Output 2 2 2 3 2" xfId="21270"/>
    <cellStyle name="Output 2 2 2 4" xfId="20555"/>
    <cellStyle name="Output 2 2 2 4 2" xfId="21271"/>
    <cellStyle name="Output 2 2 2 5" xfId="21268"/>
    <cellStyle name="Output 2 2 3" xfId="20556"/>
    <cellStyle name="Output 2 2 3 2" xfId="20557"/>
    <cellStyle name="Output 2 2 3 2 2" xfId="21273"/>
    <cellStyle name="Output 2 2 3 3" xfId="20558"/>
    <cellStyle name="Output 2 2 3 3 2" xfId="21274"/>
    <cellStyle name="Output 2 2 3 4" xfId="20559"/>
    <cellStyle name="Output 2 2 3 4 2" xfId="21275"/>
    <cellStyle name="Output 2 2 3 5" xfId="21272"/>
    <cellStyle name="Output 2 2 4" xfId="20560"/>
    <cellStyle name="Output 2 2 4 2" xfId="20561"/>
    <cellStyle name="Output 2 2 4 2 2" xfId="21277"/>
    <cellStyle name="Output 2 2 4 3" xfId="20562"/>
    <cellStyle name="Output 2 2 4 3 2" xfId="21278"/>
    <cellStyle name="Output 2 2 4 4" xfId="20563"/>
    <cellStyle name="Output 2 2 4 4 2" xfId="21279"/>
    <cellStyle name="Output 2 2 4 5" xfId="21276"/>
    <cellStyle name="Output 2 2 5" xfId="20564"/>
    <cellStyle name="Output 2 2 5 2" xfId="20565"/>
    <cellStyle name="Output 2 2 5 2 2" xfId="21281"/>
    <cellStyle name="Output 2 2 5 3" xfId="20566"/>
    <cellStyle name="Output 2 2 5 3 2" xfId="21282"/>
    <cellStyle name="Output 2 2 5 4" xfId="20567"/>
    <cellStyle name="Output 2 2 5 4 2" xfId="21283"/>
    <cellStyle name="Output 2 2 5 5" xfId="21280"/>
    <cellStyle name="Output 2 2 6" xfId="20568"/>
    <cellStyle name="Output 2 2 6 2" xfId="21284"/>
    <cellStyle name="Output 2 2 7" xfId="20569"/>
    <cellStyle name="Output 2 2 7 2" xfId="21285"/>
    <cellStyle name="Output 2 2 8" xfId="20570"/>
    <cellStyle name="Output 2 2 8 2" xfId="21286"/>
    <cellStyle name="Output 2 2 9" xfId="20571"/>
    <cellStyle name="Output 2 2 9 2" xfId="21287"/>
    <cellStyle name="Output 2 3" xfId="20572"/>
    <cellStyle name="Output 2 3 2" xfId="20573"/>
    <cellStyle name="Output 2 3 2 2" xfId="21288"/>
    <cellStyle name="Output 2 3 3" xfId="20574"/>
    <cellStyle name="Output 2 3 3 2" xfId="21289"/>
    <cellStyle name="Output 2 3 4" xfId="20575"/>
    <cellStyle name="Output 2 3 4 2" xfId="21290"/>
    <cellStyle name="Output 2 3 5" xfId="20576"/>
    <cellStyle name="Output 2 3 5 2" xfId="21291"/>
    <cellStyle name="Output 2 4" xfId="20577"/>
    <cellStyle name="Output 2 4 2" xfId="20578"/>
    <cellStyle name="Output 2 4 2 2" xfId="21292"/>
    <cellStyle name="Output 2 4 3" xfId="20579"/>
    <cellStyle name="Output 2 4 3 2" xfId="21293"/>
    <cellStyle name="Output 2 4 4" xfId="20580"/>
    <cellStyle name="Output 2 4 4 2" xfId="21294"/>
    <cellStyle name="Output 2 4 5" xfId="20581"/>
    <cellStyle name="Output 2 4 5 2" xfId="21295"/>
    <cellStyle name="Output 2 5" xfId="20582"/>
    <cellStyle name="Output 2 5 2" xfId="20583"/>
    <cellStyle name="Output 2 5 2 2" xfId="21296"/>
    <cellStyle name="Output 2 5 3" xfId="20584"/>
    <cellStyle name="Output 2 5 3 2" xfId="21297"/>
    <cellStyle name="Output 2 5 4" xfId="20585"/>
    <cellStyle name="Output 2 5 4 2" xfId="21298"/>
    <cellStyle name="Output 2 5 5" xfId="20586"/>
    <cellStyle name="Output 2 5 5 2" xfId="21299"/>
    <cellStyle name="Output 2 6" xfId="20587"/>
    <cellStyle name="Output 2 6 2" xfId="20588"/>
    <cellStyle name="Output 2 6 2 2" xfId="21300"/>
    <cellStyle name="Output 2 6 3" xfId="20589"/>
    <cellStyle name="Output 2 6 3 2" xfId="21301"/>
    <cellStyle name="Output 2 6 4" xfId="20590"/>
    <cellStyle name="Output 2 6 4 2" xfId="21302"/>
    <cellStyle name="Output 2 6 5" xfId="20591"/>
    <cellStyle name="Output 2 6 5 2" xfId="21303"/>
    <cellStyle name="Output 2 7" xfId="20592"/>
    <cellStyle name="Output 2 7 2" xfId="20593"/>
    <cellStyle name="Output 2 7 2 2" xfId="21304"/>
    <cellStyle name="Output 2 7 3" xfId="20594"/>
    <cellStyle name="Output 2 7 3 2" xfId="21305"/>
    <cellStyle name="Output 2 7 4" xfId="20595"/>
    <cellStyle name="Output 2 7 4 2" xfId="21306"/>
    <cellStyle name="Output 2 7 5" xfId="20596"/>
    <cellStyle name="Output 2 7 5 2" xfId="21307"/>
    <cellStyle name="Output 2 8" xfId="20597"/>
    <cellStyle name="Output 2 8 2" xfId="20598"/>
    <cellStyle name="Output 2 8 2 2" xfId="21308"/>
    <cellStyle name="Output 2 8 3" xfId="20599"/>
    <cellStyle name="Output 2 8 3 2" xfId="21309"/>
    <cellStyle name="Output 2 8 4" xfId="20600"/>
    <cellStyle name="Output 2 8 4 2" xfId="21310"/>
    <cellStyle name="Output 2 8 5" xfId="20601"/>
    <cellStyle name="Output 2 8 5 2" xfId="21311"/>
    <cellStyle name="Output 2 9" xfId="20602"/>
    <cellStyle name="Output 2 9 2" xfId="20603"/>
    <cellStyle name="Output 2 9 2 2" xfId="21312"/>
    <cellStyle name="Output 2 9 3" xfId="20604"/>
    <cellStyle name="Output 2 9 3 2" xfId="21313"/>
    <cellStyle name="Output 2 9 4" xfId="20605"/>
    <cellStyle name="Output 2 9 4 2" xfId="21314"/>
    <cellStyle name="Output 2 9 5" xfId="20606"/>
    <cellStyle name="Output 2 9 5 2" xfId="21315"/>
    <cellStyle name="Output 3" xfId="20607"/>
    <cellStyle name="Output 3 2" xfId="20608"/>
    <cellStyle name="Output 3 2 2" xfId="21317"/>
    <cellStyle name="Output 3 3" xfId="20609"/>
    <cellStyle name="Output 3 3 2" xfId="21318"/>
    <cellStyle name="Output 3 4" xfId="21316"/>
    <cellStyle name="Output 4" xfId="20610"/>
    <cellStyle name="Output 4 2" xfId="20611"/>
    <cellStyle name="Output 4 2 2" xfId="21320"/>
    <cellStyle name="Output 4 3" xfId="20612"/>
    <cellStyle name="Output 4 3 2" xfId="21321"/>
    <cellStyle name="Output 4 4" xfId="21319"/>
    <cellStyle name="Output 5" xfId="20613"/>
    <cellStyle name="Output 5 2" xfId="20614"/>
    <cellStyle name="Output 5 2 2" xfId="21323"/>
    <cellStyle name="Output 5 3" xfId="20615"/>
    <cellStyle name="Output 5 3 2" xfId="21324"/>
    <cellStyle name="Output 5 4" xfId="21322"/>
    <cellStyle name="Output 6" xfId="20616"/>
    <cellStyle name="Output 6 2" xfId="20617"/>
    <cellStyle name="Output 6 2 2" xfId="21326"/>
    <cellStyle name="Output 6 3" xfId="20618"/>
    <cellStyle name="Output 6 3 2" xfId="21327"/>
    <cellStyle name="Output 6 4" xfId="21325"/>
    <cellStyle name="Output 7" xfId="20619"/>
    <cellStyle name="Output 7 2" xfId="21328"/>
    <cellStyle name="Percen - Style1" xfId="20620"/>
    <cellStyle name="Percent" xfId="20962" builtinId="5"/>
    <cellStyle name="Percent [0]" xfId="20621"/>
    <cellStyle name="Percent [00]" xfId="20622"/>
    <cellStyle name="Percent 10" xfId="20623"/>
    <cellStyle name="Percent 10 2" xfId="20624"/>
    <cellStyle name="Percent 10 2 2" xfId="20625"/>
    <cellStyle name="Percent 10 3" xfId="20626"/>
    <cellStyle name="Percent 10 4" xfId="20627"/>
    <cellStyle name="Percent 11" xfId="20628"/>
    <cellStyle name="Percent 11 2" xfId="20629"/>
    <cellStyle name="Percent 12" xfId="20630"/>
    <cellStyle name="Percent 12 2" xfId="20631"/>
    <cellStyle name="Percent 13" xfId="20632"/>
    <cellStyle name="Percent 13 2" xfId="20633"/>
    <cellStyle name="Percent 14" xfId="20634"/>
    <cellStyle name="Percent 15" xfId="20635"/>
    <cellStyle name="Percent 15 2" xfId="20636"/>
    <cellStyle name="Percent 16" xfId="20637"/>
    <cellStyle name="Percent 17" xfId="20638"/>
    <cellStyle name="Percent 18" xfId="20639"/>
    <cellStyle name="Percent 19" xfId="20640"/>
    <cellStyle name="Percent 2" xfId="6"/>
    <cellStyle name="Percent 2 2" xfId="20641"/>
    <cellStyle name="Percent 2 2 2" xfId="20642"/>
    <cellStyle name="Percent 2 2 3" xfId="20643"/>
    <cellStyle name="Percent 2 2 4" xfId="20644"/>
    <cellStyle name="Percent 2 2 4 2" xfId="20645"/>
    <cellStyle name="Percent 2 2 4 2 2" xfId="20646"/>
    <cellStyle name="Percent 2 2 4 2 2 2" xfId="20647"/>
    <cellStyle name="Percent 2 2 4 2 2 3" xfId="20648"/>
    <cellStyle name="Percent 2 2 4 2 2 4" xfId="20649"/>
    <cellStyle name="Percent 2 2 4 2 3" xfId="20650"/>
    <cellStyle name="Percent 2 2 4 2 4" xfId="20651"/>
    <cellStyle name="Percent 2 2 4 2 5" xfId="20652"/>
    <cellStyle name="Percent 2 2 4 3" xfId="20653"/>
    <cellStyle name="Percent 2 2 4 3 2" xfId="20654"/>
    <cellStyle name="Percent 2 2 4 3 3" xfId="20655"/>
    <cellStyle name="Percent 2 2 4 3 4" xfId="20656"/>
    <cellStyle name="Percent 2 2 4 4" xfId="20657"/>
    <cellStyle name="Percent 2 2 4 5" xfId="20658"/>
    <cellStyle name="Percent 2 2 4 6" xfId="20659"/>
    <cellStyle name="Percent 2 2 5" xfId="20660"/>
    <cellStyle name="Percent 2 3" xfId="20661"/>
    <cellStyle name="Percent 2 4" xfId="20662"/>
    <cellStyle name="Percent 2 5" xfId="20663"/>
    <cellStyle name="Percent 2 6" xfId="20664"/>
    <cellStyle name="Percent 2 7" xfId="20665"/>
    <cellStyle name="Percent 2 8" xfId="20666"/>
    <cellStyle name="Percent 2 8 2" xfId="20667"/>
    <cellStyle name="Percent 2 9" xfId="20668"/>
    <cellStyle name="Percent 2 9 2" xfId="20669"/>
    <cellStyle name="Percent 2 9 2 2" xfId="20670"/>
    <cellStyle name="Percent 2 9 2 2 2" xfId="20671"/>
    <cellStyle name="Percent 2 9 2 2 3" xfId="20672"/>
    <cellStyle name="Percent 2 9 2 2 4" xfId="20673"/>
    <cellStyle name="Percent 2 9 2 3" xfId="20674"/>
    <cellStyle name="Percent 2 9 2 4" xfId="20675"/>
    <cellStyle name="Percent 2 9 2 5" xfId="20676"/>
    <cellStyle name="Percent 2 9 3" xfId="20677"/>
    <cellStyle name="Percent 2 9 3 2" xfId="20678"/>
    <cellStyle name="Percent 2 9 3 3" xfId="20679"/>
    <cellStyle name="Percent 2 9 3 4" xfId="20680"/>
    <cellStyle name="Percent 2 9 4" xfId="20681"/>
    <cellStyle name="Percent 2 9 5" xfId="20682"/>
    <cellStyle name="Percent 2 9 6" xfId="20683"/>
    <cellStyle name="Percent 20" xfId="20684"/>
    <cellStyle name="Percent 21" xfId="20685"/>
    <cellStyle name="Percent 21 2" xfId="20686"/>
    <cellStyle name="Percent 21 3" xfId="20687"/>
    <cellStyle name="Percent 21 4" xfId="20688"/>
    <cellStyle name="Percent 3" xfId="14"/>
    <cellStyle name="Percent 3 2" xfId="20689"/>
    <cellStyle name="Percent 3 2 2" xfId="20690"/>
    <cellStyle name="Percent 3 2 2 2" xfId="20691"/>
    <cellStyle name="Percent 3 2 2 3" xfId="20692"/>
    <cellStyle name="Percent 3 2 3" xfId="20693"/>
    <cellStyle name="Percent 3 2 4" xfId="20694"/>
    <cellStyle name="Percent 3 3" xfId="20695"/>
    <cellStyle name="Percent 3 3 2" xfId="20696"/>
    <cellStyle name="Percent 3 4" xfId="20697"/>
    <cellStyle name="Percent 3 4 2" xfId="20698"/>
    <cellStyle name="Percent 3 4 3" xfId="20699"/>
    <cellStyle name="Percent 4" xfId="20700"/>
    <cellStyle name="Percent 4 2" xfId="20701"/>
    <cellStyle name="Percent 4 2 2" xfId="20702"/>
    <cellStyle name="Percent 4 2 2 2" xfId="20703"/>
    <cellStyle name="Percent 4 3" xfId="20704"/>
    <cellStyle name="Percent 4 3 2" xfId="20705"/>
    <cellStyle name="Percent 4 4" xfId="20706"/>
    <cellStyle name="Percent 5" xfId="20707"/>
    <cellStyle name="Percent 5 2" xfId="20708"/>
    <cellStyle name="Percent 5 2 2" xfId="20709"/>
    <cellStyle name="Percent 5 2 2 2" xfId="20710"/>
    <cellStyle name="Percent 5 2 3" xfId="20711"/>
    <cellStyle name="Percent 5 2 4" xfId="20712"/>
    <cellStyle name="Percent 5 2 4 2" xfId="20713"/>
    <cellStyle name="Percent 5 2 4 2 2" xfId="20714"/>
    <cellStyle name="Percent 5 2 4 2 3" xfId="20715"/>
    <cellStyle name="Percent 5 2 4 2 4" xfId="20716"/>
    <cellStyle name="Percent 5 2 4 3" xfId="20717"/>
    <cellStyle name="Percent 5 2 4 4" xfId="20718"/>
    <cellStyle name="Percent 5 2 4 5" xfId="20719"/>
    <cellStyle name="Percent 5 2 5" xfId="20720"/>
    <cellStyle name="Percent 5 2 5 2" xfId="20721"/>
    <cellStyle name="Percent 5 2 5 3" xfId="20722"/>
    <cellStyle name="Percent 5 2 5 4" xfId="20723"/>
    <cellStyle name="Percent 5 2 6" xfId="20724"/>
    <cellStyle name="Percent 5 2 7" xfId="20725"/>
    <cellStyle name="Percent 5 2 8" xfId="20726"/>
    <cellStyle name="Percent 5 3" xfId="20727"/>
    <cellStyle name="Percent 5 3 2" xfId="20728"/>
    <cellStyle name="Percent 5 4" xfId="20729"/>
    <cellStyle name="Percent 5 4 2" xfId="20730"/>
    <cellStyle name="Percent 5 4 2 2" xfId="20731"/>
    <cellStyle name="Percent 5 4 2 3" xfId="20732"/>
    <cellStyle name="Percent 5 4 2 4" xfId="20733"/>
    <cellStyle name="Percent 5 4 3" xfId="20734"/>
    <cellStyle name="Percent 5 4 4" xfId="20735"/>
    <cellStyle name="Percent 5 4 5" xfId="20736"/>
    <cellStyle name="Percent 5 5" xfId="20737"/>
    <cellStyle name="Percent 5 5 2" xfId="20738"/>
    <cellStyle name="Percent 5 5 3" xfId="20739"/>
    <cellStyle name="Percent 5 5 4" xfId="20740"/>
    <cellStyle name="Percent 5 6" xfId="20741"/>
    <cellStyle name="Percent 5 7" xfId="20742"/>
    <cellStyle name="Percent 5 8" xfId="20743"/>
    <cellStyle name="Percent 6" xfId="20744"/>
    <cellStyle name="Percent 6 2" xfId="20745"/>
    <cellStyle name="Percent 6 2 2" xfId="20746"/>
    <cellStyle name="Percent 6 3" xfId="20747"/>
    <cellStyle name="Percent 6 3 2" xfId="20748"/>
    <cellStyle name="Percent 7" xfId="20749"/>
    <cellStyle name="Percent 7 2" xfId="20750"/>
    <cellStyle name="Percent 7 2 2" xfId="20751"/>
    <cellStyle name="Percent 7 3" xfId="20752"/>
    <cellStyle name="Percent 8" xfId="20753"/>
    <cellStyle name="Percent 8 10" xfId="20754"/>
    <cellStyle name="Percent 8 11" xfId="20755"/>
    <cellStyle name="Percent 8 12" xfId="20756"/>
    <cellStyle name="Percent 8 2" xfId="20757"/>
    <cellStyle name="Percent 8 3" xfId="20758"/>
    <cellStyle name="Percent 8 4" xfId="20759"/>
    <cellStyle name="Percent 8 5" xfId="20760"/>
    <cellStyle name="Percent 8 6" xfId="20761"/>
    <cellStyle name="Percent 8 7" xfId="20762"/>
    <cellStyle name="Percent 8 8" xfId="20763"/>
    <cellStyle name="Percent 8 9" xfId="20764"/>
    <cellStyle name="Percent 9" xfId="20765"/>
    <cellStyle name="Percent 9 10" xfId="20766"/>
    <cellStyle name="Percent 9 11" xfId="20767"/>
    <cellStyle name="Percent 9 2" xfId="20768"/>
    <cellStyle name="Percent 9 3" xfId="20769"/>
    <cellStyle name="Percent 9 4" xfId="20770"/>
    <cellStyle name="Percent 9 5" xfId="20771"/>
    <cellStyle name="Percent 9 6" xfId="20772"/>
    <cellStyle name="Percent 9 7" xfId="20773"/>
    <cellStyle name="Percent 9 8" xfId="20774"/>
    <cellStyle name="Percent 9 9" xfId="20775"/>
    <cellStyle name="PrePop Currency (0)" xfId="20776"/>
    <cellStyle name="PrePop Currency (2)" xfId="20777"/>
    <cellStyle name="PrePop Units (0)" xfId="20778"/>
    <cellStyle name="PrePop Units (1)" xfId="20779"/>
    <cellStyle name="PrePop Units (2)" xfId="20780"/>
    <cellStyle name="Price" xfId="20781"/>
    <cellStyle name="Price 2" xfId="20782"/>
    <cellStyle name="Price 3" xfId="20783"/>
    <cellStyle name="RunRep_Header" xfId="20784"/>
    <cellStyle name="Sheet Title" xfId="20785"/>
    <cellStyle name="showExposure" xfId="20786"/>
    <cellStyle name="showExposure 2" xfId="21329"/>
    <cellStyle name="showParameterE" xfId="20787"/>
    <cellStyle name="showParameterE 2" xfId="21330"/>
    <cellStyle name="Standard_AX-4-4-Profit-Loss-310899" xfId="20788"/>
    <cellStyle name="Style 1" xfId="20789"/>
    <cellStyle name="Style 1 2" xfId="20790"/>
    <cellStyle name="Style 1 2 2" xfId="20791"/>
    <cellStyle name="Style 1 3" xfId="20792"/>
    <cellStyle name="Style 1 4" xfId="20793"/>
    <cellStyle name="Style 2" xfId="20794"/>
    <cellStyle name="Style 3" xfId="20795"/>
    <cellStyle name="Style 4" xfId="20796"/>
    <cellStyle name="Style 5" xfId="20797"/>
    <cellStyle name="Style 6" xfId="20798"/>
    <cellStyle name="Style 7" xfId="20799"/>
    <cellStyle name="Style 8" xfId="20800"/>
    <cellStyle name="Text Indent A" xfId="20801"/>
    <cellStyle name="Text Indent B" xfId="20802"/>
    <cellStyle name="Text Indent C" xfId="20803"/>
    <cellStyle name="Tickmark" xfId="20804"/>
    <cellStyle name="Title 2" xfId="20805"/>
    <cellStyle name="Title 2 2" xfId="20806"/>
    <cellStyle name="Title 2 2 2" xfId="20807"/>
    <cellStyle name="Title 2 3" xfId="20808"/>
    <cellStyle name="Title 2 4" xfId="20809"/>
    <cellStyle name="Title 3" xfId="20810"/>
    <cellStyle name="Title 3 2" xfId="20811"/>
    <cellStyle name="Title 3 3" xfId="20812"/>
    <cellStyle name="Title 4" xfId="20813"/>
    <cellStyle name="Title 4 2" xfId="20814"/>
    <cellStyle name="Title 4 3" xfId="20815"/>
    <cellStyle name="Title 5" xfId="20816"/>
    <cellStyle name="Title 5 2" xfId="20817"/>
    <cellStyle name="Title 5 3" xfId="20818"/>
    <cellStyle name="Title 6" xfId="20819"/>
    <cellStyle name="Title 6 2" xfId="20820"/>
    <cellStyle name="Title 6 3" xfId="20821"/>
    <cellStyle name="Title 7" xfId="20822"/>
    <cellStyle name="Total 2" xfId="20823"/>
    <cellStyle name="Total 2 10" xfId="20824"/>
    <cellStyle name="Total 2 10 2" xfId="20825"/>
    <cellStyle name="Total 2 10 2 2" xfId="21332"/>
    <cellStyle name="Total 2 10 3" xfId="20826"/>
    <cellStyle name="Total 2 10 3 2" xfId="21333"/>
    <cellStyle name="Total 2 10 4" xfId="20827"/>
    <cellStyle name="Total 2 10 4 2" xfId="21334"/>
    <cellStyle name="Total 2 10 5" xfId="20828"/>
    <cellStyle name="Total 2 10 5 2" xfId="21335"/>
    <cellStyle name="Total 2 11" xfId="20829"/>
    <cellStyle name="Total 2 11 2" xfId="20830"/>
    <cellStyle name="Total 2 11 2 2" xfId="21337"/>
    <cellStyle name="Total 2 11 3" xfId="20831"/>
    <cellStyle name="Total 2 11 3 2" xfId="21338"/>
    <cellStyle name="Total 2 11 4" xfId="20832"/>
    <cellStyle name="Total 2 11 4 2" xfId="21339"/>
    <cellStyle name="Total 2 11 5" xfId="20833"/>
    <cellStyle name="Total 2 11 5 2" xfId="21340"/>
    <cellStyle name="Total 2 11 6" xfId="21336"/>
    <cellStyle name="Total 2 12" xfId="20834"/>
    <cellStyle name="Total 2 12 2" xfId="20835"/>
    <cellStyle name="Total 2 12 2 2" xfId="21342"/>
    <cellStyle name="Total 2 12 3" xfId="20836"/>
    <cellStyle name="Total 2 12 3 2" xfId="21343"/>
    <cellStyle name="Total 2 12 4" xfId="20837"/>
    <cellStyle name="Total 2 12 4 2" xfId="21344"/>
    <cellStyle name="Total 2 12 5" xfId="20838"/>
    <cellStyle name="Total 2 12 5 2" xfId="21345"/>
    <cellStyle name="Total 2 12 6" xfId="21341"/>
    <cellStyle name="Total 2 13" xfId="20839"/>
    <cellStyle name="Total 2 13 2" xfId="20840"/>
    <cellStyle name="Total 2 13 2 2" xfId="21347"/>
    <cellStyle name="Total 2 13 3" xfId="20841"/>
    <cellStyle name="Total 2 13 3 2" xfId="21348"/>
    <cellStyle name="Total 2 13 4" xfId="20842"/>
    <cellStyle name="Total 2 13 4 2" xfId="21349"/>
    <cellStyle name="Total 2 13 5" xfId="21346"/>
    <cellStyle name="Total 2 14" xfId="20843"/>
    <cellStyle name="Total 2 14 2" xfId="21350"/>
    <cellStyle name="Total 2 15" xfId="20844"/>
    <cellStyle name="Total 2 15 2" xfId="21351"/>
    <cellStyle name="Total 2 16" xfId="20845"/>
    <cellStyle name="Total 2 16 2" xfId="21352"/>
    <cellStyle name="Total 2 17" xfId="21331"/>
    <cellStyle name="Total 2 2" xfId="20846"/>
    <cellStyle name="Total 2 2 10" xfId="21353"/>
    <cellStyle name="Total 2 2 2" xfId="20847"/>
    <cellStyle name="Total 2 2 2 2" xfId="20848"/>
    <cellStyle name="Total 2 2 2 2 2" xfId="21355"/>
    <cellStyle name="Total 2 2 2 3" xfId="20849"/>
    <cellStyle name="Total 2 2 2 3 2" xfId="21356"/>
    <cellStyle name="Total 2 2 2 4" xfId="20850"/>
    <cellStyle name="Total 2 2 2 4 2" xfId="21357"/>
    <cellStyle name="Total 2 2 2 5" xfId="21354"/>
    <cellStyle name="Total 2 2 3" xfId="20851"/>
    <cellStyle name="Total 2 2 3 2" xfId="20852"/>
    <cellStyle name="Total 2 2 3 2 2" xfId="21359"/>
    <cellStyle name="Total 2 2 3 3" xfId="20853"/>
    <cellStyle name="Total 2 2 3 3 2" xfId="21360"/>
    <cellStyle name="Total 2 2 3 4" xfId="20854"/>
    <cellStyle name="Total 2 2 3 4 2" xfId="21361"/>
    <cellStyle name="Total 2 2 3 5" xfId="21358"/>
    <cellStyle name="Total 2 2 4" xfId="20855"/>
    <cellStyle name="Total 2 2 4 2" xfId="20856"/>
    <cellStyle name="Total 2 2 4 2 2" xfId="21363"/>
    <cellStyle name="Total 2 2 4 3" xfId="20857"/>
    <cellStyle name="Total 2 2 4 3 2" xfId="21364"/>
    <cellStyle name="Total 2 2 4 4" xfId="20858"/>
    <cellStyle name="Total 2 2 4 4 2" xfId="21365"/>
    <cellStyle name="Total 2 2 4 5" xfId="21362"/>
    <cellStyle name="Total 2 2 5" xfId="20859"/>
    <cellStyle name="Total 2 2 5 2" xfId="20860"/>
    <cellStyle name="Total 2 2 5 2 2" xfId="21367"/>
    <cellStyle name="Total 2 2 5 3" xfId="20861"/>
    <cellStyle name="Total 2 2 5 3 2" xfId="21368"/>
    <cellStyle name="Total 2 2 5 4" xfId="20862"/>
    <cellStyle name="Total 2 2 5 4 2" xfId="21369"/>
    <cellStyle name="Total 2 2 5 5" xfId="21366"/>
    <cellStyle name="Total 2 2 6" xfId="20863"/>
    <cellStyle name="Total 2 2 6 2" xfId="21370"/>
    <cellStyle name="Total 2 2 7" xfId="20864"/>
    <cellStyle name="Total 2 2 7 2" xfId="21371"/>
    <cellStyle name="Total 2 2 8" xfId="20865"/>
    <cellStyle name="Total 2 2 8 2" xfId="21372"/>
    <cellStyle name="Total 2 2 9" xfId="20866"/>
    <cellStyle name="Total 2 2 9 2" xfId="21373"/>
    <cellStyle name="Total 2 3" xfId="20867"/>
    <cellStyle name="Total 2 3 2" xfId="20868"/>
    <cellStyle name="Total 2 3 2 2" xfId="21374"/>
    <cellStyle name="Total 2 3 3" xfId="20869"/>
    <cellStyle name="Total 2 3 3 2" xfId="21375"/>
    <cellStyle name="Total 2 3 4" xfId="20870"/>
    <cellStyle name="Total 2 3 4 2" xfId="21376"/>
    <cellStyle name="Total 2 3 5" xfId="20871"/>
    <cellStyle name="Total 2 3 5 2" xfId="21377"/>
    <cellStyle name="Total 2 4" xfId="20872"/>
    <cellStyle name="Total 2 4 2" xfId="20873"/>
    <cellStyle name="Total 2 4 2 2" xfId="21378"/>
    <cellStyle name="Total 2 4 3" xfId="20874"/>
    <cellStyle name="Total 2 4 3 2" xfId="21379"/>
    <cellStyle name="Total 2 4 4" xfId="20875"/>
    <cellStyle name="Total 2 4 4 2" xfId="21380"/>
    <cellStyle name="Total 2 4 5" xfId="20876"/>
    <cellStyle name="Total 2 4 5 2" xfId="21381"/>
    <cellStyle name="Total 2 5" xfId="20877"/>
    <cellStyle name="Total 2 5 2" xfId="20878"/>
    <cellStyle name="Total 2 5 2 2" xfId="21382"/>
    <cellStyle name="Total 2 5 3" xfId="20879"/>
    <cellStyle name="Total 2 5 3 2" xfId="21383"/>
    <cellStyle name="Total 2 5 4" xfId="20880"/>
    <cellStyle name="Total 2 5 4 2" xfId="21384"/>
    <cellStyle name="Total 2 5 5" xfId="20881"/>
    <cellStyle name="Total 2 5 5 2" xfId="21385"/>
    <cellStyle name="Total 2 6" xfId="20882"/>
    <cellStyle name="Total 2 6 2" xfId="20883"/>
    <cellStyle name="Total 2 6 2 2" xfId="21386"/>
    <cellStyle name="Total 2 6 3" xfId="20884"/>
    <cellStyle name="Total 2 6 3 2" xfId="21387"/>
    <cellStyle name="Total 2 6 4" xfId="20885"/>
    <cellStyle name="Total 2 6 4 2" xfId="21388"/>
    <cellStyle name="Total 2 6 5" xfId="20886"/>
    <cellStyle name="Total 2 6 5 2" xfId="21389"/>
    <cellStyle name="Total 2 7" xfId="20887"/>
    <cellStyle name="Total 2 7 2" xfId="20888"/>
    <cellStyle name="Total 2 7 2 2" xfId="21390"/>
    <cellStyle name="Total 2 7 3" xfId="20889"/>
    <cellStyle name="Total 2 7 3 2" xfId="21391"/>
    <cellStyle name="Total 2 7 4" xfId="20890"/>
    <cellStyle name="Total 2 7 4 2" xfId="21392"/>
    <cellStyle name="Total 2 7 5" xfId="20891"/>
    <cellStyle name="Total 2 7 5 2" xfId="21393"/>
    <cellStyle name="Total 2 8" xfId="20892"/>
    <cellStyle name="Total 2 8 2" xfId="20893"/>
    <cellStyle name="Total 2 8 2 2" xfId="21394"/>
    <cellStyle name="Total 2 8 3" xfId="20894"/>
    <cellStyle name="Total 2 8 3 2" xfId="21395"/>
    <cellStyle name="Total 2 8 4" xfId="20895"/>
    <cellStyle name="Total 2 8 4 2" xfId="21396"/>
    <cellStyle name="Total 2 8 5" xfId="20896"/>
    <cellStyle name="Total 2 8 5 2" xfId="21397"/>
    <cellStyle name="Total 2 9" xfId="20897"/>
    <cellStyle name="Total 2 9 2" xfId="20898"/>
    <cellStyle name="Total 2 9 2 2" xfId="21398"/>
    <cellStyle name="Total 2 9 3" xfId="20899"/>
    <cellStyle name="Total 2 9 3 2" xfId="21399"/>
    <cellStyle name="Total 2 9 4" xfId="20900"/>
    <cellStyle name="Total 2 9 4 2" xfId="21400"/>
    <cellStyle name="Total 2 9 5" xfId="20901"/>
    <cellStyle name="Total 2 9 5 2" xfId="21401"/>
    <cellStyle name="Total 3" xfId="20902"/>
    <cellStyle name="Total 3 2" xfId="20903"/>
    <cellStyle name="Total 3 2 2" xfId="21403"/>
    <cellStyle name="Total 3 3" xfId="20904"/>
    <cellStyle name="Total 3 3 2" xfId="21404"/>
    <cellStyle name="Total 3 4" xfId="21402"/>
    <cellStyle name="Total 4" xfId="20905"/>
    <cellStyle name="Total 4 2" xfId="20906"/>
    <cellStyle name="Total 4 2 2" xfId="21406"/>
    <cellStyle name="Total 4 3" xfId="20907"/>
    <cellStyle name="Total 4 3 2" xfId="21407"/>
    <cellStyle name="Total 4 4" xfId="21405"/>
    <cellStyle name="Total 5" xfId="20908"/>
    <cellStyle name="Total 5 2" xfId="20909"/>
    <cellStyle name="Total 5 2 2" xfId="21409"/>
    <cellStyle name="Total 5 3" xfId="20910"/>
    <cellStyle name="Total 5 3 2" xfId="21410"/>
    <cellStyle name="Total 5 4" xfId="21408"/>
    <cellStyle name="Total 6" xfId="20911"/>
    <cellStyle name="Total 6 2" xfId="20912"/>
    <cellStyle name="Total 6 2 2" xfId="21412"/>
    <cellStyle name="Total 6 3" xfId="20913"/>
    <cellStyle name="Total 6 3 2" xfId="21413"/>
    <cellStyle name="Total 6 4" xfId="21411"/>
    <cellStyle name="Total 7" xfId="20914"/>
    <cellStyle name="Total 7 2" xfId="21414"/>
    <cellStyle name="Total2 - Style2" xfId="20915"/>
    <cellStyle name="Unit" xfId="20916"/>
    <cellStyle name="Unit 2" xfId="20917"/>
    <cellStyle name="Unit 3" xfId="20918"/>
    <cellStyle name="Unit 4" xfId="20919"/>
    <cellStyle name="Vertical" xfId="20920"/>
    <cellStyle name="Vertical 2" xfId="20921"/>
    <cellStyle name="Vertical 3" xfId="20922"/>
    <cellStyle name="Währung [0]" xfId="20923"/>
    <cellStyle name="Währung_AX-3-4-Balance-Sheet-310899" xfId="20924"/>
    <cellStyle name="Warning Text 2" xfId="20925"/>
    <cellStyle name="Warning Text 2 10" xfId="20926"/>
    <cellStyle name="Warning Text 2 11" xfId="20927"/>
    <cellStyle name="Warning Text 2 12" xfId="20928"/>
    <cellStyle name="Warning Text 2 2" xfId="20929"/>
    <cellStyle name="Warning Text 2 2 2" xfId="20930"/>
    <cellStyle name="Warning Text 2 3" xfId="20931"/>
    <cellStyle name="Warning Text 2 4" xfId="20932"/>
    <cellStyle name="Warning Text 2 5" xfId="20933"/>
    <cellStyle name="Warning Text 2 6" xfId="20934"/>
    <cellStyle name="Warning Text 2 7" xfId="20935"/>
    <cellStyle name="Warning Text 2 8" xfId="20936"/>
    <cellStyle name="Warning Text 2 9" xfId="20937"/>
    <cellStyle name="Warning Text 3" xfId="20938"/>
    <cellStyle name="Warning Text 3 2" xfId="20939"/>
    <cellStyle name="Warning Text 3 3" xfId="20940"/>
    <cellStyle name="Warning Text 4" xfId="20941"/>
    <cellStyle name="Warning Text 4 2" xfId="20942"/>
    <cellStyle name="Warning Text 4 3" xfId="20943"/>
    <cellStyle name="Warning Text 5" xfId="20944"/>
    <cellStyle name="Warning Text 5 2" xfId="20945"/>
    <cellStyle name="Warning Text 5 3" xfId="20946"/>
    <cellStyle name="Warning Text 6" xfId="20947"/>
    <cellStyle name="Warning Text 6 2" xfId="20948"/>
    <cellStyle name="Warning Text 6 3" xfId="20949"/>
    <cellStyle name="Warning Text 7" xfId="20950"/>
    <cellStyle name="Years" xfId="20951"/>
    <cellStyle name="Денежный [0]_Capex" xfId="20952"/>
    <cellStyle name="Денежный_Capex" xfId="20953"/>
    <cellStyle name="Обычный_7.1" xfId="20954"/>
    <cellStyle name="ТЕКСТ" xfId="20955"/>
    <cellStyle name="Тысячи [0]_Chart1 (Sales &amp; Costs)" xfId="20956"/>
    <cellStyle name="Тысячи_Chart1 (Sales &amp; Costs)" xfId="20957"/>
    <cellStyle name="Финансовый [0]_Capex" xfId="20958"/>
    <cellStyle name="Финансовый_Capex" xfId="20959"/>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2.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tyles" Target="style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server.lb.ge\Reports\FSA\FSA-SGSP\CGP\temp\3.%20&#4330;&#4309;&#4314;&#4312;&#4314;&#4308;&#4305;&#4308;&#4305;&#4312;%20&#4320;&#4308;&#4306;&#4323;&#4314;&#4304;&#4330;&#4312;&#4308;&#4305;&#4328;&#4312;\5.%20Pillar%203\Bank%20questions\1%20Consolidated%20Q&amp;A.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nikolozi.bregadze\Desktop\PILARI\FSF-BLB-MM-2024063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 val="დამხმარე გვარდი"/>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ader"/>
      <sheetName val="Info"/>
      <sheetName val="00"/>
      <sheetName val="FSF-SOFP"/>
      <sheetName val="FSF-SOPL"/>
      <sheetName val="FSF-SOCI"/>
      <sheetName val="FSF-01"/>
      <sheetName val="FSF-02"/>
      <sheetName val="FSF-03"/>
      <sheetName val="FSF-04"/>
      <sheetName val="FSF-05"/>
      <sheetName val="FSF-06"/>
      <sheetName val="FSF-07"/>
      <sheetName val="FSF-08"/>
      <sheetName val="FSF-09"/>
      <sheetName val="FSF-10"/>
      <sheetName val="FSF-11"/>
      <sheetName val="FSF-12"/>
      <sheetName val="FSF-13"/>
      <sheetName val="FSF-14"/>
      <sheetName val="FSF 15"/>
      <sheetName val="FSF-16"/>
      <sheetName val="ROL"/>
      <sheetName val="A-D"/>
      <sheetName val="A-L"/>
      <sheetName val="A-G"/>
      <sheetName val="A-CP"/>
      <sheetName val="A-LD"/>
      <sheetName val="LCR"/>
      <sheetName val="FXD"/>
      <sheetName val="FX"/>
      <sheetName val="A"/>
      <sheetName val="A-CI"/>
      <sheetName val="A-LS"/>
      <sheetName val="SD"/>
      <sheetName val="Capital"/>
      <sheetName val="Capital Requirements"/>
      <sheetName val="Risk Weighted Risk Exposures"/>
      <sheetName val="CR-RWA"/>
      <sheetName val="CICR Buffer"/>
      <sheetName val="HHI Buffer"/>
      <sheetName val="CRA Buffer"/>
      <sheetName val="CRM"/>
      <sheetName val="LR"/>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33">
          <cell r="D33">
            <v>106733.3</v>
          </cell>
        </row>
      </sheetData>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5"/>
  <sheetViews>
    <sheetView tabSelected="1" zoomScale="85" zoomScaleNormal="85" workbookViewId="0">
      <selection activeCell="C22" sqref="C22"/>
    </sheetView>
  </sheetViews>
  <sheetFormatPr defaultColWidth="9.109375" defaultRowHeight="13.8"/>
  <cols>
    <col min="1" max="1" width="10.33203125" style="4" customWidth="1"/>
    <col min="2" max="2" width="143.88671875" style="5" customWidth="1"/>
    <col min="3" max="3" width="27.33203125" style="5" customWidth="1"/>
    <col min="4" max="6" width="9.109375" style="5"/>
    <col min="7" max="7" width="10.109375" style="5" customWidth="1"/>
    <col min="8" max="16384" width="9.109375" style="5"/>
  </cols>
  <sheetData>
    <row r="1" spans="1:3">
      <c r="A1" s="94"/>
      <c r="B1" s="106" t="s">
        <v>222</v>
      </c>
      <c r="C1" s="94"/>
    </row>
    <row r="2" spans="1:3" ht="14.4">
      <c r="A2" s="107">
        <v>1</v>
      </c>
      <c r="B2" s="196" t="s">
        <v>223</v>
      </c>
      <c r="C2" s="472" t="s">
        <v>711</v>
      </c>
    </row>
    <row r="3" spans="1:3" ht="14.4">
      <c r="A3" s="107">
        <v>2</v>
      </c>
      <c r="B3" s="197" t="s">
        <v>219</v>
      </c>
      <c r="C3" s="473" t="s">
        <v>712</v>
      </c>
    </row>
    <row r="4" spans="1:3" ht="14.4">
      <c r="A4" s="107">
        <v>3</v>
      </c>
      <c r="B4" s="198" t="s">
        <v>224</v>
      </c>
      <c r="C4" s="473" t="s">
        <v>713</v>
      </c>
    </row>
    <row r="5" spans="1:3" ht="14.4">
      <c r="A5" s="108">
        <v>4</v>
      </c>
      <c r="B5" s="199" t="s">
        <v>220</v>
      </c>
      <c r="C5" s="474" t="s">
        <v>714</v>
      </c>
    </row>
    <row r="6" spans="1:3" s="109" customFormat="1" ht="45.75" customHeight="1">
      <c r="A6" s="825" t="s">
        <v>295</v>
      </c>
      <c r="B6" s="826"/>
      <c r="C6" s="826"/>
    </row>
    <row r="7" spans="1:3">
      <c r="A7" s="110" t="s">
        <v>29</v>
      </c>
      <c r="B7" s="106" t="s">
        <v>221</v>
      </c>
    </row>
    <row r="8" spans="1:3">
      <c r="A8" s="94">
        <v>1</v>
      </c>
      <c r="B8" s="133" t="s">
        <v>20</v>
      </c>
    </row>
    <row r="9" spans="1:3">
      <c r="A9" s="94">
        <v>2</v>
      </c>
      <c r="B9" s="134" t="s">
        <v>21</v>
      </c>
    </row>
    <row r="10" spans="1:3">
      <c r="A10" s="94">
        <v>3</v>
      </c>
      <c r="B10" s="134" t="s">
        <v>22</v>
      </c>
    </row>
    <row r="11" spans="1:3">
      <c r="A11" s="94">
        <v>4</v>
      </c>
      <c r="B11" s="134" t="s">
        <v>23</v>
      </c>
      <c r="C11" s="42"/>
    </row>
    <row r="12" spans="1:3">
      <c r="A12" s="94">
        <v>5</v>
      </c>
      <c r="B12" s="134" t="s">
        <v>24</v>
      </c>
    </row>
    <row r="13" spans="1:3">
      <c r="A13" s="94">
        <v>6</v>
      </c>
      <c r="B13" s="135" t="s">
        <v>231</v>
      </c>
    </row>
    <row r="14" spans="1:3">
      <c r="A14" s="94">
        <v>7</v>
      </c>
      <c r="B14" s="134" t="s">
        <v>225</v>
      </c>
    </row>
    <row r="15" spans="1:3">
      <c r="A15" s="94">
        <v>8</v>
      </c>
      <c r="B15" s="134" t="s">
        <v>226</v>
      </c>
    </row>
    <row r="16" spans="1:3">
      <c r="A16" s="94">
        <v>9</v>
      </c>
      <c r="B16" s="134" t="s">
        <v>25</v>
      </c>
    </row>
    <row r="17" spans="1:2">
      <c r="A17" s="195" t="s">
        <v>294</v>
      </c>
      <c r="B17" s="194" t="s">
        <v>281</v>
      </c>
    </row>
    <row r="18" spans="1:2">
      <c r="A18" s="94">
        <v>10</v>
      </c>
      <c r="B18" s="134" t="s">
        <v>26</v>
      </c>
    </row>
    <row r="19" spans="1:2">
      <c r="A19" s="94">
        <v>11</v>
      </c>
      <c r="B19" s="135" t="s">
        <v>227</v>
      </c>
    </row>
    <row r="20" spans="1:2">
      <c r="A20" s="94">
        <v>12</v>
      </c>
      <c r="B20" s="135" t="s">
        <v>27</v>
      </c>
    </row>
    <row r="21" spans="1:2">
      <c r="A21" s="235">
        <v>13</v>
      </c>
      <c r="B21" s="236" t="s">
        <v>228</v>
      </c>
    </row>
    <row r="22" spans="1:2">
      <c r="A22" s="235">
        <v>14</v>
      </c>
      <c r="B22" s="237" t="s">
        <v>253</v>
      </c>
    </row>
    <row r="23" spans="1:2">
      <c r="A23" s="238">
        <v>15</v>
      </c>
      <c r="B23" s="239" t="s">
        <v>28</v>
      </c>
    </row>
    <row r="24" spans="1:2">
      <c r="A24" s="238">
        <v>15.1</v>
      </c>
      <c r="B24" s="240" t="s">
        <v>307</v>
      </c>
    </row>
    <row r="25" spans="1:2">
      <c r="A25" s="238">
        <v>16</v>
      </c>
      <c r="B25" s="240" t="s">
        <v>371</v>
      </c>
    </row>
    <row r="26" spans="1:2">
      <c r="A26" s="238">
        <v>17</v>
      </c>
      <c r="B26" s="240" t="s">
        <v>412</v>
      </c>
    </row>
    <row r="27" spans="1:2">
      <c r="A27" s="238">
        <v>18</v>
      </c>
      <c r="B27" s="240" t="s">
        <v>701</v>
      </c>
    </row>
    <row r="28" spans="1:2">
      <c r="A28" s="238">
        <v>19</v>
      </c>
      <c r="B28" s="240" t="s">
        <v>702</v>
      </c>
    </row>
    <row r="29" spans="1:2">
      <c r="A29" s="238">
        <v>20</v>
      </c>
      <c r="B29" s="284" t="s">
        <v>703</v>
      </c>
    </row>
    <row r="30" spans="1:2">
      <c r="A30" s="238">
        <v>21</v>
      </c>
      <c r="B30" s="240" t="s">
        <v>528</v>
      </c>
    </row>
    <row r="31" spans="1:2">
      <c r="A31" s="238">
        <v>22</v>
      </c>
      <c r="B31" s="240" t="s">
        <v>704</v>
      </c>
    </row>
    <row r="32" spans="1:2">
      <c r="A32" s="238">
        <v>23</v>
      </c>
      <c r="B32" s="240" t="s">
        <v>705</v>
      </c>
    </row>
    <row r="33" spans="1:2">
      <c r="A33" s="238">
        <v>24</v>
      </c>
      <c r="B33" s="240" t="s">
        <v>706</v>
      </c>
    </row>
    <row r="34" spans="1:2">
      <c r="A34" s="238">
        <v>25</v>
      </c>
      <c r="B34" s="240" t="s">
        <v>413</v>
      </c>
    </row>
    <row r="35" spans="1:2">
      <c r="A35" s="238">
        <v>26</v>
      </c>
      <c r="B35" s="240" t="s">
        <v>550</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18" location="'10. CC2'!A1" display="Reconciliation of regulatory capital to balance sheet "/>
    <hyperlink ref="B19" location="'11. CRWA '!A1" display="Credit risk weighted risk exposures"/>
    <hyperlink ref="B20" location="'12. CRM'!A1" display="Credit risk mitigation"/>
    <hyperlink ref="B21" location="'13. CRME '!A1" display="Standardized approach: Credit risk, effect of credit risk mitigation"/>
    <hyperlink ref="B23" location="'15. CCR '!A1" display="Counterparty credit risk"/>
    <hyperlink ref="B22" location="'14. LCR'!A1" display="Liquidity Coverage Ratio"/>
    <hyperlink ref="B17" location="'9.1. Capital Requirements'!A1" display="Capital Adequacy Requirements"/>
    <hyperlink ref="B24" location="'15.1 LR'!A1" display="Leverage Ratio"/>
    <hyperlink ref="B25" location="'16. NSFR'!A1" display="Net Stable Funding Ratio"/>
    <hyperlink ref="B26" location="' 17. Residual Maturity'!A1" display="Exposures distributed by residual maturity and Risk Classes"/>
    <hyperlink ref="B27" location="'18. Assets by Exposure classes'!A1" display="Gross carrying value, book value, reserves, write-offs and reserve charges by risk classes"/>
    <hyperlink ref="B28" location="'19. Assets by Risk Sectors'!A1" display="Gross carrying value, book value, reserves, write-offs and reserve charges by Sectors of income source"/>
    <hyperlink ref="B30" location="'21. NPL'!A1" display="Changes in the stock of non-performing loans"/>
    <hyperlink ref="B31" location="'22. Quality'!A1" display="Distribution of loans, Debt securities  and Off-balance-sheet items according to  Risk classification and Past due days"/>
    <hyperlink ref="B32" location="'23. LTV'!A1" display="Loans Distributed according to LTV ratio, Loan reserves, Value of collateral for loans and loans secured by guarantees according to Risk classification and past due days"/>
    <hyperlink ref="B33" location="'24. Risk Sector'!A1" display="Loans and reserves on loans distributed according to Sectors of income source and risk classification"/>
    <hyperlink ref="B34" location="'25. Collateral'!A1" display="Loans, corporate debt securities and Off-balance-sheet items distributed by type of collateral"/>
    <hyperlink ref="B29" location="'20. Reserves'!A1" display="Change in reserve for loans and Corporate debt securities"/>
    <hyperlink ref="B35" location="'26. Retail Products'!A1" display="General information on retail products"/>
  </hyperlinks>
  <pageMargins left="0.7" right="0.7" top="0.75" bottom="0.75" header="0.3" footer="0.3"/>
  <pageSetup paperSize="9" scale="4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zoomScale="76" zoomScaleNormal="76" workbookViewId="0">
      <selection activeCell="D14" sqref="D14"/>
    </sheetView>
  </sheetViews>
  <sheetFormatPr defaultColWidth="9.109375" defaultRowHeight="14.4"/>
  <cols>
    <col min="1" max="1" width="9.5546875" style="3" bestFit="1" customWidth="1"/>
    <col min="2" max="2" width="86" style="3" customWidth="1"/>
    <col min="3" max="3" width="15.109375" style="449" bestFit="1" customWidth="1"/>
    <col min="4" max="5" width="15.109375" style="471" bestFit="1" customWidth="1"/>
    <col min="6" max="7" width="15.44140625" style="471" bestFit="1" customWidth="1"/>
    <col min="8" max="8" width="6.6640625" style="451" customWidth="1"/>
    <col min="9" max="9" width="12.109375" style="451" hidden="1" customWidth="1"/>
    <col min="10" max="10" width="13.109375" style="451" hidden="1" customWidth="1"/>
    <col min="11" max="11" width="14.88671875" style="451" hidden="1" customWidth="1"/>
    <col min="12" max="12" width="14.33203125" style="451" hidden="1" customWidth="1"/>
    <col min="13" max="13" width="1" style="5" customWidth="1"/>
    <col min="14" max="14" width="9.109375" style="5"/>
    <col min="15" max="15" width="13.109375" style="5" customWidth="1"/>
    <col min="16" max="16384" width="9.109375" style="5"/>
  </cols>
  <sheetData>
    <row r="1" spans="1:12">
      <c r="A1" s="2" t="s">
        <v>30</v>
      </c>
      <c r="B1" s="3" t="str">
        <f>'Info '!C2</f>
        <v>JSC "Liberty Bank"</v>
      </c>
    </row>
    <row r="2" spans="1:12">
      <c r="A2" s="2" t="s">
        <v>31</v>
      </c>
      <c r="B2" s="475">
        <v>45565</v>
      </c>
      <c r="C2" s="448"/>
      <c r="D2" s="447"/>
      <c r="E2" s="447"/>
      <c r="F2" s="447"/>
      <c r="G2" s="447"/>
      <c r="H2" s="446"/>
    </row>
    <row r="3" spans="1:12" ht="15" thickBot="1">
      <c r="A3" s="2"/>
      <c r="B3" s="6"/>
      <c r="C3" s="448"/>
      <c r="D3" s="447"/>
      <c r="E3" s="447"/>
      <c r="F3" s="447"/>
      <c r="G3" s="447"/>
      <c r="H3" s="446"/>
    </row>
    <row r="4" spans="1:12" ht="15" customHeight="1" thickBot="1">
      <c r="A4" s="9" t="s">
        <v>93</v>
      </c>
      <c r="B4" s="10" t="s">
        <v>92</v>
      </c>
      <c r="C4" s="445"/>
      <c r="D4" s="827" t="s">
        <v>698</v>
      </c>
      <c r="E4" s="828"/>
      <c r="F4" s="828"/>
      <c r="G4" s="829"/>
      <c r="H4" s="446"/>
      <c r="I4" s="830" t="s">
        <v>699</v>
      </c>
      <c r="J4" s="831"/>
      <c r="K4" s="831"/>
      <c r="L4" s="832"/>
    </row>
    <row r="5" spans="1:12">
      <c r="A5" s="422" t="s">
        <v>6</v>
      </c>
      <c r="B5" s="12"/>
      <c r="C5" s="415" t="str">
        <f>INT((MONTH($B$2))/3)&amp;"Q"&amp;"-"&amp;YEAR($B$2)</f>
        <v>3Q-2024</v>
      </c>
      <c r="D5" s="444" t="str">
        <f>IF(INT(MONTH($B$2))=3, "4"&amp;"Q"&amp;"-"&amp;YEAR($B$2)-1, IF(INT(MONTH($B$2))=6, "1"&amp;"Q"&amp;"-"&amp;YEAR($B$2), IF(INT(MONTH($B$2))=9, "2"&amp;"Q"&amp;"-"&amp;YEAR($B$2),IF(INT(MONTH($B$2))=12, "3"&amp;"Q"&amp;"-"&amp;YEAR($B$2), 0))))</f>
        <v>2Q-2024</v>
      </c>
      <c r="E5" s="444" t="str">
        <f>IF(INT(MONTH($B$2))=3, "3"&amp;"Q"&amp;"-"&amp;YEAR($B$2)-1, IF(INT(MONTH($B$2))=6, "4"&amp;"Q"&amp;"-"&amp;YEAR($B$2)-1, IF(INT(MONTH($B$2))=9, "1"&amp;"Q"&amp;"-"&amp;YEAR($B$2),IF(INT(MONTH($B$2))=12, "2"&amp;"Q"&amp;"-"&amp;YEAR($B$2), 0))))</f>
        <v>1Q-2024</v>
      </c>
      <c r="F5" s="444" t="str">
        <f>IF(INT(MONTH($B$2))=3, "2"&amp;"Q"&amp;"-"&amp;YEAR($B$2)-1, IF(INT(MONTH($B$2))=6, "3"&amp;"Q"&amp;"-"&amp;YEAR($B$2)-1, IF(INT(MONTH($B$2))=9, "4"&amp;"Q"&amp;"-"&amp;YEAR($B$2)-1,IF(INT(MONTH($B$2))=12, "1"&amp;"Q"&amp;"-"&amp;YEAR($B$2), 0))))</f>
        <v>4Q-2023</v>
      </c>
      <c r="G5" s="443" t="str">
        <f>IF(INT(MONTH($B$2))=3, "1"&amp;"Q"&amp;"-"&amp;YEAR($B$2)-1, IF(INT(MONTH($B$2))=6, "2"&amp;"Q"&amp;"-"&amp;YEAR($B$2)-1, IF(INT(MONTH($B$2))=9, "3"&amp;"Q"&amp;"-"&amp;YEAR($B$2)-1,IF(INT(MONTH($B$2))=12, "4"&amp;"Q"&amp;"-"&amp;YEAR($B$2)-1, 0))))</f>
        <v>3Q-2023</v>
      </c>
      <c r="I5" s="442" t="str">
        <f>D5</f>
        <v>2Q-2024</v>
      </c>
      <c r="J5" s="444" t="str">
        <f t="shared" ref="J5:L5" si="0">E5</f>
        <v>1Q-2024</v>
      </c>
      <c r="K5" s="444" t="str">
        <f t="shared" si="0"/>
        <v>4Q-2023</v>
      </c>
      <c r="L5" s="443" t="str">
        <f t="shared" si="0"/>
        <v>3Q-2023</v>
      </c>
    </row>
    <row r="6" spans="1:12">
      <c r="A6" s="421"/>
      <c r="B6" s="420" t="s">
        <v>91</v>
      </c>
      <c r="C6" s="441"/>
      <c r="D6" s="441"/>
      <c r="E6" s="441"/>
      <c r="F6" s="441"/>
      <c r="G6" s="440"/>
      <c r="I6" s="439"/>
      <c r="J6" s="441"/>
      <c r="K6" s="441"/>
      <c r="L6" s="440"/>
    </row>
    <row r="7" spans="1:12">
      <c r="A7" s="13"/>
      <c r="B7" s="419" t="s">
        <v>89</v>
      </c>
      <c r="C7" s="441"/>
      <c r="D7" s="441"/>
      <c r="E7" s="441"/>
      <c r="F7" s="441"/>
      <c r="G7" s="440"/>
      <c r="I7" s="439"/>
      <c r="J7" s="441"/>
      <c r="K7" s="441"/>
      <c r="L7" s="440"/>
    </row>
    <row r="8" spans="1:12">
      <c r="A8" s="248">
        <v>1</v>
      </c>
      <c r="B8" s="418" t="s">
        <v>361</v>
      </c>
      <c r="C8" s="746">
        <v>476725155.01626861</v>
      </c>
      <c r="D8" s="455">
        <v>451910666.01626861</v>
      </c>
      <c r="E8" s="455">
        <v>423025190.01626861</v>
      </c>
      <c r="F8" s="455">
        <v>401458490.06085187</v>
      </c>
      <c r="G8" s="454">
        <v>384960812.1214807</v>
      </c>
      <c r="I8" s="586"/>
      <c r="J8" s="438"/>
      <c r="K8" s="438"/>
      <c r="L8" s="454"/>
    </row>
    <row r="9" spans="1:12">
      <c r="A9" s="248">
        <v>2</v>
      </c>
      <c r="B9" s="418" t="s">
        <v>362</v>
      </c>
      <c r="C9" s="746">
        <v>481290539.01626861</v>
      </c>
      <c r="D9" s="455">
        <v>456476050.01626861</v>
      </c>
      <c r="E9" s="455">
        <v>427590574.01626861</v>
      </c>
      <c r="F9" s="455">
        <v>406023874.06085187</v>
      </c>
      <c r="G9" s="454">
        <v>389526196.1214807</v>
      </c>
      <c r="I9" s="586"/>
      <c r="J9" s="438"/>
      <c r="K9" s="438"/>
      <c r="L9" s="454"/>
    </row>
    <row r="10" spans="1:12">
      <c r="A10" s="248">
        <v>3</v>
      </c>
      <c r="B10" s="418" t="s">
        <v>142</v>
      </c>
      <c r="C10" s="746">
        <v>576381135.99626863</v>
      </c>
      <c r="D10" s="455">
        <v>534461681.4802686</v>
      </c>
      <c r="E10" s="455">
        <v>496581166.50426865</v>
      </c>
      <c r="F10" s="455">
        <v>467158556.34485185</v>
      </c>
      <c r="G10" s="454">
        <v>453121386.75748068</v>
      </c>
      <c r="I10" s="586"/>
      <c r="J10" s="438"/>
      <c r="K10" s="438"/>
      <c r="L10" s="454"/>
    </row>
    <row r="11" spans="1:12">
      <c r="A11" s="248">
        <v>4</v>
      </c>
      <c r="B11" s="418" t="s">
        <v>364</v>
      </c>
      <c r="C11" s="746">
        <v>375461803.76365733</v>
      </c>
      <c r="D11" s="455">
        <v>353660623.14210975</v>
      </c>
      <c r="E11" s="455">
        <v>322994017.12029386</v>
      </c>
      <c r="F11" s="455">
        <v>272806085.24079722</v>
      </c>
      <c r="G11" s="454">
        <v>252182501.21758682</v>
      </c>
      <c r="I11" s="586"/>
      <c r="J11" s="438"/>
      <c r="K11" s="438"/>
      <c r="L11" s="454"/>
    </row>
    <row r="12" spans="1:12">
      <c r="A12" s="248">
        <v>5</v>
      </c>
      <c r="B12" s="418" t="s">
        <v>365</v>
      </c>
      <c r="C12" s="746">
        <v>450599467.36418808</v>
      </c>
      <c r="D12" s="455">
        <v>424208609.17093927</v>
      </c>
      <c r="E12" s="455">
        <v>391066293.67703539</v>
      </c>
      <c r="F12" s="455">
        <v>347905867.56583655</v>
      </c>
      <c r="G12" s="454">
        <v>322149482.97620833</v>
      </c>
      <c r="I12" s="586"/>
      <c r="J12" s="438"/>
      <c r="K12" s="438"/>
      <c r="L12" s="454"/>
    </row>
    <row r="13" spans="1:12">
      <c r="A13" s="248">
        <v>6</v>
      </c>
      <c r="B13" s="418" t="s">
        <v>363</v>
      </c>
      <c r="C13" s="746">
        <v>550336100.57666826</v>
      </c>
      <c r="D13" s="455">
        <v>517860781.4674024</v>
      </c>
      <c r="E13" s="455">
        <v>481434555.56059599</v>
      </c>
      <c r="F13" s="455">
        <v>447522228.37872732</v>
      </c>
      <c r="G13" s="454">
        <v>414960764.03538257</v>
      </c>
      <c r="I13" s="586"/>
      <c r="J13" s="438"/>
      <c r="K13" s="438"/>
      <c r="L13" s="454"/>
    </row>
    <row r="14" spans="1:12">
      <c r="A14" s="13"/>
      <c r="B14" s="420" t="s">
        <v>367</v>
      </c>
      <c r="C14" s="747"/>
      <c r="D14" s="441"/>
      <c r="E14" s="441"/>
      <c r="F14" s="441"/>
      <c r="G14" s="440"/>
      <c r="I14" s="439"/>
      <c r="J14" s="441"/>
      <c r="K14" s="441"/>
      <c r="L14" s="440"/>
    </row>
    <row r="15" spans="1:12" ht="15" customHeight="1">
      <c r="A15" s="248">
        <v>7</v>
      </c>
      <c r="B15" s="418" t="s">
        <v>366</v>
      </c>
      <c r="C15" s="748">
        <v>3310888204.7714052</v>
      </c>
      <c r="D15" s="455">
        <v>3138324582.412457</v>
      </c>
      <c r="E15" s="455">
        <v>3038012373.8225713</v>
      </c>
      <c r="F15" s="455">
        <v>3043259463.7883325</v>
      </c>
      <c r="G15" s="454">
        <v>2847959231.754519</v>
      </c>
      <c r="I15" s="587"/>
      <c r="J15" s="437"/>
      <c r="K15" s="437"/>
      <c r="L15" s="454"/>
    </row>
    <row r="16" spans="1:12">
      <c r="A16" s="13"/>
      <c r="B16" s="420" t="s">
        <v>368</v>
      </c>
      <c r="C16" s="747"/>
      <c r="D16" s="441"/>
      <c r="E16" s="441"/>
      <c r="F16" s="441"/>
      <c r="G16" s="440"/>
      <c r="I16" s="439"/>
      <c r="J16" s="441"/>
      <c r="K16" s="441"/>
      <c r="L16" s="440"/>
    </row>
    <row r="17" spans="1:12" s="14" customFormat="1">
      <c r="A17" s="248"/>
      <c r="B17" s="419" t="s">
        <v>352</v>
      </c>
      <c r="C17" s="747"/>
      <c r="D17" s="441"/>
      <c r="E17" s="441"/>
      <c r="F17" s="441"/>
      <c r="G17" s="440"/>
      <c r="H17" s="450"/>
      <c r="I17" s="439"/>
      <c r="J17" s="441"/>
      <c r="K17" s="441"/>
      <c r="L17" s="440"/>
    </row>
    <row r="18" spans="1:12">
      <c r="A18" s="11">
        <v>8</v>
      </c>
      <c r="B18" s="418" t="s">
        <v>361</v>
      </c>
      <c r="C18" s="749">
        <v>0.14398708912286676</v>
      </c>
      <c r="D18" s="453">
        <v>0.14399742733713064</v>
      </c>
      <c r="E18" s="453">
        <v>0.13924406419846086</v>
      </c>
      <c r="F18" s="453">
        <v>0.13191727318613358</v>
      </c>
      <c r="G18" s="452">
        <v>0.13517075940877182</v>
      </c>
      <c r="I18" s="588"/>
      <c r="J18" s="436"/>
      <c r="K18" s="436"/>
      <c r="L18" s="452"/>
    </row>
    <row r="19" spans="1:12" ht="15" customHeight="1">
      <c r="A19" s="11">
        <v>9</v>
      </c>
      <c r="B19" s="418" t="s">
        <v>362</v>
      </c>
      <c r="C19" s="749">
        <v>0.14536598919971644</v>
      </c>
      <c r="D19" s="453">
        <v>0.14545214748481228</v>
      </c>
      <c r="E19" s="453">
        <v>0.14074681778805723</v>
      </c>
      <c r="F19" s="453">
        <v>0.13341743577638374</v>
      </c>
      <c r="G19" s="452">
        <v>0.13677379640069795</v>
      </c>
      <c r="I19" s="588"/>
      <c r="J19" s="436"/>
      <c r="K19" s="436"/>
      <c r="L19" s="452"/>
    </row>
    <row r="20" spans="1:12">
      <c r="A20" s="11">
        <v>10</v>
      </c>
      <c r="B20" s="418" t="s">
        <v>142</v>
      </c>
      <c r="C20" s="749">
        <v>0.17408655936060635</v>
      </c>
      <c r="D20" s="453">
        <v>0.170301594830393</v>
      </c>
      <c r="E20" s="453">
        <v>0.16345593941062414</v>
      </c>
      <c r="F20" s="453">
        <v>0.15350598984528258</v>
      </c>
      <c r="G20" s="452">
        <v>0.15910388804208053</v>
      </c>
      <c r="I20" s="588"/>
      <c r="J20" s="436"/>
      <c r="K20" s="436"/>
      <c r="L20" s="452"/>
    </row>
    <row r="21" spans="1:12">
      <c r="A21" s="11">
        <v>11</v>
      </c>
      <c r="B21" s="418" t="s">
        <v>364</v>
      </c>
      <c r="C21" s="749">
        <v>0.11340213880449657</v>
      </c>
      <c r="D21" s="453">
        <v>0.11269090046455546</v>
      </c>
      <c r="E21" s="453">
        <v>0.10631754495255313</v>
      </c>
      <c r="F21" s="453">
        <v>8.9642729608470764E-2</v>
      </c>
      <c r="G21" s="452">
        <v>8.8548494095621863E-2</v>
      </c>
      <c r="I21" s="588"/>
      <c r="J21" s="436"/>
      <c r="K21" s="436"/>
      <c r="L21" s="452"/>
    </row>
    <row r="22" spans="1:12">
      <c r="A22" s="11">
        <v>12</v>
      </c>
      <c r="B22" s="418" t="s">
        <v>365</v>
      </c>
      <c r="C22" s="749">
        <v>0.13609624955467167</v>
      </c>
      <c r="D22" s="453">
        <v>0.13517040638443029</v>
      </c>
      <c r="E22" s="453">
        <v>0.12872439133122332</v>
      </c>
      <c r="F22" s="453">
        <v>0.11432014644349575</v>
      </c>
      <c r="G22" s="452">
        <v>0.11311590397231365</v>
      </c>
      <c r="I22" s="588"/>
      <c r="J22" s="436"/>
      <c r="K22" s="436"/>
      <c r="L22" s="452"/>
    </row>
    <row r="23" spans="1:12">
      <c r="A23" s="11">
        <v>13</v>
      </c>
      <c r="B23" s="418" t="s">
        <v>363</v>
      </c>
      <c r="C23" s="749">
        <v>0.16622007948911258</v>
      </c>
      <c r="D23" s="453">
        <v>0.1650118615421603</v>
      </c>
      <c r="E23" s="453">
        <v>0.15847024182947358</v>
      </c>
      <c r="F23" s="453">
        <v>0.147053589647476</v>
      </c>
      <c r="G23" s="452">
        <v>0.14570460117848705</v>
      </c>
      <c r="I23" s="588"/>
      <c r="J23" s="436"/>
      <c r="K23" s="436"/>
      <c r="L23" s="452"/>
    </row>
    <row r="24" spans="1:12">
      <c r="A24" s="13"/>
      <c r="B24" s="420" t="s">
        <v>88</v>
      </c>
      <c r="C24" s="747"/>
      <c r="D24" s="441"/>
      <c r="E24" s="441"/>
      <c r="F24" s="441"/>
      <c r="G24" s="440"/>
      <c r="I24" s="439"/>
      <c r="J24" s="441"/>
      <c r="K24" s="441"/>
      <c r="L24" s="440"/>
    </row>
    <row r="25" spans="1:12" ht="15" customHeight="1">
      <c r="A25" s="249">
        <v>14</v>
      </c>
      <c r="B25" s="418" t="s">
        <v>87</v>
      </c>
      <c r="C25" s="752">
        <v>0.13489690373614893</v>
      </c>
      <c r="D25" s="414">
        <v>0.13594000874485046</v>
      </c>
      <c r="E25" s="414">
        <v>0.13854471117090625</v>
      </c>
      <c r="F25" s="414">
        <v>0.13685003134033016</v>
      </c>
      <c r="G25" s="488">
        <v>0.13762786277312858</v>
      </c>
      <c r="I25" s="589"/>
      <c r="J25" s="434"/>
      <c r="K25" s="434"/>
      <c r="L25" s="433"/>
    </row>
    <row r="26" spans="1:12">
      <c r="A26" s="249">
        <v>15</v>
      </c>
      <c r="B26" s="418" t="s">
        <v>86</v>
      </c>
      <c r="C26" s="752">
        <v>6.2149335130943298E-2</v>
      </c>
      <c r="D26" s="414">
        <v>6.3447197673077563E-2</v>
      </c>
      <c r="E26" s="414">
        <v>6.5343927073051533E-2</v>
      </c>
      <c r="F26" s="414">
        <v>6.1529888868738697E-2</v>
      </c>
      <c r="G26" s="488">
        <v>6.1809207426479731E-2</v>
      </c>
      <c r="I26" s="589"/>
      <c r="J26" s="434"/>
      <c r="K26" s="434"/>
      <c r="L26" s="433"/>
    </row>
    <row r="27" spans="1:12">
      <c r="A27" s="249">
        <v>16</v>
      </c>
      <c r="B27" s="418" t="s">
        <v>85</v>
      </c>
      <c r="C27" s="752">
        <v>3.564391852912939E-2</v>
      </c>
      <c r="D27" s="414">
        <v>3.5716841818431891E-2</v>
      </c>
      <c r="E27" s="414">
        <v>3.506063366197857E-2</v>
      </c>
      <c r="F27" s="414">
        <v>3.5474552311493469E-2</v>
      </c>
      <c r="G27" s="488">
        <v>3.603764286658459E-2</v>
      </c>
      <c r="I27" s="589"/>
      <c r="J27" s="434"/>
      <c r="K27" s="434"/>
      <c r="L27" s="433"/>
    </row>
    <row r="28" spans="1:12">
      <c r="A28" s="249">
        <v>17</v>
      </c>
      <c r="B28" s="418" t="s">
        <v>84</v>
      </c>
      <c r="C28" s="750">
        <v>7.2747568605205634E-2</v>
      </c>
      <c r="D28" s="414">
        <v>7.2492811071772897E-2</v>
      </c>
      <c r="E28" s="414">
        <v>7.3200784097854715E-2</v>
      </c>
      <c r="F28" s="414">
        <v>7.5320142471591453E-2</v>
      </c>
      <c r="G28" s="488">
        <v>7.5818655346648847E-2</v>
      </c>
      <c r="I28" s="589"/>
      <c r="J28" s="434"/>
      <c r="K28" s="434"/>
      <c r="L28" s="433"/>
    </row>
    <row r="29" spans="1:12">
      <c r="A29" s="249">
        <v>18</v>
      </c>
      <c r="B29" s="418" t="s">
        <v>166</v>
      </c>
      <c r="C29" s="750">
        <v>2.5326708964072134E-2</v>
      </c>
      <c r="D29" s="414">
        <v>2.6145284601019822E-2</v>
      </c>
      <c r="E29" s="414">
        <v>2.3647750903511153E-2</v>
      </c>
      <c r="F29" s="414">
        <v>2.1241062712144661E-2</v>
      </c>
      <c r="G29" s="488">
        <v>2.2683945362033345E-2</v>
      </c>
      <c r="I29" s="589"/>
      <c r="J29" s="434"/>
      <c r="K29" s="434"/>
      <c r="L29" s="433"/>
    </row>
    <row r="30" spans="1:12">
      <c r="A30" s="249">
        <v>19</v>
      </c>
      <c r="B30" s="418" t="s">
        <v>167</v>
      </c>
      <c r="C30" s="750">
        <v>0.20934942503485948</v>
      </c>
      <c r="D30" s="414">
        <v>0.21668863259107363</v>
      </c>
      <c r="E30" s="414">
        <v>0.19487816522234003</v>
      </c>
      <c r="F30" s="414">
        <v>0.17501137916154838</v>
      </c>
      <c r="G30" s="488">
        <v>0.19149949119235457</v>
      </c>
      <c r="I30" s="589"/>
      <c r="J30" s="434"/>
      <c r="K30" s="434"/>
      <c r="L30" s="433"/>
    </row>
    <row r="31" spans="1:12">
      <c r="A31" s="13"/>
      <c r="B31" s="420" t="s">
        <v>229</v>
      </c>
      <c r="C31" s="751"/>
      <c r="D31" s="432"/>
      <c r="E31" s="432"/>
      <c r="F31" s="432"/>
      <c r="G31" s="431"/>
      <c r="I31" s="590"/>
      <c r="J31" s="432"/>
      <c r="K31" s="432"/>
      <c r="L31" s="431"/>
    </row>
    <row r="32" spans="1:12">
      <c r="A32" s="249">
        <v>20</v>
      </c>
      <c r="B32" s="418" t="s">
        <v>83</v>
      </c>
      <c r="C32" s="752">
        <v>3.8632935098288648E-2</v>
      </c>
      <c r="D32" s="487">
        <v>4.1037638405429996E-2</v>
      </c>
      <c r="E32" s="487">
        <v>4.2040388837999307E-2</v>
      </c>
      <c r="F32" s="487">
        <v>4.0958611893445088E-2</v>
      </c>
      <c r="G32" s="489">
        <v>4.1111507190188953E-2</v>
      </c>
      <c r="I32" s="589"/>
      <c r="J32" s="434"/>
      <c r="K32" s="434"/>
      <c r="L32" s="433"/>
    </row>
    <row r="33" spans="1:12" ht="15" customHeight="1">
      <c r="A33" s="249">
        <v>21</v>
      </c>
      <c r="B33" s="418" t="s">
        <v>710</v>
      </c>
      <c r="C33" s="752">
        <v>4.0676002268681406E-2</v>
      </c>
      <c r="D33" s="487">
        <v>4.2331589398323363E-2</v>
      </c>
      <c r="E33" s="487">
        <v>4.5674563271294301E-2</v>
      </c>
      <c r="F33" s="487">
        <v>4.5020535355475663E-2</v>
      </c>
      <c r="G33" s="489">
        <v>4.6348441593550685E-2</v>
      </c>
      <c r="I33" s="589"/>
      <c r="J33" s="434"/>
      <c r="K33" s="434"/>
      <c r="L33" s="433"/>
    </row>
    <row r="34" spans="1:12">
      <c r="A34" s="249">
        <v>22</v>
      </c>
      <c r="B34" s="418" t="s">
        <v>82</v>
      </c>
      <c r="C34" s="750">
        <v>0.22539542436453869</v>
      </c>
      <c r="D34" s="414">
        <v>0.20180543664543094</v>
      </c>
      <c r="E34" s="414">
        <v>0.18774491609496036</v>
      </c>
      <c r="F34" s="414">
        <v>0.19415852450177817</v>
      </c>
      <c r="G34" s="488">
        <v>0.19403507225663488</v>
      </c>
      <c r="I34" s="589"/>
      <c r="J34" s="434"/>
      <c r="K34" s="434"/>
      <c r="L34" s="433"/>
    </row>
    <row r="35" spans="1:12" ht="15" customHeight="1">
      <c r="A35" s="249">
        <v>23</v>
      </c>
      <c r="B35" s="418" t="s">
        <v>81</v>
      </c>
      <c r="C35" s="750">
        <v>0.24267437410402101</v>
      </c>
      <c r="D35" s="414">
        <v>0.23430983007843634</v>
      </c>
      <c r="E35" s="414">
        <v>0.22026657436617672</v>
      </c>
      <c r="F35" s="414">
        <v>0.2205963532981863</v>
      </c>
      <c r="G35" s="488">
        <v>0.21864614747501965</v>
      </c>
      <c r="I35" s="589"/>
      <c r="J35" s="434"/>
      <c r="K35" s="434"/>
      <c r="L35" s="433"/>
    </row>
    <row r="36" spans="1:12">
      <c r="A36" s="249">
        <v>24</v>
      </c>
      <c r="B36" s="418" t="s">
        <v>80</v>
      </c>
      <c r="C36" s="750">
        <v>0.15930679832848371</v>
      </c>
      <c r="D36" s="414">
        <v>0.14461920459661237</v>
      </c>
      <c r="E36" s="414">
        <v>0.14155169029709835</v>
      </c>
      <c r="F36" s="414">
        <v>0.1392665065375791</v>
      </c>
      <c r="G36" s="488">
        <v>0.12296979044642864</v>
      </c>
      <c r="I36" s="589"/>
      <c r="J36" s="434"/>
      <c r="K36" s="434"/>
      <c r="L36" s="433"/>
    </row>
    <row r="37" spans="1:12" ht="15" customHeight="1">
      <c r="A37" s="13"/>
      <c r="B37" s="420" t="s">
        <v>230</v>
      </c>
      <c r="C37" s="751"/>
      <c r="D37" s="432"/>
      <c r="E37" s="432"/>
      <c r="F37" s="432"/>
      <c r="G37" s="431"/>
      <c r="I37" s="590"/>
      <c r="J37" s="432"/>
      <c r="K37" s="432"/>
      <c r="L37" s="431"/>
    </row>
    <row r="38" spans="1:12" ht="15" customHeight="1">
      <c r="A38" s="249">
        <v>25</v>
      </c>
      <c r="B38" s="418" t="s">
        <v>79</v>
      </c>
      <c r="C38" s="756">
        <v>0.1492629749978556</v>
      </c>
      <c r="D38" s="756">
        <v>0.16539999999999999</v>
      </c>
      <c r="E38" s="756">
        <v>0.23266616291061154</v>
      </c>
      <c r="F38" s="756">
        <v>0.21039430202222409</v>
      </c>
      <c r="G38" s="488">
        <v>0.22097756810080144</v>
      </c>
      <c r="I38" s="589"/>
      <c r="J38" s="434"/>
      <c r="K38" s="434"/>
      <c r="L38" s="428"/>
    </row>
    <row r="39" spans="1:12" ht="15" customHeight="1">
      <c r="A39" s="249">
        <v>26</v>
      </c>
      <c r="B39" s="418" t="s">
        <v>78</v>
      </c>
      <c r="C39" s="750">
        <v>0.26329976972625957</v>
      </c>
      <c r="D39" s="414">
        <v>0.26488054908483566</v>
      </c>
      <c r="E39" s="414">
        <v>0.2530284209050998</v>
      </c>
      <c r="F39" s="414">
        <v>0.2593089051975116</v>
      </c>
      <c r="G39" s="488">
        <v>0.26384905934533576</v>
      </c>
      <c r="I39" s="589"/>
      <c r="J39" s="434"/>
      <c r="K39" s="434"/>
      <c r="L39" s="428"/>
    </row>
    <row r="40" spans="1:12" ht="15" customHeight="1">
      <c r="A40" s="249">
        <v>27</v>
      </c>
      <c r="B40" s="418" t="s">
        <v>77</v>
      </c>
      <c r="C40" s="750">
        <v>0.31830837153043406</v>
      </c>
      <c r="D40" s="414">
        <v>0.33134385693358714</v>
      </c>
      <c r="E40" s="414">
        <v>0.3209585932841531</v>
      </c>
      <c r="F40" s="414">
        <v>0.31086042362061611</v>
      </c>
      <c r="G40" s="488">
        <v>0.35411587528408978</v>
      </c>
      <c r="I40" s="589"/>
      <c r="J40" s="434"/>
      <c r="K40" s="434"/>
      <c r="L40" s="428"/>
    </row>
    <row r="41" spans="1:12" ht="15" customHeight="1">
      <c r="A41" s="250"/>
      <c r="B41" s="420" t="s">
        <v>270</v>
      </c>
      <c r="C41" s="747"/>
      <c r="D41" s="441"/>
      <c r="E41" s="441"/>
      <c r="F41" s="441"/>
      <c r="G41" s="440"/>
      <c r="I41" s="439"/>
      <c r="J41" s="441"/>
      <c r="K41" s="441"/>
      <c r="L41" s="440"/>
    </row>
    <row r="42" spans="1:12">
      <c r="A42" s="249">
        <v>28</v>
      </c>
      <c r="B42" s="418" t="s">
        <v>254</v>
      </c>
      <c r="C42" s="787">
        <v>936119644.80454123</v>
      </c>
      <c r="D42" s="764">
        <v>947474891.78269398</v>
      </c>
      <c r="E42" s="764">
        <v>927754173.2838285</v>
      </c>
      <c r="F42" s="764">
        <v>850792640.60411692</v>
      </c>
      <c r="G42" s="765">
        <v>837435510.66204143</v>
      </c>
      <c r="I42" s="591"/>
      <c r="J42" s="430"/>
      <c r="K42" s="430"/>
      <c r="L42" s="429"/>
    </row>
    <row r="43" spans="1:12" ht="15" customHeight="1">
      <c r="A43" s="249">
        <v>29</v>
      </c>
      <c r="B43" s="418" t="s">
        <v>266</v>
      </c>
      <c r="C43" s="787">
        <v>691301791.06222975</v>
      </c>
      <c r="D43" s="764">
        <v>688153424.55383015</v>
      </c>
      <c r="E43" s="764">
        <v>684376195.01186359</v>
      </c>
      <c r="F43" s="764">
        <v>706157569.51359642</v>
      </c>
      <c r="G43" s="765">
        <v>669862743.70333028</v>
      </c>
      <c r="I43" s="591"/>
      <c r="J43" s="430"/>
      <c r="K43" s="430"/>
      <c r="L43" s="435"/>
    </row>
    <row r="44" spans="1:12" ht="15" customHeight="1">
      <c r="A44" s="417">
        <v>30</v>
      </c>
      <c r="B44" s="416" t="s">
        <v>255</v>
      </c>
      <c r="C44" s="788">
        <v>1.3541403434904069</v>
      </c>
      <c r="D44" s="531">
        <v>1.3768367023632804</v>
      </c>
      <c r="E44" s="531">
        <v>1.3556201692078813</v>
      </c>
      <c r="F44" s="531">
        <v>1.2048198268130803</v>
      </c>
      <c r="G44" s="532">
        <v>1.2501598551850885</v>
      </c>
      <c r="I44" s="589"/>
      <c r="J44" s="434"/>
      <c r="K44" s="434"/>
      <c r="L44" s="428"/>
    </row>
    <row r="45" spans="1:12" ht="15" customHeight="1">
      <c r="A45" s="417"/>
      <c r="B45" s="420" t="s">
        <v>371</v>
      </c>
      <c r="C45" s="747"/>
      <c r="D45" s="441"/>
      <c r="E45" s="441"/>
      <c r="F45" s="441"/>
      <c r="G45" s="440"/>
      <c r="I45" s="439"/>
      <c r="J45" s="441"/>
      <c r="K45" s="441"/>
      <c r="L45" s="440"/>
    </row>
    <row r="46" spans="1:12" ht="15" customHeight="1">
      <c r="A46" s="417">
        <v>31</v>
      </c>
      <c r="B46" s="416" t="s">
        <v>378</v>
      </c>
      <c r="C46" s="753">
        <v>3031154923.5591049</v>
      </c>
      <c r="D46" s="427">
        <v>2921537560.5913286</v>
      </c>
      <c r="E46" s="427">
        <v>2840645610.9022017</v>
      </c>
      <c r="F46" s="427">
        <v>2703335241.1488881</v>
      </c>
      <c r="G46" s="426">
        <v>2681906834.5624528</v>
      </c>
      <c r="I46" s="592"/>
      <c r="J46" s="425"/>
      <c r="K46" s="425"/>
      <c r="L46" s="426"/>
    </row>
    <row r="47" spans="1:12" ht="15" customHeight="1">
      <c r="A47" s="417">
        <v>32</v>
      </c>
      <c r="B47" s="416" t="s">
        <v>393</v>
      </c>
      <c r="C47" s="753">
        <v>2278600368.8174944</v>
      </c>
      <c r="D47" s="427">
        <v>2130957564.7186644</v>
      </c>
      <c r="E47" s="427">
        <v>2200285214.0345831</v>
      </c>
      <c r="F47" s="427">
        <v>2163085075.2402401</v>
      </c>
      <c r="G47" s="426">
        <v>2078238397.5917275</v>
      </c>
      <c r="I47" s="592"/>
      <c r="J47" s="425"/>
      <c r="K47" s="425"/>
      <c r="L47" s="426"/>
    </row>
    <row r="48" spans="1:12" ht="15" thickBot="1">
      <c r="A48" s="251">
        <v>33</v>
      </c>
      <c r="B48" s="111" t="s">
        <v>411</v>
      </c>
      <c r="C48" s="754">
        <v>1.3302705314368739</v>
      </c>
      <c r="D48" s="486">
        <v>1.3709975313267391</v>
      </c>
      <c r="E48" s="486">
        <v>1.291035177068437</v>
      </c>
      <c r="F48" s="486">
        <v>1.2497590927387106</v>
      </c>
      <c r="G48" s="490">
        <v>1.2904712171954185</v>
      </c>
      <c r="I48" s="593"/>
      <c r="J48" s="424"/>
      <c r="K48" s="424"/>
      <c r="L48" s="423"/>
    </row>
    <row r="49" spans="1:2">
      <c r="A49" s="15"/>
    </row>
    <row r="50" spans="1:2" ht="40.200000000000003">
      <c r="B50" s="158" t="s">
        <v>707</v>
      </c>
    </row>
    <row r="51" spans="1:2" ht="53.4">
      <c r="B51" s="158" t="s">
        <v>269</v>
      </c>
    </row>
    <row r="53" spans="1:2">
      <c r="B53" s="157"/>
    </row>
  </sheetData>
  <mergeCells count="2">
    <mergeCell ref="D4:G4"/>
    <mergeCell ref="I4:L4"/>
  </mergeCells>
  <pageMargins left="0.7" right="0.7" top="0.75" bottom="0.75" header="0.3" footer="0.3"/>
  <pageSetup paperSize="9" scale="3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0"/>
  <sheetViews>
    <sheetView zoomScale="75" zoomScaleNormal="75" workbookViewId="0">
      <selection activeCell="D14" sqref="D14"/>
    </sheetView>
  </sheetViews>
  <sheetFormatPr defaultRowHeight="14.4"/>
  <cols>
    <col min="1" max="1" width="8.6640625" style="298"/>
    <col min="2" max="2" width="69.33203125" style="299" customWidth="1"/>
    <col min="3" max="3" width="17.5546875" customWidth="1"/>
    <col min="4" max="4" width="16.5546875" customWidth="1"/>
    <col min="5" max="6" width="17" bestFit="1" customWidth="1"/>
    <col min="7" max="7" width="14.88671875" bestFit="1" customWidth="1"/>
    <col min="8" max="8" width="17" bestFit="1" customWidth="1"/>
  </cols>
  <sheetData>
    <row r="1" spans="1:8" s="5" customFormat="1" ht="13.8">
      <c r="A1" s="2" t="s">
        <v>30</v>
      </c>
      <c r="B1" s="3" t="str">
        <f>'Info '!C2</f>
        <v>JSC "Liberty Bank"</v>
      </c>
      <c r="C1" s="3"/>
      <c r="D1" s="4"/>
      <c r="E1" s="4"/>
      <c r="F1" s="4"/>
      <c r="G1" s="4"/>
    </row>
    <row r="2" spans="1:8" s="5" customFormat="1" ht="13.8">
      <c r="A2" s="2" t="s">
        <v>31</v>
      </c>
      <c r="B2" s="475">
        <f>'1. key ratios '!B2</f>
        <v>45565</v>
      </c>
      <c r="C2" s="6"/>
      <c r="D2" s="7"/>
      <c r="E2" s="7"/>
      <c r="F2" s="7"/>
      <c r="G2" s="7"/>
      <c r="H2" s="8"/>
    </row>
    <row r="3" spans="1:8" s="5" customFormat="1" thickBot="1">
      <c r="A3" s="2"/>
      <c r="B3" s="6"/>
      <c r="C3" s="6"/>
      <c r="D3" s="7"/>
      <c r="E3" s="7"/>
      <c r="F3" s="7"/>
      <c r="G3" s="7"/>
      <c r="H3" s="8"/>
    </row>
    <row r="4" spans="1:8" ht="21" customHeight="1">
      <c r="A4" s="836" t="s">
        <v>6</v>
      </c>
      <c r="B4" s="838" t="s">
        <v>555</v>
      </c>
      <c r="C4" s="840" t="s">
        <v>556</v>
      </c>
      <c r="D4" s="840"/>
      <c r="E4" s="840"/>
      <c r="F4" s="840" t="s">
        <v>557</v>
      </c>
      <c r="G4" s="840"/>
      <c r="H4" s="841"/>
    </row>
    <row r="5" spans="1:8" ht="21" customHeight="1">
      <c r="A5" s="837"/>
      <c r="B5" s="839"/>
      <c r="C5" s="594" t="s">
        <v>32</v>
      </c>
      <c r="D5" s="594" t="s">
        <v>33</v>
      </c>
      <c r="E5" s="594" t="s">
        <v>34</v>
      </c>
      <c r="F5" s="594" t="s">
        <v>32</v>
      </c>
      <c r="G5" s="594" t="s">
        <v>33</v>
      </c>
      <c r="H5" s="595" t="s">
        <v>34</v>
      </c>
    </row>
    <row r="6" spans="1:8" ht="26.4" customHeight="1">
      <c r="A6" s="837"/>
      <c r="B6" s="679" t="s">
        <v>558</v>
      </c>
      <c r="C6" s="842"/>
      <c r="D6" s="843"/>
      <c r="E6" s="843"/>
      <c r="F6" s="843"/>
      <c r="G6" s="843"/>
      <c r="H6" s="844"/>
    </row>
    <row r="7" spans="1:8" ht="23.1" customHeight="1">
      <c r="A7" s="491">
        <v>1</v>
      </c>
      <c r="B7" s="653" t="s">
        <v>559</v>
      </c>
      <c r="C7" s="614">
        <f>SUM(C8:C10)</f>
        <v>245350758.24000001</v>
      </c>
      <c r="D7" s="614">
        <f>SUM(D8:D10)</f>
        <v>391650709.45000005</v>
      </c>
      <c r="E7" s="798">
        <f>C7+D7</f>
        <v>637001467.69000006</v>
      </c>
      <c r="F7" s="614">
        <f>SUM(F8:F10)</f>
        <v>278445916.18000001</v>
      </c>
      <c r="G7" s="614">
        <f>SUM(G8:G10)</f>
        <v>269363098.31</v>
      </c>
      <c r="H7" s="799">
        <f>F7+G7</f>
        <v>547809014.49000001</v>
      </c>
    </row>
    <row r="8" spans="1:8">
      <c r="A8" s="491">
        <v>1.1000000000000001</v>
      </c>
      <c r="B8" s="654" t="s">
        <v>560</v>
      </c>
      <c r="C8" s="615">
        <v>237036057.81999999</v>
      </c>
      <c r="D8" s="615">
        <v>68459799.879999995</v>
      </c>
      <c r="E8" s="616">
        <f t="shared" ref="E8:E36" si="0">C8+D8</f>
        <v>305495857.69999999</v>
      </c>
      <c r="F8" s="615">
        <v>215490407.92000002</v>
      </c>
      <c r="G8" s="615">
        <v>68130930.530000001</v>
      </c>
      <c r="H8" s="800">
        <f t="shared" ref="H8:H34" si="1">F8+G8</f>
        <v>283621338.45000005</v>
      </c>
    </row>
    <row r="9" spans="1:8">
      <c r="A9" s="491">
        <v>1.2</v>
      </c>
      <c r="B9" s="654" t="s">
        <v>561</v>
      </c>
      <c r="C9" s="615">
        <v>7715598.7999999998</v>
      </c>
      <c r="D9" s="615">
        <v>99113768.159999996</v>
      </c>
      <c r="E9" s="616">
        <f t="shared" si="0"/>
        <v>106829366.95999999</v>
      </c>
      <c r="F9" s="615">
        <v>62391058.719999999</v>
      </c>
      <c r="G9" s="615">
        <v>72472288.810000002</v>
      </c>
      <c r="H9" s="800">
        <f t="shared" si="1"/>
        <v>134863347.53</v>
      </c>
    </row>
    <row r="10" spans="1:8">
      <c r="A10" s="491">
        <v>1.3</v>
      </c>
      <c r="B10" s="654" t="s">
        <v>562</v>
      </c>
      <c r="C10" s="617">
        <v>599101.62</v>
      </c>
      <c r="D10" s="615">
        <v>224077141.41000003</v>
      </c>
      <c r="E10" s="617">
        <f t="shared" si="0"/>
        <v>224676243.03000003</v>
      </c>
      <c r="F10" s="617">
        <v>564449.54</v>
      </c>
      <c r="G10" s="615">
        <v>128759878.97</v>
      </c>
      <c r="H10" s="800">
        <f t="shared" si="1"/>
        <v>129324328.51000001</v>
      </c>
    </row>
    <row r="11" spans="1:8">
      <c r="A11" s="491">
        <v>2</v>
      </c>
      <c r="B11" s="286" t="s">
        <v>563</v>
      </c>
      <c r="C11" s="617">
        <v>245402.97999999998</v>
      </c>
      <c r="D11" s="615">
        <v>0</v>
      </c>
      <c r="E11" s="617">
        <f t="shared" si="0"/>
        <v>245402.97999999998</v>
      </c>
      <c r="F11" s="617"/>
      <c r="G11" s="615"/>
      <c r="H11" s="800">
        <f t="shared" si="1"/>
        <v>0</v>
      </c>
    </row>
    <row r="12" spans="1:8">
      <c r="A12" s="491">
        <v>2.1</v>
      </c>
      <c r="B12" s="655" t="s">
        <v>564</v>
      </c>
      <c r="C12" s="617">
        <v>245402.97999999998</v>
      </c>
      <c r="D12" s="615"/>
      <c r="E12" s="617">
        <f t="shared" si="0"/>
        <v>245402.97999999998</v>
      </c>
      <c r="F12" s="617"/>
      <c r="G12" s="615"/>
      <c r="H12" s="800">
        <f t="shared" si="1"/>
        <v>0</v>
      </c>
    </row>
    <row r="13" spans="1:8" ht="26.4" customHeight="1">
      <c r="A13" s="491">
        <v>3</v>
      </c>
      <c r="B13" s="287" t="s">
        <v>565</v>
      </c>
      <c r="C13" s="617"/>
      <c r="D13" s="615">
        <v>0</v>
      </c>
      <c r="E13" s="617">
        <f t="shared" si="0"/>
        <v>0</v>
      </c>
      <c r="F13" s="617">
        <v>0</v>
      </c>
      <c r="G13" s="615">
        <v>0</v>
      </c>
      <c r="H13" s="800">
        <f t="shared" si="1"/>
        <v>0</v>
      </c>
    </row>
    <row r="14" spans="1:8" ht="26.4" customHeight="1">
      <c r="A14" s="491">
        <v>4</v>
      </c>
      <c r="B14" s="288" t="s">
        <v>566</v>
      </c>
      <c r="C14" s="617"/>
      <c r="D14" s="615"/>
      <c r="E14" s="617">
        <f t="shared" si="0"/>
        <v>0</v>
      </c>
      <c r="F14" s="617"/>
      <c r="G14" s="615"/>
      <c r="H14" s="800">
        <f t="shared" si="1"/>
        <v>0</v>
      </c>
    </row>
    <row r="15" spans="1:8" ht="24.6" customHeight="1">
      <c r="A15" s="491">
        <v>5</v>
      </c>
      <c r="B15" s="289" t="s">
        <v>567</v>
      </c>
      <c r="C15" s="802">
        <f>SUM(C16:C17)</f>
        <v>221894417.88810998</v>
      </c>
      <c r="D15" s="803">
        <f>SUM(D16:D17)</f>
        <v>0</v>
      </c>
      <c r="E15" s="804">
        <f t="shared" si="0"/>
        <v>221894417.88810998</v>
      </c>
      <c r="F15" s="802">
        <f>SUM(F16:F17)</f>
        <v>114652416</v>
      </c>
      <c r="G15" s="803">
        <f>SUM(G16:G17)</f>
        <v>0</v>
      </c>
      <c r="H15" s="805">
        <f t="shared" si="1"/>
        <v>114652416</v>
      </c>
    </row>
    <row r="16" spans="1:8">
      <c r="A16" s="491">
        <v>5.0999999999999996</v>
      </c>
      <c r="B16" s="290" t="s">
        <v>568</v>
      </c>
      <c r="C16" s="617"/>
      <c r="D16" s="617"/>
      <c r="E16" s="617">
        <f t="shared" si="0"/>
        <v>0</v>
      </c>
      <c r="F16" s="617"/>
      <c r="G16" s="615"/>
      <c r="H16" s="800">
        <f t="shared" si="1"/>
        <v>0</v>
      </c>
    </row>
    <row r="17" spans="1:8">
      <c r="A17" s="491">
        <v>5.2</v>
      </c>
      <c r="B17" s="290" t="s">
        <v>569</v>
      </c>
      <c r="C17" s="617">
        <v>221894417.88810998</v>
      </c>
      <c r="D17" s="617"/>
      <c r="E17" s="617">
        <f t="shared" si="0"/>
        <v>221894417.88810998</v>
      </c>
      <c r="F17" s="801">
        <v>114652416</v>
      </c>
      <c r="G17" s="615"/>
      <c r="H17" s="800">
        <f t="shared" si="1"/>
        <v>114652416</v>
      </c>
    </row>
    <row r="18" spans="1:8">
      <c r="A18" s="491">
        <v>5.3</v>
      </c>
      <c r="B18" s="291" t="s">
        <v>570</v>
      </c>
      <c r="C18" s="617"/>
      <c r="D18" s="617"/>
      <c r="E18" s="617">
        <f t="shared" si="0"/>
        <v>0</v>
      </c>
      <c r="F18" s="802"/>
      <c r="G18" s="614"/>
      <c r="H18" s="800">
        <f t="shared" si="1"/>
        <v>0</v>
      </c>
    </row>
    <row r="19" spans="1:8">
      <c r="A19" s="491">
        <v>6</v>
      </c>
      <c r="B19" s="287" t="s">
        <v>571</v>
      </c>
      <c r="C19" s="802">
        <f>SUM(C20:C21)</f>
        <v>2882728272.6157513</v>
      </c>
      <c r="D19" s="802">
        <f>SUM(D20:D21)</f>
        <v>767559867.96584785</v>
      </c>
      <c r="E19" s="802">
        <f t="shared" si="0"/>
        <v>3650288140.5815992</v>
      </c>
      <c r="F19" s="802">
        <f>SUM(F20:F21)</f>
        <v>2392099420.8650017</v>
      </c>
      <c r="G19" s="614">
        <f>SUM(G20:G21)</f>
        <v>543703792.937181</v>
      </c>
      <c r="H19" s="799">
        <f t="shared" si="1"/>
        <v>2935803213.8021827</v>
      </c>
    </row>
    <row r="20" spans="1:8">
      <c r="A20" s="491">
        <v>6.1</v>
      </c>
      <c r="B20" s="290" t="s">
        <v>569</v>
      </c>
      <c r="C20" s="617">
        <v>321943878.17679799</v>
      </c>
      <c r="D20" s="617">
        <v>0</v>
      </c>
      <c r="E20" s="616">
        <f t="shared" si="0"/>
        <v>321943878.17679799</v>
      </c>
      <c r="F20" s="617">
        <v>214562434.34515044</v>
      </c>
      <c r="G20" s="615">
        <v>0</v>
      </c>
      <c r="H20" s="800">
        <f t="shared" si="1"/>
        <v>214562434.34515044</v>
      </c>
    </row>
    <row r="21" spans="1:8">
      <c r="A21" s="491">
        <v>6.2</v>
      </c>
      <c r="B21" s="291" t="s">
        <v>570</v>
      </c>
      <c r="C21" s="615">
        <v>2560784394.4389534</v>
      </c>
      <c r="D21" s="615">
        <v>767559867.96584785</v>
      </c>
      <c r="E21" s="616">
        <f t="shared" si="0"/>
        <v>3328344262.4048014</v>
      </c>
      <c r="F21" s="615">
        <v>2177536986.5198512</v>
      </c>
      <c r="G21" s="615">
        <v>543703792.937181</v>
      </c>
      <c r="H21" s="800">
        <f t="shared" si="1"/>
        <v>2721240779.4570322</v>
      </c>
    </row>
    <row r="22" spans="1:8">
      <c r="A22" s="491">
        <v>7</v>
      </c>
      <c r="B22" s="286" t="s">
        <v>572</v>
      </c>
      <c r="C22" s="615">
        <v>106733.3</v>
      </c>
      <c r="D22" s="615">
        <v>0</v>
      </c>
      <c r="E22" s="616">
        <f t="shared" si="0"/>
        <v>106733.3</v>
      </c>
      <c r="F22" s="615">
        <v>106733.3</v>
      </c>
      <c r="G22" s="806">
        <v>0</v>
      </c>
      <c r="H22" s="800">
        <f t="shared" si="1"/>
        <v>106733.3</v>
      </c>
    </row>
    <row r="23" spans="1:8">
      <c r="A23" s="491">
        <v>8</v>
      </c>
      <c r="B23" s="292" t="s">
        <v>573</v>
      </c>
      <c r="C23" s="615">
        <v>0</v>
      </c>
      <c r="D23" s="615">
        <v>0</v>
      </c>
      <c r="E23" s="616">
        <f t="shared" si="0"/>
        <v>0</v>
      </c>
      <c r="F23" s="615">
        <v>0</v>
      </c>
      <c r="G23" s="615">
        <v>0</v>
      </c>
      <c r="H23" s="800">
        <f t="shared" si="1"/>
        <v>0</v>
      </c>
    </row>
    <row r="24" spans="1:8">
      <c r="A24" s="491">
        <v>9</v>
      </c>
      <c r="B24" s="288" t="s">
        <v>574</v>
      </c>
      <c r="C24" s="614">
        <f>SUM(C25:C26)</f>
        <v>192166162.16</v>
      </c>
      <c r="D24" s="614">
        <f>SUM(D25:D26)</f>
        <v>0</v>
      </c>
      <c r="E24" s="798">
        <f t="shared" si="0"/>
        <v>192166162.16</v>
      </c>
      <c r="F24" s="614">
        <f>SUM(F25:F26)</f>
        <v>186340802.50999999</v>
      </c>
      <c r="G24" s="614">
        <f>SUM(G25:G26)</f>
        <v>0</v>
      </c>
      <c r="H24" s="799">
        <f t="shared" si="1"/>
        <v>186340802.50999999</v>
      </c>
    </row>
    <row r="25" spans="1:8">
      <c r="A25" s="491">
        <v>9.1</v>
      </c>
      <c r="B25" s="290" t="s">
        <v>575</v>
      </c>
      <c r="C25" s="615">
        <v>190121443.12</v>
      </c>
      <c r="D25" s="615">
        <v>0</v>
      </c>
      <c r="E25" s="616">
        <f t="shared" si="0"/>
        <v>190121443.12</v>
      </c>
      <c r="F25" s="615">
        <v>184333215.50999999</v>
      </c>
      <c r="G25" s="615">
        <v>0</v>
      </c>
      <c r="H25" s="800">
        <f t="shared" si="1"/>
        <v>184333215.50999999</v>
      </c>
    </row>
    <row r="26" spans="1:8">
      <c r="A26" s="491">
        <v>9.1999999999999993</v>
      </c>
      <c r="B26" s="290" t="s">
        <v>576</v>
      </c>
      <c r="C26" s="615">
        <v>2044719.04</v>
      </c>
      <c r="D26" s="615">
        <v>0</v>
      </c>
      <c r="E26" s="616">
        <f t="shared" si="0"/>
        <v>2044719.04</v>
      </c>
      <c r="F26" s="615">
        <v>2007587</v>
      </c>
      <c r="G26" s="615">
        <v>0</v>
      </c>
      <c r="H26" s="800">
        <f t="shared" si="1"/>
        <v>2007587</v>
      </c>
    </row>
    <row r="27" spans="1:8">
      <c r="A27" s="491">
        <v>10</v>
      </c>
      <c r="B27" s="288" t="s">
        <v>577</v>
      </c>
      <c r="C27" s="614">
        <f>SUM(C28:C29)</f>
        <v>69516858.649999991</v>
      </c>
      <c r="D27" s="614">
        <v>0</v>
      </c>
      <c r="E27" s="798">
        <f>C27+D27</f>
        <v>69516858.649999991</v>
      </c>
      <c r="F27" s="614">
        <f>SUM(F28:F29)</f>
        <v>59659118.200000003</v>
      </c>
      <c r="G27" s="614">
        <v>0</v>
      </c>
      <c r="H27" s="799">
        <f t="shared" si="1"/>
        <v>59659118.200000003</v>
      </c>
    </row>
    <row r="28" spans="1:8">
      <c r="A28" s="491">
        <v>10.1</v>
      </c>
      <c r="B28" s="290" t="s">
        <v>578</v>
      </c>
      <c r="C28" s="615"/>
      <c r="D28" s="615"/>
      <c r="E28" s="616">
        <f t="shared" si="0"/>
        <v>0</v>
      </c>
      <c r="F28" s="615"/>
      <c r="G28" s="615"/>
      <c r="H28" s="800">
        <f t="shared" si="1"/>
        <v>0</v>
      </c>
    </row>
    <row r="29" spans="1:8">
      <c r="A29" s="491">
        <v>10.199999999999999</v>
      </c>
      <c r="B29" s="290" t="s">
        <v>579</v>
      </c>
      <c r="C29" s="615">
        <v>69516858.649999991</v>
      </c>
      <c r="D29" s="615">
        <v>0</v>
      </c>
      <c r="E29" s="616">
        <f t="shared" si="0"/>
        <v>69516858.649999991</v>
      </c>
      <c r="F29" s="615">
        <v>59659118.200000003</v>
      </c>
      <c r="G29" s="615">
        <v>0</v>
      </c>
      <c r="H29" s="800">
        <f t="shared" si="1"/>
        <v>59659118.200000003</v>
      </c>
    </row>
    <row r="30" spans="1:8">
      <c r="A30" s="491">
        <v>11</v>
      </c>
      <c r="B30" s="288" t="s">
        <v>580</v>
      </c>
      <c r="C30" s="614">
        <f>SUM(C31:C32)</f>
        <v>0</v>
      </c>
      <c r="D30" s="614">
        <f>SUM(D31:D32)</f>
        <v>0</v>
      </c>
      <c r="E30" s="798">
        <f t="shared" si="0"/>
        <v>0</v>
      </c>
      <c r="F30" s="614">
        <f>SUM(F31:F32)</f>
        <v>2176710.61</v>
      </c>
      <c r="G30" s="614">
        <f>SUM(G31:G32)</f>
        <v>0</v>
      </c>
      <c r="H30" s="799">
        <f t="shared" si="1"/>
        <v>2176710.61</v>
      </c>
    </row>
    <row r="31" spans="1:8">
      <c r="A31" s="491">
        <v>11.1</v>
      </c>
      <c r="B31" s="290" t="s">
        <v>581</v>
      </c>
      <c r="C31" s="615">
        <v>0</v>
      </c>
      <c r="D31" s="615">
        <v>0</v>
      </c>
      <c r="E31" s="616">
        <f t="shared" si="0"/>
        <v>0</v>
      </c>
      <c r="F31" s="615">
        <v>2176710.61</v>
      </c>
      <c r="G31" s="615">
        <v>0</v>
      </c>
      <c r="H31" s="800">
        <f t="shared" si="1"/>
        <v>2176710.61</v>
      </c>
    </row>
    <row r="32" spans="1:8">
      <c r="A32" s="491">
        <v>11.2</v>
      </c>
      <c r="B32" s="290" t="s">
        <v>582</v>
      </c>
      <c r="C32" s="615">
        <v>0</v>
      </c>
      <c r="D32" s="615">
        <v>0</v>
      </c>
      <c r="E32" s="616">
        <f t="shared" si="0"/>
        <v>0</v>
      </c>
      <c r="F32" s="615">
        <v>0</v>
      </c>
      <c r="G32" s="615">
        <v>0</v>
      </c>
      <c r="H32" s="800">
        <f t="shared" si="1"/>
        <v>0</v>
      </c>
    </row>
    <row r="33" spans="1:8">
      <c r="A33" s="491">
        <v>13</v>
      </c>
      <c r="B33" s="288" t="s">
        <v>583</v>
      </c>
      <c r="C33" s="615">
        <v>34041179.928000003</v>
      </c>
      <c r="D33" s="615">
        <v>9114934.6979999989</v>
      </c>
      <c r="E33" s="616">
        <f t="shared" si="0"/>
        <v>43156114.626000002</v>
      </c>
      <c r="F33" s="615">
        <v>34113447.179999992</v>
      </c>
      <c r="G33" s="615">
        <v>45337699.004999988</v>
      </c>
      <c r="H33" s="800">
        <f t="shared" si="1"/>
        <v>79451146.184999973</v>
      </c>
    </row>
    <row r="34" spans="1:8">
      <c r="A34" s="491">
        <v>13.1</v>
      </c>
      <c r="B34" s="656" t="s">
        <v>584</v>
      </c>
      <c r="C34" s="615">
        <v>3137239.54</v>
      </c>
      <c r="D34" s="615">
        <v>0</v>
      </c>
      <c r="E34" s="616">
        <f t="shared" si="0"/>
        <v>3137239.54</v>
      </c>
      <c r="F34" s="615">
        <v>2020827.8499999999</v>
      </c>
      <c r="G34" s="615">
        <v>0</v>
      </c>
      <c r="H34" s="800">
        <f t="shared" si="1"/>
        <v>2020827.8499999999</v>
      </c>
    </row>
    <row r="35" spans="1:8">
      <c r="A35" s="491">
        <v>13.2</v>
      </c>
      <c r="B35" s="656" t="s">
        <v>585</v>
      </c>
      <c r="C35" s="615"/>
      <c r="D35" s="615"/>
      <c r="E35" s="616">
        <f t="shared" si="0"/>
        <v>0</v>
      </c>
      <c r="F35" s="615"/>
      <c r="G35" s="615"/>
      <c r="H35" s="800">
        <f>F35+G35</f>
        <v>0</v>
      </c>
    </row>
    <row r="36" spans="1:8">
      <c r="A36" s="491">
        <v>14</v>
      </c>
      <c r="B36" s="680" t="s">
        <v>586</v>
      </c>
      <c r="C36" s="614">
        <f>SUM(C7,C11,C13,C14,C15,C19,C22,C23,C24,C27,C30,C33)</f>
        <v>3646049785.7618613</v>
      </c>
      <c r="D36" s="614">
        <f>SUM(D7,D11,D13,D14,D15,D19,D22,D23,D24,D27,D30,D33)</f>
        <v>1168325512.1138477</v>
      </c>
      <c r="E36" s="798">
        <f t="shared" si="0"/>
        <v>4814375297.8757095</v>
      </c>
      <c r="F36" s="614">
        <f>SUM(F7,F11,F13,F14,F15,F19,F22,F23,F24,F27,F30,F33)</f>
        <v>3067594564.8450012</v>
      </c>
      <c r="G36" s="614">
        <f>SUM(G7,G11,G13,G14,G15,G19,G22,G23,G24,G27,G30,G33)</f>
        <v>858404590.25218093</v>
      </c>
      <c r="H36" s="799">
        <f>F36+G36</f>
        <v>3925999155.0971823</v>
      </c>
    </row>
    <row r="37" spans="1:8" ht="20.25" customHeight="1">
      <c r="A37" s="491"/>
      <c r="B37" s="681" t="s">
        <v>587</v>
      </c>
      <c r="C37" s="833"/>
      <c r="D37" s="834"/>
      <c r="E37" s="834"/>
      <c r="F37" s="834"/>
      <c r="G37" s="834"/>
      <c r="H37" s="835"/>
    </row>
    <row r="38" spans="1:8">
      <c r="A38" s="491">
        <v>15</v>
      </c>
      <c r="B38" s="293" t="s">
        <v>588</v>
      </c>
      <c r="C38" s="614">
        <f>C39</f>
        <v>2548045.75</v>
      </c>
      <c r="D38" s="614">
        <f>D39</f>
        <v>0</v>
      </c>
      <c r="E38" s="616">
        <f>C38+D38</f>
        <v>2548045.75</v>
      </c>
      <c r="F38" s="614">
        <v>31574378.059999999</v>
      </c>
      <c r="G38" s="614"/>
      <c r="H38" s="800">
        <f>F38+G38</f>
        <v>31574378.059999999</v>
      </c>
    </row>
    <row r="39" spans="1:8">
      <c r="A39" s="491">
        <v>15.1</v>
      </c>
      <c r="B39" s="655" t="s">
        <v>564</v>
      </c>
      <c r="C39" s="615">
        <v>2548045.75</v>
      </c>
      <c r="D39" s="615"/>
      <c r="E39" s="616">
        <f t="shared" ref="E39:E53" si="2">C39+D39</f>
        <v>2548045.75</v>
      </c>
      <c r="F39" s="615"/>
      <c r="G39" s="615"/>
      <c r="H39" s="800">
        <f t="shared" ref="H39:H53" si="3">F39+G39</f>
        <v>0</v>
      </c>
    </row>
    <row r="40" spans="1:8" ht="24" customHeight="1">
      <c r="A40" s="491">
        <v>16</v>
      </c>
      <c r="B40" s="286" t="s">
        <v>589</v>
      </c>
      <c r="C40" s="615"/>
      <c r="D40" s="615">
        <v>0</v>
      </c>
      <c r="E40" s="616">
        <f t="shared" si="2"/>
        <v>0</v>
      </c>
      <c r="F40" s="615"/>
      <c r="G40" s="615">
        <v>0</v>
      </c>
      <c r="H40" s="800">
        <f t="shared" si="3"/>
        <v>0</v>
      </c>
    </row>
    <row r="41" spans="1:8">
      <c r="A41" s="491">
        <v>17</v>
      </c>
      <c r="B41" s="286" t="s">
        <v>590</v>
      </c>
      <c r="C41" s="614">
        <f>SUM(C42:C45)</f>
        <v>3066529858.8431001</v>
      </c>
      <c r="D41" s="614">
        <f>SUM(D42:D45)</f>
        <v>997831273.09516335</v>
      </c>
      <c r="E41" s="798">
        <f t="shared" si="2"/>
        <v>4064361131.9382634</v>
      </c>
      <c r="F41" s="614">
        <f>SUM(F42:F45)</f>
        <v>2444395631.0900002</v>
      </c>
      <c r="G41" s="614">
        <f>SUM(G42:G45)</f>
        <v>790095143.0014137</v>
      </c>
      <c r="H41" s="799">
        <f t="shared" si="3"/>
        <v>3234490774.091414</v>
      </c>
    </row>
    <row r="42" spans="1:8">
      <c r="A42" s="491">
        <v>17.100000000000001</v>
      </c>
      <c r="B42" s="294" t="s">
        <v>591</v>
      </c>
      <c r="C42" s="615">
        <v>2307875563.1131001</v>
      </c>
      <c r="D42" s="615">
        <v>914077477.84516335</v>
      </c>
      <c r="E42" s="616">
        <f t="shared" si="2"/>
        <v>3221953040.9582634</v>
      </c>
      <c r="F42" s="615">
        <v>2345340309</v>
      </c>
      <c r="G42" s="615">
        <v>726166391.90141368</v>
      </c>
      <c r="H42" s="800">
        <f t="shared" si="3"/>
        <v>3071506700.9014139</v>
      </c>
    </row>
    <row r="43" spans="1:8">
      <c r="A43" s="491">
        <v>17.2</v>
      </c>
      <c r="B43" s="654" t="s">
        <v>592</v>
      </c>
      <c r="C43" s="615">
        <v>755745875.79999995</v>
      </c>
      <c r="D43" s="615">
        <v>49675229.349999994</v>
      </c>
      <c r="E43" s="616">
        <f t="shared" si="2"/>
        <v>805421105.14999998</v>
      </c>
      <c r="F43" s="615">
        <v>99055322.090000004</v>
      </c>
      <c r="G43" s="615">
        <v>63928751.100000001</v>
      </c>
      <c r="H43" s="800">
        <f t="shared" si="3"/>
        <v>162984073.19</v>
      </c>
    </row>
    <row r="44" spans="1:8">
      <c r="A44" s="491">
        <v>17.3</v>
      </c>
      <c r="B44" s="294" t="s">
        <v>593</v>
      </c>
      <c r="C44" s="615">
        <v>0</v>
      </c>
      <c r="D44" s="615">
        <v>0</v>
      </c>
      <c r="E44" s="616">
        <f t="shared" si="2"/>
        <v>0</v>
      </c>
      <c r="F44" s="615">
        <v>0</v>
      </c>
      <c r="G44" s="615">
        <v>0</v>
      </c>
      <c r="H44" s="800">
        <f t="shared" si="3"/>
        <v>0</v>
      </c>
    </row>
    <row r="45" spans="1:8">
      <c r="A45" s="491">
        <v>17.399999999999999</v>
      </c>
      <c r="B45" s="294" t="s">
        <v>594</v>
      </c>
      <c r="C45" s="615">
        <v>2908419.93</v>
      </c>
      <c r="D45" s="615">
        <v>34078565.899999999</v>
      </c>
      <c r="E45" s="616">
        <f t="shared" si="2"/>
        <v>36986985.829999998</v>
      </c>
      <c r="F45" s="615"/>
      <c r="G45" s="615"/>
      <c r="H45" s="800">
        <f t="shared" si="3"/>
        <v>0</v>
      </c>
    </row>
    <row r="46" spans="1:8">
      <c r="A46" s="491">
        <v>18</v>
      </c>
      <c r="B46" s="295" t="s">
        <v>595</v>
      </c>
      <c r="C46" s="615">
        <v>1308453.7567732444</v>
      </c>
      <c r="D46" s="615">
        <v>174042.23652176355</v>
      </c>
      <c r="E46" s="616">
        <f t="shared" si="2"/>
        <v>1482495.9932950079</v>
      </c>
      <c r="F46" s="615">
        <v>1235603.994323181</v>
      </c>
      <c r="G46" s="615">
        <v>113658.07740769823</v>
      </c>
      <c r="H46" s="800">
        <f t="shared" si="3"/>
        <v>1349262.0717308791</v>
      </c>
    </row>
    <row r="47" spans="1:8">
      <c r="A47" s="491">
        <v>19</v>
      </c>
      <c r="B47" s="295" t="s">
        <v>596</v>
      </c>
      <c r="C47" s="614">
        <f>SUM(C48:C49)</f>
        <v>18101169.48</v>
      </c>
      <c r="D47" s="614">
        <f>SUM(D48:D49)</f>
        <v>0</v>
      </c>
      <c r="E47" s="798">
        <f t="shared" si="2"/>
        <v>18101169.48</v>
      </c>
      <c r="F47" s="614">
        <f>SUM(F48:F49)</f>
        <v>25468255.120000001</v>
      </c>
      <c r="G47" s="614">
        <f>SUM(G48:G49)</f>
        <v>0</v>
      </c>
      <c r="H47" s="799">
        <f t="shared" si="3"/>
        <v>25468255.120000001</v>
      </c>
    </row>
    <row r="48" spans="1:8">
      <c r="A48" s="491">
        <v>19.100000000000001</v>
      </c>
      <c r="B48" s="296" t="s">
        <v>597</v>
      </c>
      <c r="C48" s="615">
        <v>2380852</v>
      </c>
      <c r="D48" s="615">
        <v>0</v>
      </c>
      <c r="E48" s="616">
        <f t="shared" si="2"/>
        <v>2380852</v>
      </c>
      <c r="F48" s="615">
        <v>7928267.25</v>
      </c>
      <c r="G48" s="615">
        <v>0</v>
      </c>
      <c r="H48" s="800">
        <f t="shared" si="3"/>
        <v>7928267.25</v>
      </c>
    </row>
    <row r="49" spans="1:8">
      <c r="A49" s="491">
        <v>19.2</v>
      </c>
      <c r="B49" s="297" t="s">
        <v>598</v>
      </c>
      <c r="C49" s="615">
        <v>15720317.48</v>
      </c>
      <c r="D49" s="615">
        <v>0</v>
      </c>
      <c r="E49" s="616">
        <f t="shared" si="2"/>
        <v>15720317.48</v>
      </c>
      <c r="F49" s="615">
        <v>17539987.870000001</v>
      </c>
      <c r="G49" s="615">
        <v>0</v>
      </c>
      <c r="H49" s="800">
        <f t="shared" si="3"/>
        <v>17539987.870000001</v>
      </c>
    </row>
    <row r="50" spans="1:8">
      <c r="A50" s="491">
        <v>20</v>
      </c>
      <c r="B50" s="682" t="s">
        <v>599</v>
      </c>
      <c r="C50" s="615">
        <v>10121339.08</v>
      </c>
      <c r="D50" s="615">
        <v>114174348.02638</v>
      </c>
      <c r="E50" s="616">
        <f t="shared" si="2"/>
        <v>124295687.10638</v>
      </c>
      <c r="F50" s="615">
        <v>6486297.5</v>
      </c>
      <c r="G50" s="615">
        <v>86656822.858047992</v>
      </c>
      <c r="H50" s="800">
        <f t="shared" si="3"/>
        <v>93143120.358047992</v>
      </c>
    </row>
    <row r="51" spans="1:8">
      <c r="A51" s="491">
        <v>21</v>
      </c>
      <c r="B51" s="292" t="s">
        <v>600</v>
      </c>
      <c r="C51" s="615">
        <v>21471224.850000001</v>
      </c>
      <c r="D51" s="615">
        <v>2950122.04</v>
      </c>
      <c r="E51" s="616">
        <f t="shared" si="2"/>
        <v>24421346.890000001</v>
      </c>
      <c r="F51" s="615">
        <v>26258111.16</v>
      </c>
      <c r="G51" s="615">
        <v>5300799.21</v>
      </c>
      <c r="H51" s="800">
        <f t="shared" si="3"/>
        <v>31558910.370000001</v>
      </c>
    </row>
    <row r="52" spans="1:8">
      <c r="A52" s="491">
        <v>21.1</v>
      </c>
      <c r="B52" s="654" t="s">
        <v>601</v>
      </c>
      <c r="C52" s="615">
        <v>91669.77</v>
      </c>
      <c r="D52" s="615">
        <v>0</v>
      </c>
      <c r="E52" s="616">
        <f t="shared" si="2"/>
        <v>91669.77</v>
      </c>
      <c r="F52" s="615">
        <v>101559.94</v>
      </c>
      <c r="G52" s="615">
        <v>0</v>
      </c>
      <c r="H52" s="800">
        <f t="shared" si="3"/>
        <v>101559.94</v>
      </c>
    </row>
    <row r="53" spans="1:8">
      <c r="A53" s="491">
        <v>22</v>
      </c>
      <c r="B53" s="683" t="s">
        <v>602</v>
      </c>
      <c r="C53" s="614">
        <f>SUM(C38,C40,C41,C46,C47,C50,C51)</f>
        <v>3120080091.7598734</v>
      </c>
      <c r="D53" s="614">
        <f>SUM(D38,D40,D41,D46,D47,D50,D51)</f>
        <v>1115129785.3980651</v>
      </c>
      <c r="E53" s="798">
        <f t="shared" si="2"/>
        <v>4235209877.1579385</v>
      </c>
      <c r="F53" s="614">
        <f>SUM(F38,F40,F41,F46,F47,F50,F51)</f>
        <v>2535418276.9243231</v>
      </c>
      <c r="G53" s="614">
        <f>SUM(G38,G40,G41,G46,G47,G50,G51)</f>
        <v>882166423.14686942</v>
      </c>
      <c r="H53" s="799">
        <f t="shared" si="3"/>
        <v>3417584700.0711927</v>
      </c>
    </row>
    <row r="54" spans="1:8" ht="18" customHeight="1">
      <c r="A54" s="491"/>
      <c r="B54" s="681" t="s">
        <v>603</v>
      </c>
      <c r="C54" s="833"/>
      <c r="D54" s="834"/>
      <c r="E54" s="834"/>
      <c r="F54" s="834"/>
      <c r="G54" s="834"/>
      <c r="H54" s="835"/>
    </row>
    <row r="55" spans="1:8">
      <c r="A55" s="491">
        <v>23</v>
      </c>
      <c r="B55" s="682" t="s">
        <v>604</v>
      </c>
      <c r="C55" s="615">
        <v>44490459.259999998</v>
      </c>
      <c r="D55" s="615"/>
      <c r="E55" s="616">
        <f>C55+D55</f>
        <v>44490459.259999998</v>
      </c>
      <c r="F55" s="615">
        <v>44490459.530000001</v>
      </c>
      <c r="G55" s="615"/>
      <c r="H55" s="800">
        <f>F55+G55</f>
        <v>44490459.530000001</v>
      </c>
    </row>
    <row r="56" spans="1:8">
      <c r="A56" s="491">
        <v>24</v>
      </c>
      <c r="B56" s="682" t="s">
        <v>605</v>
      </c>
      <c r="C56" s="615">
        <v>45653.84</v>
      </c>
      <c r="D56" s="615"/>
      <c r="E56" s="616">
        <f t="shared" ref="E56:E69" si="4">C56+D56</f>
        <v>45653.84</v>
      </c>
      <c r="F56" s="615">
        <v>61390.64</v>
      </c>
      <c r="G56" s="615"/>
      <c r="H56" s="800">
        <f t="shared" ref="H56:H69" si="5">F56+G56</f>
        <v>61390.64</v>
      </c>
    </row>
    <row r="57" spans="1:8">
      <c r="A57" s="491">
        <v>25</v>
      </c>
      <c r="B57" s="295" t="s">
        <v>606</v>
      </c>
      <c r="C57" s="615">
        <v>41370267.239999995</v>
      </c>
      <c r="D57" s="615"/>
      <c r="E57" s="616">
        <f t="shared" si="4"/>
        <v>41370267.239999995</v>
      </c>
      <c r="F57" s="615">
        <v>41370267.239999995</v>
      </c>
      <c r="G57" s="615"/>
      <c r="H57" s="800">
        <f t="shared" si="5"/>
        <v>41370267.239999995</v>
      </c>
    </row>
    <row r="58" spans="1:8">
      <c r="A58" s="491">
        <v>26</v>
      </c>
      <c r="B58" s="295" t="s">
        <v>607</v>
      </c>
      <c r="C58" s="615">
        <v>0</v>
      </c>
      <c r="D58" s="615"/>
      <c r="E58" s="616">
        <f t="shared" si="4"/>
        <v>0</v>
      </c>
      <c r="F58" s="615">
        <v>-15736.8</v>
      </c>
      <c r="G58" s="615"/>
      <c r="H58" s="800">
        <f t="shared" si="5"/>
        <v>-15736.8</v>
      </c>
    </row>
    <row r="59" spans="1:8">
      <c r="A59" s="491">
        <v>27</v>
      </c>
      <c r="B59" s="295" t="s">
        <v>608</v>
      </c>
      <c r="C59" s="614">
        <v>0</v>
      </c>
      <c r="D59" s="614">
        <v>0</v>
      </c>
      <c r="E59" s="798">
        <f t="shared" si="4"/>
        <v>0</v>
      </c>
      <c r="F59" s="614">
        <v>0</v>
      </c>
      <c r="G59" s="614">
        <v>0</v>
      </c>
      <c r="H59" s="799">
        <f t="shared" si="5"/>
        <v>0</v>
      </c>
    </row>
    <row r="60" spans="1:8">
      <c r="A60" s="491">
        <v>27.1</v>
      </c>
      <c r="B60" s="294" t="s">
        <v>609</v>
      </c>
      <c r="C60" s="615">
        <v>0</v>
      </c>
      <c r="D60" s="615"/>
      <c r="E60" s="616">
        <f t="shared" si="4"/>
        <v>0</v>
      </c>
      <c r="F60" s="615">
        <v>0</v>
      </c>
      <c r="G60" s="615"/>
      <c r="H60" s="800">
        <f t="shared" si="5"/>
        <v>0</v>
      </c>
    </row>
    <row r="61" spans="1:8">
      <c r="A61" s="491">
        <v>27.2</v>
      </c>
      <c r="B61" s="294" t="s">
        <v>610</v>
      </c>
      <c r="C61" s="615">
        <v>0</v>
      </c>
      <c r="D61" s="615"/>
      <c r="E61" s="616">
        <f t="shared" si="4"/>
        <v>0</v>
      </c>
      <c r="F61" s="615">
        <v>0</v>
      </c>
      <c r="G61" s="615"/>
      <c r="H61" s="800">
        <f t="shared" si="5"/>
        <v>0</v>
      </c>
    </row>
    <row r="62" spans="1:8">
      <c r="A62" s="491">
        <v>28</v>
      </c>
      <c r="B62" s="684" t="s">
        <v>611</v>
      </c>
      <c r="C62" s="615"/>
      <c r="D62" s="615"/>
      <c r="E62" s="616">
        <f t="shared" si="4"/>
        <v>0</v>
      </c>
      <c r="F62" s="615"/>
      <c r="G62" s="615"/>
      <c r="H62" s="800">
        <f t="shared" si="5"/>
        <v>0</v>
      </c>
    </row>
    <row r="63" spans="1:8">
      <c r="A63" s="491">
        <v>29</v>
      </c>
      <c r="B63" s="295" t="s">
        <v>612</v>
      </c>
      <c r="C63" s="614">
        <f>SUM(C64:C66)</f>
        <v>25214287.800000001</v>
      </c>
      <c r="D63" s="614">
        <f>SUM(D64:D66)</f>
        <v>0</v>
      </c>
      <c r="E63" s="798">
        <f t="shared" si="4"/>
        <v>25214287.800000001</v>
      </c>
      <c r="F63" s="614">
        <f>SUM(F64:F66)</f>
        <v>24524340.420000002</v>
      </c>
      <c r="G63" s="614">
        <f>SUM(G64:G66)</f>
        <v>0</v>
      </c>
      <c r="H63" s="799">
        <f t="shared" si="5"/>
        <v>24524340.420000002</v>
      </c>
    </row>
    <row r="64" spans="1:8">
      <c r="A64" s="491">
        <v>29.1</v>
      </c>
      <c r="B64" s="291" t="s">
        <v>613</v>
      </c>
      <c r="C64" s="615">
        <v>25214287.800000001</v>
      </c>
      <c r="D64" s="615"/>
      <c r="E64" s="616">
        <f t="shared" si="4"/>
        <v>25214287.800000001</v>
      </c>
      <c r="F64" s="615">
        <v>24524340.420000002</v>
      </c>
      <c r="G64" s="615"/>
      <c r="H64" s="800">
        <f t="shared" si="5"/>
        <v>24524340.420000002</v>
      </c>
    </row>
    <row r="65" spans="1:8" ht="24.9" customHeight="1">
      <c r="A65" s="491">
        <v>29.2</v>
      </c>
      <c r="B65" s="301" t="s">
        <v>614</v>
      </c>
      <c r="C65" s="615"/>
      <c r="D65" s="615"/>
      <c r="E65" s="616">
        <f t="shared" si="4"/>
        <v>0</v>
      </c>
      <c r="F65" s="615"/>
      <c r="G65" s="615"/>
      <c r="H65" s="800">
        <f t="shared" si="5"/>
        <v>0</v>
      </c>
    </row>
    <row r="66" spans="1:8" ht="22.5" customHeight="1">
      <c r="A66" s="491">
        <v>29.3</v>
      </c>
      <c r="B66" s="301" t="s">
        <v>615</v>
      </c>
      <c r="C66" s="615"/>
      <c r="D66" s="615"/>
      <c r="E66" s="616">
        <f t="shared" si="4"/>
        <v>0</v>
      </c>
      <c r="F66" s="615"/>
      <c r="G66" s="615"/>
      <c r="H66" s="800">
        <f t="shared" si="5"/>
        <v>0</v>
      </c>
    </row>
    <row r="67" spans="1:8">
      <c r="A67" s="491">
        <v>30</v>
      </c>
      <c r="B67" s="288" t="s">
        <v>616</v>
      </c>
      <c r="C67" s="615">
        <v>468044753.48000002</v>
      </c>
      <c r="D67" s="615"/>
      <c r="E67" s="616">
        <f t="shared" si="4"/>
        <v>468044753.48000002</v>
      </c>
      <c r="F67" s="617">
        <v>366422667.67999995</v>
      </c>
      <c r="G67" s="615"/>
      <c r="H67" s="800">
        <f t="shared" si="5"/>
        <v>366422667.67999995</v>
      </c>
    </row>
    <row r="68" spans="1:8">
      <c r="A68" s="491">
        <v>31</v>
      </c>
      <c r="B68" s="685" t="s">
        <v>617</v>
      </c>
      <c r="C68" s="614">
        <v>579165421.62</v>
      </c>
      <c r="D68" s="614">
        <v>0</v>
      </c>
      <c r="E68" s="798">
        <f t="shared" si="4"/>
        <v>579165421.62</v>
      </c>
      <c r="F68" s="614">
        <v>476853388.70999992</v>
      </c>
      <c r="G68" s="614">
        <v>0</v>
      </c>
      <c r="H68" s="799">
        <f t="shared" si="5"/>
        <v>476853388.70999992</v>
      </c>
    </row>
    <row r="69" spans="1:8" ht="15" thickBot="1">
      <c r="A69" s="492">
        <v>32</v>
      </c>
      <c r="B69" s="511" t="s">
        <v>618</v>
      </c>
      <c r="C69" s="807">
        <f>SUM(C53,C68)</f>
        <v>3699245513.3798733</v>
      </c>
      <c r="D69" s="807">
        <f>SUM(D53,D68)</f>
        <v>1115129785.3980651</v>
      </c>
      <c r="E69" s="808">
        <f t="shared" si="4"/>
        <v>4814375298.7779388</v>
      </c>
      <c r="F69" s="807">
        <f>SUM(F53,F68)</f>
        <v>3012271665.6343231</v>
      </c>
      <c r="G69" s="807">
        <f>SUM(G53,G68)</f>
        <v>882166423.14686942</v>
      </c>
      <c r="H69" s="809">
        <f t="shared" si="5"/>
        <v>3894438088.7811928</v>
      </c>
    </row>
    <row r="70" spans="1:8">
      <c r="C70" s="471"/>
      <c r="D70" s="471"/>
      <c r="E70" s="471"/>
      <c r="F70" s="471"/>
      <c r="G70" s="471"/>
      <c r="H70" s="471"/>
    </row>
  </sheetData>
  <mergeCells count="7">
    <mergeCell ref="C54:H54"/>
    <mergeCell ref="A4:A6"/>
    <mergeCell ref="B4:B5"/>
    <mergeCell ref="C4:E4"/>
    <mergeCell ref="F4:H4"/>
    <mergeCell ref="C6:H6"/>
    <mergeCell ref="C37:H37"/>
  </mergeCells>
  <pageMargins left="0.7" right="0.7" top="0.75" bottom="0.75" header="0.3" footer="0.3"/>
  <pageSetup paperSize="9" scale="4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5"/>
  <sheetViews>
    <sheetView zoomScale="80" zoomScaleNormal="80" workbookViewId="0">
      <selection activeCell="D14" sqref="D14"/>
    </sheetView>
  </sheetViews>
  <sheetFormatPr defaultRowHeight="14.4"/>
  <cols>
    <col min="2" max="2" width="66.5546875" customWidth="1"/>
    <col min="3" max="3" width="15.109375" bestFit="1" customWidth="1"/>
    <col min="4" max="4" width="14.33203125" bestFit="1" customWidth="1"/>
    <col min="5" max="5" width="13.33203125" customWidth="1"/>
    <col min="6" max="6" width="15.109375" bestFit="1" customWidth="1"/>
    <col min="7" max="8" width="13.6640625" bestFit="1" customWidth="1"/>
    <col min="10" max="10" width="12" bestFit="1" customWidth="1"/>
  </cols>
  <sheetData>
    <row r="1" spans="1:10" s="5" customFormat="1" ht="13.8">
      <c r="A1" s="2" t="s">
        <v>30</v>
      </c>
      <c r="B1" s="3" t="str">
        <f>'Info '!C2</f>
        <v>JSC "Liberty Bank"</v>
      </c>
      <c r="C1" s="3"/>
      <c r="D1" s="4"/>
      <c r="E1" s="4"/>
      <c r="F1" s="4"/>
      <c r="G1" s="4"/>
    </row>
    <row r="2" spans="1:10" s="5" customFormat="1" ht="13.8">
      <c r="A2" s="2" t="s">
        <v>31</v>
      </c>
      <c r="B2" s="475">
        <f>'1. key ratios '!B2</f>
        <v>45565</v>
      </c>
      <c r="C2" s="6"/>
      <c r="D2" s="7"/>
      <c r="E2" s="7"/>
      <c r="F2" s="7"/>
      <c r="G2" s="7"/>
      <c r="H2" s="8"/>
    </row>
    <row r="3" spans="1:10" ht="15" thickBot="1"/>
    <row r="4" spans="1:10">
      <c r="A4" s="845" t="s">
        <v>6</v>
      </c>
      <c r="B4" s="847" t="s">
        <v>619</v>
      </c>
      <c r="C4" s="840" t="s">
        <v>556</v>
      </c>
      <c r="D4" s="840"/>
      <c r="E4" s="840"/>
      <c r="F4" s="840" t="s">
        <v>557</v>
      </c>
      <c r="G4" s="840"/>
      <c r="H4" s="841"/>
    </row>
    <row r="5" spans="1:10" ht="15.6" customHeight="1">
      <c r="A5" s="846"/>
      <c r="B5" s="848"/>
      <c r="C5" s="594" t="s">
        <v>32</v>
      </c>
      <c r="D5" s="594" t="s">
        <v>33</v>
      </c>
      <c r="E5" s="594" t="s">
        <v>34</v>
      </c>
      <c r="F5" s="594" t="s">
        <v>32</v>
      </c>
      <c r="G5" s="594" t="s">
        <v>33</v>
      </c>
      <c r="H5" s="595" t="s">
        <v>34</v>
      </c>
    </row>
    <row r="6" spans="1:10">
      <c r="A6" s="672">
        <v>1</v>
      </c>
      <c r="B6" s="300" t="s">
        <v>620</v>
      </c>
      <c r="C6" s="614">
        <v>396259309.41000003</v>
      </c>
      <c r="D6" s="614">
        <v>51989578.101999991</v>
      </c>
      <c r="E6" s="616">
        <v>448248887.51200002</v>
      </c>
      <c r="F6" s="629">
        <v>350052422.79902047</v>
      </c>
      <c r="G6" s="629">
        <v>34391675.209399402</v>
      </c>
      <c r="H6" s="790">
        <v>384444098.00841987</v>
      </c>
      <c r="J6" s="766"/>
    </row>
    <row r="7" spans="1:10">
      <c r="A7" s="672">
        <v>1.1000000000000001</v>
      </c>
      <c r="B7" s="301" t="s">
        <v>563</v>
      </c>
      <c r="C7" s="615"/>
      <c r="D7" s="615"/>
      <c r="E7" s="616">
        <v>0</v>
      </c>
      <c r="F7" s="629"/>
      <c r="G7" s="629"/>
      <c r="H7" s="790">
        <v>0</v>
      </c>
      <c r="J7" s="766"/>
    </row>
    <row r="8" spans="1:10">
      <c r="A8" s="672">
        <v>1.2</v>
      </c>
      <c r="B8" s="301" t="s">
        <v>565</v>
      </c>
      <c r="C8" s="615"/>
      <c r="D8" s="615"/>
      <c r="E8" s="616">
        <v>0</v>
      </c>
      <c r="F8" s="629"/>
      <c r="G8" s="629"/>
      <c r="H8" s="790">
        <v>0</v>
      </c>
      <c r="J8" s="766"/>
    </row>
    <row r="9" spans="1:10" ht="21.6" customHeight="1">
      <c r="A9" s="672">
        <v>1.3</v>
      </c>
      <c r="B9" s="301" t="s">
        <v>621</v>
      </c>
      <c r="C9" s="615"/>
      <c r="D9" s="615"/>
      <c r="E9" s="616">
        <v>0</v>
      </c>
      <c r="F9" s="629"/>
      <c r="G9" s="629"/>
      <c r="H9" s="790">
        <v>0</v>
      </c>
      <c r="J9" s="766"/>
    </row>
    <row r="10" spans="1:10">
      <c r="A10" s="672">
        <v>1.4</v>
      </c>
      <c r="B10" s="301" t="s">
        <v>567</v>
      </c>
      <c r="C10" s="615">
        <v>11590226</v>
      </c>
      <c r="D10" s="615">
        <v>0</v>
      </c>
      <c r="E10" s="616">
        <v>11590226</v>
      </c>
      <c r="F10" s="629">
        <v>3669502.2325607454</v>
      </c>
      <c r="G10" s="629">
        <v>0</v>
      </c>
      <c r="H10" s="790">
        <v>3669502.2325607454</v>
      </c>
      <c r="J10" s="766"/>
    </row>
    <row r="11" spans="1:10">
      <c r="A11" s="672">
        <v>1.5</v>
      </c>
      <c r="B11" s="301" t="s">
        <v>571</v>
      </c>
      <c r="C11" s="615">
        <v>384669083.41000003</v>
      </c>
      <c r="D11" s="615">
        <v>51989578.101999991</v>
      </c>
      <c r="E11" s="616">
        <v>436658661.51200002</v>
      </c>
      <c r="F11" s="629">
        <v>346382920.56645972</v>
      </c>
      <c r="G11" s="629">
        <v>34391675.209399402</v>
      </c>
      <c r="H11" s="790">
        <v>380774595.77585912</v>
      </c>
      <c r="J11" s="766"/>
    </row>
    <row r="12" spans="1:10">
      <c r="A12" s="672">
        <v>1.6</v>
      </c>
      <c r="B12" s="302" t="s">
        <v>453</v>
      </c>
      <c r="C12" s="617"/>
      <c r="D12" s="617"/>
      <c r="E12" s="616">
        <v>0</v>
      </c>
      <c r="F12" s="629"/>
      <c r="G12" s="629"/>
      <c r="H12" s="790">
        <v>0</v>
      </c>
      <c r="J12" s="766"/>
    </row>
    <row r="13" spans="1:10">
      <c r="A13" s="672">
        <v>2</v>
      </c>
      <c r="B13" s="303" t="s">
        <v>622</v>
      </c>
      <c r="C13" s="614">
        <v>-186130014.09290195</v>
      </c>
      <c r="D13" s="614">
        <v>-20385995.989473771</v>
      </c>
      <c r="E13" s="616">
        <v>-206516010.08237571</v>
      </c>
      <c r="F13" s="614">
        <v>-160974910.19672576</v>
      </c>
      <c r="G13" s="614">
        <v>-11680426.585324608</v>
      </c>
      <c r="H13" s="790">
        <v>-172655336.78205037</v>
      </c>
      <c r="J13" s="766"/>
    </row>
    <row r="14" spans="1:10">
      <c r="A14" s="672">
        <v>2.1</v>
      </c>
      <c r="B14" s="301" t="s">
        <v>623</v>
      </c>
      <c r="C14" s="615"/>
      <c r="D14" s="615"/>
      <c r="E14" s="616">
        <v>0</v>
      </c>
      <c r="F14" s="629"/>
      <c r="G14" s="629"/>
      <c r="H14" s="790">
        <v>0</v>
      </c>
      <c r="J14" s="766"/>
    </row>
    <row r="15" spans="1:10" ht="24.6" customHeight="1">
      <c r="A15" s="672">
        <v>2.2000000000000002</v>
      </c>
      <c r="B15" s="301" t="s">
        <v>624</v>
      </c>
      <c r="C15" s="615"/>
      <c r="D15" s="615"/>
      <c r="E15" s="616">
        <v>0</v>
      </c>
      <c r="F15" s="629"/>
      <c r="G15" s="629"/>
      <c r="H15" s="790">
        <v>0</v>
      </c>
      <c r="J15" s="766"/>
    </row>
    <row r="16" spans="1:10" ht="20.399999999999999" customHeight="1">
      <c r="A16" s="672">
        <v>2.2999999999999998</v>
      </c>
      <c r="B16" s="301" t="s">
        <v>625</v>
      </c>
      <c r="C16" s="617">
        <v>-186130014.09290195</v>
      </c>
      <c r="D16" s="617">
        <v>-20385995.989473771</v>
      </c>
      <c r="E16" s="616">
        <v>-206516010.08237571</v>
      </c>
      <c r="F16" s="617">
        <v>-160974910.19672576</v>
      </c>
      <c r="G16" s="617">
        <v>-11680426.585324608</v>
      </c>
      <c r="H16" s="790">
        <v>-172655336.78205037</v>
      </c>
      <c r="J16" s="766"/>
    </row>
    <row r="17" spans="1:10">
      <c r="A17" s="672">
        <v>2.4</v>
      </c>
      <c r="B17" s="301" t="s">
        <v>626</v>
      </c>
      <c r="C17" s="617"/>
      <c r="D17" s="617"/>
      <c r="E17" s="616">
        <v>0</v>
      </c>
      <c r="F17" s="629"/>
      <c r="G17" s="629"/>
      <c r="H17" s="790">
        <v>0</v>
      </c>
      <c r="J17" s="766"/>
    </row>
    <row r="18" spans="1:10">
      <c r="A18" s="672">
        <v>3</v>
      </c>
      <c r="B18" s="303" t="s">
        <v>627</v>
      </c>
      <c r="C18" s="615"/>
      <c r="D18" s="615"/>
      <c r="E18" s="616">
        <v>0</v>
      </c>
      <c r="F18" s="617"/>
      <c r="G18" s="617"/>
      <c r="H18" s="790">
        <v>0</v>
      </c>
      <c r="J18" s="766"/>
    </row>
    <row r="19" spans="1:10">
      <c r="A19" s="672">
        <v>4</v>
      </c>
      <c r="B19" s="303" t="s">
        <v>628</v>
      </c>
      <c r="C19" s="615">
        <v>35659041.600000001</v>
      </c>
      <c r="D19" s="615">
        <v>6868175.6300000008</v>
      </c>
      <c r="E19" s="616">
        <v>42527217.230000004</v>
      </c>
      <c r="F19" s="617">
        <v>30125342.069999747</v>
      </c>
      <c r="G19" s="617">
        <v>8273810.209999999</v>
      </c>
      <c r="H19" s="790">
        <v>38399152.279999748</v>
      </c>
      <c r="J19" s="766"/>
    </row>
    <row r="20" spans="1:10">
      <c r="A20" s="672">
        <v>5</v>
      </c>
      <c r="B20" s="303" t="s">
        <v>629</v>
      </c>
      <c r="C20" s="615">
        <v>-5437612.7799999993</v>
      </c>
      <c r="D20" s="615">
        <v>-15381295.52</v>
      </c>
      <c r="E20" s="616">
        <v>-20818908.299999997</v>
      </c>
      <c r="F20" s="617">
        <v>-4720438.4800000004</v>
      </c>
      <c r="G20" s="617">
        <v>-12637628.689999998</v>
      </c>
      <c r="H20" s="790">
        <v>-17358067.169999998</v>
      </c>
      <c r="J20" s="766"/>
    </row>
    <row r="21" spans="1:10" ht="24" customHeight="1">
      <c r="A21" s="672">
        <v>6</v>
      </c>
      <c r="B21" s="303" t="s">
        <v>630</v>
      </c>
      <c r="C21" s="615">
        <v>-77618.900000000023</v>
      </c>
      <c r="D21" s="615">
        <v>0</v>
      </c>
      <c r="E21" s="616">
        <v>-77618.900000000023</v>
      </c>
      <c r="F21" s="617">
        <v>-33464.6</v>
      </c>
      <c r="G21" s="617">
        <v>0</v>
      </c>
      <c r="H21" s="790">
        <v>-33464.6</v>
      </c>
      <c r="J21" s="766"/>
    </row>
    <row r="22" spans="1:10" ht="18.600000000000001" customHeight="1">
      <c r="A22" s="672">
        <v>7</v>
      </c>
      <c r="B22" s="303" t="s">
        <v>631</v>
      </c>
      <c r="C22" s="615">
        <v>15274216.039999999</v>
      </c>
      <c r="D22" s="615">
        <v>0</v>
      </c>
      <c r="E22" s="616">
        <v>15274216.039999999</v>
      </c>
      <c r="F22" s="617"/>
      <c r="G22" s="617">
        <v>0</v>
      </c>
      <c r="H22" s="790">
        <v>0</v>
      </c>
      <c r="J22" s="766"/>
    </row>
    <row r="23" spans="1:10" ht="25.5" customHeight="1">
      <c r="A23" s="672">
        <v>8</v>
      </c>
      <c r="B23" s="304" t="s">
        <v>632</v>
      </c>
      <c r="C23" s="615"/>
      <c r="D23" s="615"/>
      <c r="E23" s="616">
        <v>0</v>
      </c>
      <c r="F23" s="617">
        <v>-2155086.06</v>
      </c>
      <c r="G23" s="617"/>
      <c r="H23" s="790">
        <v>-2155086.06</v>
      </c>
      <c r="J23" s="766"/>
    </row>
    <row r="24" spans="1:10" ht="34.5" customHeight="1">
      <c r="A24" s="672">
        <v>9</v>
      </c>
      <c r="B24" s="304" t="s">
        <v>633</v>
      </c>
      <c r="C24" s="615"/>
      <c r="D24" s="615"/>
      <c r="E24" s="616">
        <v>0</v>
      </c>
      <c r="F24" s="617"/>
      <c r="G24" s="617"/>
      <c r="H24" s="790">
        <v>0</v>
      </c>
      <c r="J24" s="766"/>
    </row>
    <row r="25" spans="1:10">
      <c r="A25" s="672">
        <v>10</v>
      </c>
      <c r="B25" s="303" t="s">
        <v>634</v>
      </c>
      <c r="C25" s="615">
        <v>1079660.4600000009</v>
      </c>
      <c r="D25" s="615">
        <v>0</v>
      </c>
      <c r="E25" s="616">
        <v>1079660.4600000009</v>
      </c>
      <c r="F25" s="617">
        <v>12801446.870000001</v>
      </c>
      <c r="G25" s="617"/>
      <c r="H25" s="790">
        <v>12801446.870000001</v>
      </c>
      <c r="J25" s="766"/>
    </row>
    <row r="26" spans="1:10">
      <c r="A26" s="672">
        <v>11</v>
      </c>
      <c r="B26" s="305" t="s">
        <v>635</v>
      </c>
      <c r="C26" s="615">
        <v>333171.91000000003</v>
      </c>
      <c r="D26" s="615">
        <v>0</v>
      </c>
      <c r="E26" s="616">
        <v>333171.91000000003</v>
      </c>
      <c r="F26" s="617">
        <v>-21303.59</v>
      </c>
      <c r="G26" s="617"/>
      <c r="H26" s="790">
        <v>-21303.59</v>
      </c>
      <c r="J26" s="766"/>
    </row>
    <row r="27" spans="1:10">
      <c r="A27" s="672">
        <v>12</v>
      </c>
      <c r="B27" s="303" t="s">
        <v>636</v>
      </c>
      <c r="C27" s="615">
        <v>11823365.83</v>
      </c>
      <c r="D27" s="615">
        <v>0</v>
      </c>
      <c r="E27" s="616">
        <v>11823365.83</v>
      </c>
      <c r="F27" s="617"/>
      <c r="G27" s="617">
        <v>0</v>
      </c>
      <c r="H27" s="790">
        <v>0</v>
      </c>
      <c r="J27" s="766"/>
    </row>
    <row r="28" spans="1:10">
      <c r="A28" s="672">
        <v>13</v>
      </c>
      <c r="B28" s="306" t="s">
        <v>637</v>
      </c>
      <c r="C28" s="615">
        <v>15659604</v>
      </c>
      <c r="D28" s="615">
        <v>425339</v>
      </c>
      <c r="E28" s="616">
        <v>16084943</v>
      </c>
      <c r="F28" s="617">
        <v>12244946.479999995</v>
      </c>
      <c r="G28" s="617">
        <v>759387.91999999993</v>
      </c>
      <c r="H28" s="790">
        <v>13004334.399999995</v>
      </c>
      <c r="J28" s="766"/>
    </row>
    <row r="29" spans="1:10">
      <c r="A29" s="672">
        <v>14</v>
      </c>
      <c r="B29" s="307" t="s">
        <v>638</v>
      </c>
      <c r="C29" s="614">
        <v>-157990091.38999999</v>
      </c>
      <c r="D29" s="614">
        <v>-3904441.29</v>
      </c>
      <c r="E29" s="616">
        <v>-161894532.67999998</v>
      </c>
      <c r="F29" s="614">
        <v>-128132641.86999997</v>
      </c>
      <c r="G29" s="614">
        <v>-759387.91999999993</v>
      </c>
      <c r="H29" s="790">
        <v>-128892029.78999998</v>
      </c>
      <c r="J29" s="766"/>
    </row>
    <row r="30" spans="1:10">
      <c r="A30" s="672">
        <v>14.1</v>
      </c>
      <c r="B30" s="290" t="s">
        <v>639</v>
      </c>
      <c r="C30" s="615">
        <v>-101398626.86999999</v>
      </c>
      <c r="D30" s="615"/>
      <c r="E30" s="616">
        <v>-101398626.86999999</v>
      </c>
      <c r="F30" s="617">
        <v>-86433241.969999984</v>
      </c>
      <c r="G30" s="617"/>
      <c r="H30" s="790">
        <v>-86433241.969999984</v>
      </c>
      <c r="J30" s="766"/>
    </row>
    <row r="31" spans="1:10">
      <c r="A31" s="672">
        <v>14.2</v>
      </c>
      <c r="B31" s="290" t="s">
        <v>640</v>
      </c>
      <c r="C31" s="615">
        <v>-56591464.520000003</v>
      </c>
      <c r="D31" s="615">
        <v>-3904441.29</v>
      </c>
      <c r="E31" s="616">
        <v>-60495905.810000002</v>
      </c>
      <c r="F31" s="617">
        <v>-41699399.899999991</v>
      </c>
      <c r="G31" s="617">
        <v>-759387.91999999993</v>
      </c>
      <c r="H31" s="790">
        <v>-42458787.819999993</v>
      </c>
      <c r="J31" s="766"/>
    </row>
    <row r="32" spans="1:10">
      <c r="A32" s="672">
        <v>15</v>
      </c>
      <c r="B32" s="303" t="s">
        <v>641</v>
      </c>
      <c r="C32" s="615">
        <v>-27776355.090000004</v>
      </c>
      <c r="D32" s="615"/>
      <c r="E32" s="616">
        <v>-27776355.090000004</v>
      </c>
      <c r="F32" s="617">
        <v>-26230448.529999994</v>
      </c>
      <c r="G32" s="617"/>
      <c r="H32" s="790">
        <v>-26230448.529999994</v>
      </c>
      <c r="J32" s="766"/>
    </row>
    <row r="33" spans="1:10" ht="22.5" customHeight="1">
      <c r="A33" s="672">
        <v>16</v>
      </c>
      <c r="B33" s="288" t="s">
        <v>642</v>
      </c>
      <c r="C33" s="615"/>
      <c r="D33" s="615"/>
      <c r="E33" s="616">
        <v>0</v>
      </c>
      <c r="F33" s="617"/>
      <c r="G33" s="617"/>
      <c r="H33" s="790">
        <v>0</v>
      </c>
      <c r="J33" s="766"/>
    </row>
    <row r="34" spans="1:10">
      <c r="A34" s="672">
        <v>17</v>
      </c>
      <c r="B34" s="303" t="s">
        <v>643</v>
      </c>
      <c r="C34" s="615">
        <v>9826.2199999999939</v>
      </c>
      <c r="D34" s="615">
        <v>-32787.210000000006</v>
      </c>
      <c r="E34" s="616">
        <v>-22960.990000000013</v>
      </c>
      <c r="F34" s="617">
        <v>262064.3811515891</v>
      </c>
      <c r="G34" s="617">
        <v>35844.516638906112</v>
      </c>
      <c r="H34" s="790">
        <v>297908.89779049519</v>
      </c>
      <c r="J34" s="766"/>
    </row>
    <row r="35" spans="1:10">
      <c r="A35" s="672">
        <v>17.100000000000001</v>
      </c>
      <c r="B35" s="290" t="s">
        <v>644</v>
      </c>
      <c r="C35" s="615">
        <v>9826.2199999999939</v>
      </c>
      <c r="D35" s="615">
        <v>-32787.210000000006</v>
      </c>
      <c r="E35" s="616">
        <v>-22960.990000000013</v>
      </c>
      <c r="F35" s="617">
        <v>262064.3811515891</v>
      </c>
      <c r="G35" s="617">
        <v>35844.516638906112</v>
      </c>
      <c r="H35" s="790">
        <v>297908.89779049519</v>
      </c>
      <c r="J35" s="766"/>
    </row>
    <row r="36" spans="1:10">
      <c r="A36" s="672">
        <v>17.2</v>
      </c>
      <c r="B36" s="290" t="s">
        <v>645</v>
      </c>
      <c r="C36" s="615"/>
      <c r="D36" s="615"/>
      <c r="E36" s="616">
        <v>0</v>
      </c>
      <c r="F36" s="617"/>
      <c r="G36" s="617"/>
      <c r="H36" s="790">
        <v>0</v>
      </c>
      <c r="J36" s="766"/>
    </row>
    <row r="37" spans="1:10" ht="41.4" customHeight="1">
      <c r="A37" s="672">
        <v>18</v>
      </c>
      <c r="B37" s="308" t="s">
        <v>646</v>
      </c>
      <c r="C37" s="615">
        <v>-19087531.809999999</v>
      </c>
      <c r="D37" s="615">
        <v>-843874.54</v>
      </c>
      <c r="E37" s="616">
        <v>-19931406.349999998</v>
      </c>
      <c r="F37" s="617">
        <v>-28292961.928701211</v>
      </c>
      <c r="G37" s="617">
        <v>140115.70000311322</v>
      </c>
      <c r="H37" s="790">
        <v>-28152846.228698097</v>
      </c>
      <c r="J37" s="766"/>
    </row>
    <row r="38" spans="1:10">
      <c r="A38" s="672">
        <v>18.100000000000001</v>
      </c>
      <c r="B38" s="309" t="s">
        <v>647</v>
      </c>
      <c r="C38" s="615"/>
      <c r="D38" s="615">
        <v>0</v>
      </c>
      <c r="E38" s="616">
        <v>0</v>
      </c>
      <c r="F38" s="617"/>
      <c r="G38" s="617">
        <v>0</v>
      </c>
      <c r="H38" s="790">
        <v>0</v>
      </c>
      <c r="J38" s="766"/>
    </row>
    <row r="39" spans="1:10">
      <c r="A39" s="672">
        <v>18.2</v>
      </c>
      <c r="B39" s="309" t="s">
        <v>648</v>
      </c>
      <c r="C39" s="615">
        <v>-19087531.809999999</v>
      </c>
      <c r="D39" s="615">
        <v>-843874.54</v>
      </c>
      <c r="E39" s="616">
        <v>-19931406.349999998</v>
      </c>
      <c r="F39" s="617">
        <v>-28292961.928701211</v>
      </c>
      <c r="G39" s="617">
        <v>140115.70000311322</v>
      </c>
      <c r="H39" s="790">
        <v>-28152846.228698097</v>
      </c>
      <c r="J39" s="766"/>
    </row>
    <row r="40" spans="1:10" ht="24.6" customHeight="1">
      <c r="A40" s="672">
        <v>19</v>
      </c>
      <c r="B40" s="308" t="s">
        <v>649</v>
      </c>
      <c r="C40" s="615"/>
      <c r="D40" s="615"/>
      <c r="E40" s="616">
        <v>0</v>
      </c>
      <c r="F40" s="617"/>
      <c r="G40" s="617"/>
      <c r="H40" s="790">
        <v>0</v>
      </c>
      <c r="J40" s="766"/>
    </row>
    <row r="41" spans="1:10" ht="17.399999999999999" customHeight="1">
      <c r="A41" s="672">
        <v>20</v>
      </c>
      <c r="B41" s="308" t="s">
        <v>650</v>
      </c>
      <c r="C41" s="615">
        <v>-375026.23</v>
      </c>
      <c r="D41" s="615"/>
      <c r="E41" s="616">
        <v>-375026.23</v>
      </c>
      <c r="F41" s="617"/>
      <c r="G41" s="617"/>
      <c r="H41" s="790">
        <v>0</v>
      </c>
      <c r="J41" s="766"/>
    </row>
    <row r="42" spans="1:10" ht="26.4" customHeight="1">
      <c r="A42" s="672">
        <v>21</v>
      </c>
      <c r="B42" s="308" t="s">
        <v>651</v>
      </c>
      <c r="C42" s="615"/>
      <c r="D42" s="615"/>
      <c r="E42" s="616">
        <v>0</v>
      </c>
      <c r="F42" s="617"/>
      <c r="G42" s="617"/>
      <c r="H42" s="790">
        <v>0</v>
      </c>
      <c r="J42" s="766"/>
    </row>
    <row r="43" spans="1:10">
      <c r="A43" s="672">
        <v>22</v>
      </c>
      <c r="B43" s="310" t="s">
        <v>652</v>
      </c>
      <c r="C43" s="617">
        <v>79223945.177098051</v>
      </c>
      <c r="D43" s="617">
        <v>18734698.18252622</v>
      </c>
      <c r="E43" s="616">
        <v>97958643.359624267</v>
      </c>
      <c r="F43" s="617">
        <v>54924967.344744876</v>
      </c>
      <c r="G43" s="617">
        <v>18523390.360716816</v>
      </c>
      <c r="H43" s="790">
        <v>73448357.705461696</v>
      </c>
      <c r="J43" s="766"/>
    </row>
    <row r="44" spans="1:10">
      <c r="A44" s="672">
        <v>23</v>
      </c>
      <c r="B44" s="310" t="s">
        <v>653</v>
      </c>
      <c r="C44" s="615">
        <v>13800528.51</v>
      </c>
      <c r="D44" s="615"/>
      <c r="E44" s="616">
        <v>13800528.51</v>
      </c>
      <c r="F44" s="617">
        <v>10083943.42</v>
      </c>
      <c r="G44" s="617"/>
      <c r="H44" s="790">
        <v>10083943.42</v>
      </c>
      <c r="J44" s="766"/>
    </row>
    <row r="45" spans="1:10" ht="15" thickBot="1">
      <c r="A45" s="675">
        <v>24</v>
      </c>
      <c r="B45" s="676" t="s">
        <v>654</v>
      </c>
      <c r="C45" s="677">
        <v>65423416.667098053</v>
      </c>
      <c r="D45" s="677">
        <v>18734698.18252622</v>
      </c>
      <c r="E45" s="678">
        <v>84158114.849624276</v>
      </c>
      <c r="F45" s="791">
        <v>44841023.924744874</v>
      </c>
      <c r="G45" s="791">
        <v>18523390.360716816</v>
      </c>
      <c r="H45" s="559">
        <v>63364414.285461694</v>
      </c>
      <c r="J45" s="766"/>
    </row>
  </sheetData>
  <mergeCells count="4">
    <mergeCell ref="A4:A5"/>
    <mergeCell ref="B4:B5"/>
    <mergeCell ref="C4:E4"/>
    <mergeCell ref="F4:H4"/>
  </mergeCells>
  <pageMargins left="0.7" right="0.7" top="0.75" bottom="0.75" header="0.3" footer="0.3"/>
  <pageSetup scale="5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7"/>
  <sheetViews>
    <sheetView topLeftCell="A12" zoomScale="80" zoomScaleNormal="80" workbookViewId="0">
      <selection activeCell="D14" sqref="D14"/>
    </sheetView>
  </sheetViews>
  <sheetFormatPr defaultRowHeight="14.4"/>
  <cols>
    <col min="1" max="1" width="8.6640625" style="298"/>
    <col min="2" max="2" width="87.5546875" bestFit="1" customWidth="1"/>
    <col min="3" max="8" width="15.44140625" customWidth="1"/>
  </cols>
  <sheetData>
    <row r="1" spans="1:8" s="5" customFormat="1" ht="13.8">
      <c r="A1" s="2" t="s">
        <v>30</v>
      </c>
      <c r="B1" s="3" t="str">
        <f>'Info '!C2</f>
        <v>JSC "Liberty Bank"</v>
      </c>
      <c r="C1" s="3"/>
      <c r="D1" s="4"/>
      <c r="E1" s="4"/>
      <c r="F1" s="4"/>
      <c r="G1" s="4"/>
    </row>
    <row r="2" spans="1:8" s="5" customFormat="1" ht="13.8">
      <c r="A2" s="2" t="s">
        <v>31</v>
      </c>
      <c r="B2" s="475">
        <f>'1. key ratios '!B2</f>
        <v>45565</v>
      </c>
      <c r="C2" s="6"/>
      <c r="D2" s="7"/>
      <c r="E2" s="7"/>
      <c r="F2" s="7"/>
      <c r="G2" s="7"/>
      <c r="H2" s="8"/>
    </row>
    <row r="3" spans="1:8" ht="15" thickBot="1">
      <c r="A3"/>
    </row>
    <row r="4" spans="1:8">
      <c r="A4" s="836" t="s">
        <v>6</v>
      </c>
      <c r="B4" s="849" t="s">
        <v>94</v>
      </c>
      <c r="C4" s="840" t="s">
        <v>556</v>
      </c>
      <c r="D4" s="840"/>
      <c r="E4" s="840"/>
      <c r="F4" s="840" t="s">
        <v>557</v>
      </c>
      <c r="G4" s="840"/>
      <c r="H4" s="841"/>
    </row>
    <row r="5" spans="1:8">
      <c r="A5" s="837"/>
      <c r="B5" s="850"/>
      <c r="C5" s="594" t="s">
        <v>32</v>
      </c>
      <c r="D5" s="594" t="s">
        <v>33</v>
      </c>
      <c r="E5" s="594" t="s">
        <v>34</v>
      </c>
      <c r="F5" s="594" t="s">
        <v>32</v>
      </c>
      <c r="G5" s="594" t="s">
        <v>33</v>
      </c>
      <c r="H5" s="595" t="s">
        <v>34</v>
      </c>
    </row>
    <row r="6" spans="1:8">
      <c r="A6" s="491">
        <v>1</v>
      </c>
      <c r="B6" s="596" t="s">
        <v>655</v>
      </c>
      <c r="C6" s="758">
        <v>0</v>
      </c>
      <c r="D6" s="758">
        <v>0</v>
      </c>
      <c r="E6" s="759">
        <f t="shared" ref="E6:E43" si="0">C6+D6</f>
        <v>0</v>
      </c>
      <c r="F6" s="758">
        <v>0</v>
      </c>
      <c r="G6" s="758">
        <v>0</v>
      </c>
      <c r="H6" s="760">
        <f t="shared" ref="H6:H43" si="1">F6+G6</f>
        <v>0</v>
      </c>
    </row>
    <row r="7" spans="1:8">
      <c r="A7" s="491">
        <v>2</v>
      </c>
      <c r="B7" s="596" t="s">
        <v>196</v>
      </c>
      <c r="C7" s="758">
        <v>0</v>
      </c>
      <c r="D7" s="758">
        <v>0</v>
      </c>
      <c r="E7" s="759">
        <f t="shared" si="0"/>
        <v>0</v>
      </c>
      <c r="F7" s="758">
        <v>0</v>
      </c>
      <c r="G7" s="758">
        <v>0</v>
      </c>
      <c r="H7" s="760">
        <f t="shared" si="1"/>
        <v>0</v>
      </c>
    </row>
    <row r="8" spans="1:8">
      <c r="A8" s="491">
        <v>3</v>
      </c>
      <c r="B8" s="596" t="s">
        <v>206</v>
      </c>
      <c r="C8" s="758">
        <f>C9+C10</f>
        <v>471678330.56999999</v>
      </c>
      <c r="D8" s="758">
        <f>D9+D10</f>
        <v>17254147600.004002</v>
      </c>
      <c r="E8" s="759">
        <f t="shared" si="0"/>
        <v>17725825930.574001</v>
      </c>
      <c r="F8" s="758">
        <f>F9+F10</f>
        <v>476488912.88999999</v>
      </c>
      <c r="G8" s="758">
        <f>G9+G10</f>
        <v>16919661583.105999</v>
      </c>
      <c r="H8" s="760">
        <f t="shared" si="1"/>
        <v>17396150495.995998</v>
      </c>
    </row>
    <row r="9" spans="1:8">
      <c r="A9" s="491">
        <v>3.1</v>
      </c>
      <c r="B9" s="597" t="s">
        <v>197</v>
      </c>
      <c r="C9" s="758">
        <v>0</v>
      </c>
      <c r="D9" s="758">
        <v>0</v>
      </c>
      <c r="E9" s="759">
        <f t="shared" si="0"/>
        <v>0</v>
      </c>
      <c r="F9" s="758">
        <v>0</v>
      </c>
      <c r="G9" s="758">
        <v>0</v>
      </c>
      <c r="H9" s="760">
        <f t="shared" si="1"/>
        <v>0</v>
      </c>
    </row>
    <row r="10" spans="1:8">
      <c r="A10" s="491">
        <v>3.2</v>
      </c>
      <c r="B10" s="597" t="s">
        <v>193</v>
      </c>
      <c r="C10" s="758">
        <v>471678330.56999999</v>
      </c>
      <c r="D10" s="758">
        <v>17254147600.004002</v>
      </c>
      <c r="E10" s="759">
        <f t="shared" si="0"/>
        <v>17725825930.574001</v>
      </c>
      <c r="F10" s="758">
        <v>476488912.88999999</v>
      </c>
      <c r="G10" s="758">
        <v>16919661583.105999</v>
      </c>
      <c r="H10" s="760">
        <f t="shared" si="1"/>
        <v>17396150495.995998</v>
      </c>
    </row>
    <row r="11" spans="1:8">
      <c r="A11" s="491">
        <v>4</v>
      </c>
      <c r="B11" s="598" t="s">
        <v>195</v>
      </c>
      <c r="C11" s="758">
        <f>C12+C13</f>
        <v>1317802000</v>
      </c>
      <c r="D11" s="758">
        <f>D12+D13</f>
        <v>0</v>
      </c>
      <c r="E11" s="759">
        <f t="shared" si="0"/>
        <v>1317802000</v>
      </c>
      <c r="F11" s="758">
        <f>F12+F13</f>
        <v>105966000</v>
      </c>
      <c r="G11" s="758">
        <f>G12+G13</f>
        <v>0</v>
      </c>
      <c r="H11" s="760">
        <f t="shared" si="1"/>
        <v>105966000</v>
      </c>
    </row>
    <row r="12" spans="1:8">
      <c r="A12" s="491">
        <v>4.0999999999999996</v>
      </c>
      <c r="B12" s="597" t="s">
        <v>179</v>
      </c>
      <c r="C12" s="758">
        <v>1317802000</v>
      </c>
      <c r="D12" s="758">
        <v>0</v>
      </c>
      <c r="E12" s="759">
        <f t="shared" si="0"/>
        <v>1317802000</v>
      </c>
      <c r="F12" s="758">
        <v>105966000</v>
      </c>
      <c r="G12" s="758">
        <v>0</v>
      </c>
      <c r="H12" s="760">
        <f t="shared" si="1"/>
        <v>105966000</v>
      </c>
    </row>
    <row r="13" spans="1:8">
      <c r="A13" s="491">
        <v>4.2</v>
      </c>
      <c r="B13" s="597" t="s">
        <v>180</v>
      </c>
      <c r="C13" s="758">
        <v>0</v>
      </c>
      <c r="D13" s="758">
        <v>0</v>
      </c>
      <c r="E13" s="759">
        <f t="shared" si="0"/>
        <v>0</v>
      </c>
      <c r="F13" s="758">
        <v>0</v>
      </c>
      <c r="G13" s="758">
        <v>0</v>
      </c>
      <c r="H13" s="760">
        <f t="shared" si="1"/>
        <v>0</v>
      </c>
    </row>
    <row r="14" spans="1:8">
      <c r="A14" s="491">
        <v>5</v>
      </c>
      <c r="B14" s="598" t="s">
        <v>205</v>
      </c>
      <c r="C14" s="758">
        <f>C15+C16+C17+C23+C24+C25+C26</f>
        <v>175808334.19999999</v>
      </c>
      <c r="D14" s="758">
        <f>D15+D16+D17+D23+D24+D25+D26</f>
        <v>5355812499.5</v>
      </c>
      <c r="E14" s="759">
        <f t="shared" si="0"/>
        <v>5531620833.6999998</v>
      </c>
      <c r="F14" s="758">
        <f>F15+F16+F17+F23+F24+F25+F26</f>
        <v>214823349.19</v>
      </c>
      <c r="G14" s="758">
        <f>G15+G16+G17+G23+G24+G25+G26</f>
        <v>5252973223.8455915</v>
      </c>
      <c r="H14" s="760">
        <f t="shared" si="1"/>
        <v>5467796573.0355911</v>
      </c>
    </row>
    <row r="15" spans="1:8">
      <c r="A15" s="491">
        <v>5.0999999999999996</v>
      </c>
      <c r="B15" s="599" t="s">
        <v>183</v>
      </c>
      <c r="C15" s="758">
        <v>34981298.030000001</v>
      </c>
      <c r="D15" s="758">
        <v>8237969</v>
      </c>
      <c r="E15" s="759">
        <f>C15+D15</f>
        <v>43219267.030000001</v>
      </c>
      <c r="F15" s="758">
        <v>34938224.380000003</v>
      </c>
      <c r="G15" s="758">
        <v>7997914.0499999998</v>
      </c>
      <c r="H15" s="760">
        <f t="shared" si="1"/>
        <v>42936138.43</v>
      </c>
    </row>
    <row r="16" spans="1:8">
      <c r="A16" s="491">
        <v>5.2</v>
      </c>
      <c r="B16" s="599" t="s">
        <v>182</v>
      </c>
      <c r="C16" s="758">
        <v>51147239</v>
      </c>
      <c r="D16" s="758">
        <v>105205097</v>
      </c>
      <c r="E16" s="759">
        <f>C16+D16</f>
        <v>156352336</v>
      </c>
      <c r="F16" s="758">
        <v>90205327.640000001</v>
      </c>
      <c r="G16" s="758">
        <v>105235568.3</v>
      </c>
      <c r="H16" s="760">
        <f t="shared" si="1"/>
        <v>195440895.94</v>
      </c>
    </row>
    <row r="17" spans="1:8">
      <c r="A17" s="491">
        <v>5.3</v>
      </c>
      <c r="B17" s="599" t="s">
        <v>181</v>
      </c>
      <c r="C17" s="758">
        <f>SUM(C18:C22)</f>
        <v>1531900</v>
      </c>
      <c r="D17" s="758">
        <f>SUM(D18:D22)</f>
        <v>3338258014.0000005</v>
      </c>
      <c r="E17" s="759">
        <f>C17+D17</f>
        <v>3339789914.0000005</v>
      </c>
      <c r="F17" s="758">
        <f>SUM(F18:F22)</f>
        <v>1531900</v>
      </c>
      <c r="G17" s="758">
        <f>SUM(G18:G22)</f>
        <v>3275395429.8955917</v>
      </c>
      <c r="H17" s="760">
        <f t="shared" si="1"/>
        <v>3276927329.8955917</v>
      </c>
    </row>
    <row r="18" spans="1:8">
      <c r="A18" s="491" t="s">
        <v>15</v>
      </c>
      <c r="B18" s="600" t="s">
        <v>36</v>
      </c>
      <c r="C18" s="758">
        <v>0</v>
      </c>
      <c r="D18" s="758">
        <v>221558828</v>
      </c>
      <c r="E18" s="759">
        <f t="shared" si="0"/>
        <v>221558828</v>
      </c>
      <c r="F18" s="758">
        <v>0</v>
      </c>
      <c r="G18" s="758">
        <v>296825525.56788826</v>
      </c>
      <c r="H18" s="760">
        <f t="shared" si="1"/>
        <v>296825525.56788826</v>
      </c>
    </row>
    <row r="19" spans="1:8">
      <c r="A19" s="491" t="s">
        <v>16</v>
      </c>
      <c r="B19" s="600" t="s">
        <v>37</v>
      </c>
      <c r="C19" s="758">
        <v>344000</v>
      </c>
      <c r="D19" s="758">
        <v>891254337.82799864</v>
      </c>
      <c r="E19" s="759">
        <f t="shared" si="0"/>
        <v>891598337.82799864</v>
      </c>
      <c r="F19" s="758">
        <v>264000</v>
      </c>
      <c r="G19" s="758">
        <v>1196510844.8515983</v>
      </c>
      <c r="H19" s="760">
        <f t="shared" si="1"/>
        <v>1196774844.8515983</v>
      </c>
    </row>
    <row r="20" spans="1:8">
      <c r="A20" s="491" t="s">
        <v>17</v>
      </c>
      <c r="B20" s="600" t="s">
        <v>38</v>
      </c>
      <c r="C20" s="758">
        <v>0</v>
      </c>
      <c r="D20" s="758">
        <v>269437853.64449996</v>
      </c>
      <c r="E20" s="759">
        <f t="shared" si="0"/>
        <v>269437853.64449996</v>
      </c>
      <c r="F20" s="758">
        <v>0</v>
      </c>
      <c r="G20" s="758">
        <v>303030765.66330016</v>
      </c>
      <c r="H20" s="760">
        <f t="shared" si="1"/>
        <v>303030765.66330016</v>
      </c>
    </row>
    <row r="21" spans="1:8">
      <c r="A21" s="491" t="s">
        <v>18</v>
      </c>
      <c r="B21" s="600" t="s">
        <v>39</v>
      </c>
      <c r="C21" s="758">
        <v>1136900</v>
      </c>
      <c r="D21" s="758">
        <v>1841376605.6894016</v>
      </c>
      <c r="E21" s="759">
        <f t="shared" si="0"/>
        <v>1842513505.6894016</v>
      </c>
      <c r="F21" s="758">
        <v>1216900</v>
      </c>
      <c r="G21" s="758">
        <v>1349892179.1462049</v>
      </c>
      <c r="H21" s="760">
        <f t="shared" si="1"/>
        <v>1351109079.1462049</v>
      </c>
    </row>
    <row r="22" spans="1:8">
      <c r="A22" s="491" t="s">
        <v>19</v>
      </c>
      <c r="B22" s="600" t="s">
        <v>40</v>
      </c>
      <c r="C22" s="758">
        <v>51000</v>
      </c>
      <c r="D22" s="758">
        <v>114630388.83810009</v>
      </c>
      <c r="E22" s="759">
        <f t="shared" si="0"/>
        <v>114681388.83810009</v>
      </c>
      <c r="F22" s="758">
        <v>51000</v>
      </c>
      <c r="G22" s="758">
        <v>129136114.66660002</v>
      </c>
      <c r="H22" s="760">
        <f t="shared" si="1"/>
        <v>129187114.66660002</v>
      </c>
    </row>
    <row r="23" spans="1:8">
      <c r="A23" s="491">
        <v>5.4</v>
      </c>
      <c r="B23" s="599" t="s">
        <v>184</v>
      </c>
      <c r="C23" s="758">
        <v>2760542.17</v>
      </c>
      <c r="D23" s="758">
        <v>437534183</v>
      </c>
      <c r="E23" s="759">
        <f t="shared" si="0"/>
        <v>440294725.17000002</v>
      </c>
      <c r="F23" s="758">
        <v>2760542.17</v>
      </c>
      <c r="G23" s="758">
        <v>429295454.80000001</v>
      </c>
      <c r="H23" s="760">
        <f t="shared" si="1"/>
        <v>432055996.97000003</v>
      </c>
    </row>
    <row r="24" spans="1:8">
      <c r="A24" s="491">
        <v>5.5</v>
      </c>
      <c r="B24" s="599" t="s">
        <v>185</v>
      </c>
      <c r="C24" s="758">
        <v>13625000</v>
      </c>
      <c r="D24" s="758">
        <v>603051153</v>
      </c>
      <c r="E24" s="759">
        <f t="shared" si="0"/>
        <v>616676153</v>
      </c>
      <c r="F24" s="758">
        <v>13625000</v>
      </c>
      <c r="G24" s="758">
        <v>591612561.29999995</v>
      </c>
      <c r="H24" s="760">
        <f t="shared" si="1"/>
        <v>605237561.29999995</v>
      </c>
    </row>
    <row r="25" spans="1:8">
      <c r="A25" s="491">
        <v>5.6</v>
      </c>
      <c r="B25" s="599" t="s">
        <v>186</v>
      </c>
      <c r="C25" s="758">
        <v>19000010</v>
      </c>
      <c r="D25" s="758">
        <v>504946205.5</v>
      </c>
      <c r="E25" s="759">
        <f t="shared" si="0"/>
        <v>523946215.5</v>
      </c>
      <c r="F25" s="758">
        <v>19000010</v>
      </c>
      <c r="G25" s="758">
        <v>492915205.39999998</v>
      </c>
      <c r="H25" s="760">
        <f t="shared" si="1"/>
        <v>511915215.39999998</v>
      </c>
    </row>
    <row r="26" spans="1:8">
      <c r="A26" s="491">
        <v>5.7</v>
      </c>
      <c r="B26" s="599" t="s">
        <v>40</v>
      </c>
      <c r="C26" s="758">
        <v>52762345</v>
      </c>
      <c r="D26" s="758">
        <v>358579878</v>
      </c>
      <c r="E26" s="759">
        <f t="shared" si="0"/>
        <v>411342223</v>
      </c>
      <c r="F26" s="758">
        <v>52762345</v>
      </c>
      <c r="G26" s="758">
        <v>350521090.10000002</v>
      </c>
      <c r="H26" s="760">
        <f t="shared" si="1"/>
        <v>403283435.10000002</v>
      </c>
    </row>
    <row r="27" spans="1:8">
      <c r="A27" s="491">
        <v>6</v>
      </c>
      <c r="B27" s="601" t="s">
        <v>656</v>
      </c>
      <c r="C27" s="758">
        <v>159302055.63</v>
      </c>
      <c r="D27" s="758">
        <v>143498947.26699999</v>
      </c>
      <c r="E27" s="759">
        <f t="shared" si="0"/>
        <v>302801002.89699996</v>
      </c>
      <c r="F27" s="758">
        <v>79360901.260000005</v>
      </c>
      <c r="G27" s="758">
        <v>93165414.339000002</v>
      </c>
      <c r="H27" s="760">
        <f t="shared" si="1"/>
        <v>172526315.59900001</v>
      </c>
    </row>
    <row r="28" spans="1:8">
      <c r="A28" s="491">
        <v>7</v>
      </c>
      <c r="B28" s="601" t="s">
        <v>657</v>
      </c>
      <c r="C28" s="758">
        <v>50917757.82</v>
      </c>
      <c r="D28" s="758">
        <v>14396938.555999998</v>
      </c>
      <c r="E28" s="759">
        <f t="shared" si="0"/>
        <v>65314696.376000002</v>
      </c>
      <c r="F28" s="758">
        <v>33821029.600000001</v>
      </c>
      <c r="G28" s="758">
        <v>10842551.892999999</v>
      </c>
      <c r="H28" s="760">
        <f t="shared" si="1"/>
        <v>44663581.493000001</v>
      </c>
    </row>
    <row r="29" spans="1:8">
      <c r="A29" s="491">
        <v>8</v>
      </c>
      <c r="B29" s="601" t="s">
        <v>194</v>
      </c>
      <c r="C29" s="758">
        <v>0</v>
      </c>
      <c r="D29" s="758">
        <v>0</v>
      </c>
      <c r="E29" s="759">
        <f t="shared" si="0"/>
        <v>0</v>
      </c>
      <c r="F29" s="758">
        <v>635311.7699999999</v>
      </c>
      <c r="G29" s="758">
        <v>0</v>
      </c>
      <c r="H29" s="760">
        <f t="shared" si="1"/>
        <v>635311.7699999999</v>
      </c>
    </row>
    <row r="30" spans="1:8">
      <c r="A30" s="491">
        <v>9</v>
      </c>
      <c r="B30" s="602" t="s">
        <v>211</v>
      </c>
      <c r="C30" s="758">
        <f>C31+C32+C33+C34+C35+C36+C37</f>
        <v>77293790.030000001</v>
      </c>
      <c r="D30" s="758">
        <f>D31+D32+D33+D34+D35+D36+D37</f>
        <v>224889688.82999998</v>
      </c>
      <c r="E30" s="759">
        <f t="shared" si="0"/>
        <v>302183478.86000001</v>
      </c>
      <c r="F30" s="758">
        <f>F31+F32+F33+F34+F35+F36+F37</f>
        <v>110629801</v>
      </c>
      <c r="G30" s="758">
        <f>G31+G32+G33+G34+G35+G36+G37</f>
        <v>89315934</v>
      </c>
      <c r="H30" s="760">
        <f t="shared" si="1"/>
        <v>199945735</v>
      </c>
    </row>
    <row r="31" spans="1:8">
      <c r="A31" s="491">
        <v>9.1</v>
      </c>
      <c r="B31" s="603" t="s">
        <v>201</v>
      </c>
      <c r="C31" s="758">
        <v>61836790.00999999</v>
      </c>
      <c r="D31" s="758">
        <v>88342066.629999995</v>
      </c>
      <c r="E31" s="759">
        <f t="shared" si="0"/>
        <v>150178856.63999999</v>
      </c>
      <c r="F31" s="758">
        <v>7501300</v>
      </c>
      <c r="G31" s="758">
        <v>75851387.629999995</v>
      </c>
      <c r="H31" s="760">
        <f t="shared" si="1"/>
        <v>83352687.629999995</v>
      </c>
    </row>
    <row r="32" spans="1:8">
      <c r="A32" s="491">
        <v>9.1999999999999993</v>
      </c>
      <c r="B32" s="603" t="s">
        <v>202</v>
      </c>
      <c r="C32" s="758">
        <v>15457000.020000011</v>
      </c>
      <c r="D32" s="758">
        <v>136547622.19999999</v>
      </c>
      <c r="E32" s="759">
        <f t="shared" si="0"/>
        <v>152004622.22</v>
      </c>
      <c r="F32" s="758">
        <v>103128501</v>
      </c>
      <c r="G32" s="758">
        <v>13464546.369999999</v>
      </c>
      <c r="H32" s="760">
        <f t="shared" si="1"/>
        <v>116593047.37</v>
      </c>
    </row>
    <row r="33" spans="1:8">
      <c r="A33" s="491">
        <v>9.3000000000000007</v>
      </c>
      <c r="B33" s="603" t="s">
        <v>198</v>
      </c>
      <c r="C33" s="758">
        <v>0</v>
      </c>
      <c r="D33" s="758">
        <v>0</v>
      </c>
      <c r="E33" s="759">
        <f t="shared" si="0"/>
        <v>0</v>
      </c>
      <c r="F33" s="758">
        <v>0</v>
      </c>
      <c r="G33" s="758">
        <v>0</v>
      </c>
      <c r="H33" s="760">
        <f t="shared" si="1"/>
        <v>0</v>
      </c>
    </row>
    <row r="34" spans="1:8">
      <c r="A34" s="491">
        <v>9.4</v>
      </c>
      <c r="B34" s="603" t="s">
        <v>199</v>
      </c>
      <c r="C34" s="758">
        <v>0</v>
      </c>
      <c r="D34" s="758">
        <v>0</v>
      </c>
      <c r="E34" s="759">
        <f t="shared" si="0"/>
        <v>0</v>
      </c>
      <c r="F34" s="758">
        <v>0</v>
      </c>
      <c r="G34" s="758">
        <v>0</v>
      </c>
      <c r="H34" s="760">
        <f t="shared" si="1"/>
        <v>0</v>
      </c>
    </row>
    <row r="35" spans="1:8">
      <c r="A35" s="491">
        <v>9.5</v>
      </c>
      <c r="B35" s="603" t="s">
        <v>200</v>
      </c>
      <c r="C35" s="758">
        <v>0</v>
      </c>
      <c r="D35" s="758">
        <v>0</v>
      </c>
      <c r="E35" s="759">
        <f t="shared" si="0"/>
        <v>0</v>
      </c>
      <c r="F35" s="758">
        <v>0</v>
      </c>
      <c r="G35" s="758">
        <v>0</v>
      </c>
      <c r="H35" s="760">
        <f t="shared" si="1"/>
        <v>0</v>
      </c>
    </row>
    <row r="36" spans="1:8">
      <c r="A36" s="491">
        <v>9.6</v>
      </c>
      <c r="B36" s="603" t="s">
        <v>203</v>
      </c>
      <c r="C36" s="758">
        <v>0</v>
      </c>
      <c r="D36" s="758">
        <v>0</v>
      </c>
      <c r="E36" s="759">
        <f t="shared" si="0"/>
        <v>0</v>
      </c>
      <c r="F36" s="758">
        <v>0</v>
      </c>
      <c r="G36" s="758">
        <v>0</v>
      </c>
      <c r="H36" s="760">
        <f t="shared" si="1"/>
        <v>0</v>
      </c>
    </row>
    <row r="37" spans="1:8">
      <c r="A37" s="491">
        <v>9.6999999999999993</v>
      </c>
      <c r="B37" s="603" t="s">
        <v>204</v>
      </c>
      <c r="C37" s="758">
        <v>0</v>
      </c>
      <c r="D37" s="758">
        <v>0</v>
      </c>
      <c r="E37" s="759">
        <f t="shared" si="0"/>
        <v>0</v>
      </c>
      <c r="F37" s="758">
        <v>0</v>
      </c>
      <c r="G37" s="758">
        <v>0</v>
      </c>
      <c r="H37" s="760">
        <f t="shared" si="1"/>
        <v>0</v>
      </c>
    </row>
    <row r="38" spans="1:8">
      <c r="A38" s="491">
        <v>10</v>
      </c>
      <c r="B38" s="598" t="s">
        <v>207</v>
      </c>
      <c r="C38" s="758">
        <f>C39+C40+C41+C42</f>
        <v>133789745.62999988</v>
      </c>
      <c r="D38" s="758">
        <f>D39+D40+D41+D42</f>
        <v>1896600.3771520006</v>
      </c>
      <c r="E38" s="759">
        <f t="shared" si="0"/>
        <v>135686346.00715187</v>
      </c>
      <c r="F38" s="758">
        <f>F39+F40+F41+F42</f>
        <v>175296243.55999959</v>
      </c>
      <c r="G38" s="758">
        <f>G39+G40+G41+G42</f>
        <v>2741367.4997857106</v>
      </c>
      <c r="H38" s="760">
        <f t="shared" si="1"/>
        <v>178037611.05978531</v>
      </c>
    </row>
    <row r="39" spans="1:8">
      <c r="A39" s="491">
        <v>10.1</v>
      </c>
      <c r="B39" s="604" t="s">
        <v>208</v>
      </c>
      <c r="C39" s="758">
        <v>8051283.3400000036</v>
      </c>
      <c r="D39" s="758">
        <v>7424.1599999999744</v>
      </c>
      <c r="E39" s="759">
        <f t="shared" si="0"/>
        <v>8058707.5000000037</v>
      </c>
      <c r="F39" s="758">
        <v>6123630.6099999985</v>
      </c>
      <c r="G39" s="758">
        <v>9211.5275819999515</v>
      </c>
      <c r="H39" s="760">
        <f t="shared" si="1"/>
        <v>6132842.1375819985</v>
      </c>
    </row>
    <row r="40" spans="1:8">
      <c r="A40" s="491">
        <v>10.199999999999999</v>
      </c>
      <c r="B40" s="604" t="s">
        <v>209</v>
      </c>
      <c r="C40" s="758">
        <v>0</v>
      </c>
      <c r="D40" s="758">
        <v>0</v>
      </c>
      <c r="E40" s="759">
        <f t="shared" si="0"/>
        <v>0</v>
      </c>
      <c r="F40" s="758">
        <v>0</v>
      </c>
      <c r="G40" s="758">
        <v>0</v>
      </c>
      <c r="H40" s="760">
        <f t="shared" si="1"/>
        <v>0</v>
      </c>
    </row>
    <row r="41" spans="1:8">
      <c r="A41" s="491">
        <v>10.3</v>
      </c>
      <c r="B41" s="604" t="s">
        <v>212</v>
      </c>
      <c r="C41" s="758">
        <v>125738462.28999987</v>
      </c>
      <c r="D41" s="758">
        <v>1889176.2171520006</v>
      </c>
      <c r="E41" s="759">
        <f t="shared" si="0"/>
        <v>127627638.50715187</v>
      </c>
      <c r="F41" s="758">
        <v>169172612.9499996</v>
      </c>
      <c r="G41" s="758">
        <v>2732155.9722037106</v>
      </c>
      <c r="H41" s="760">
        <f t="shared" si="1"/>
        <v>171904768.9222033</v>
      </c>
    </row>
    <row r="42" spans="1:8" ht="26.4">
      <c r="A42" s="491">
        <v>10.4</v>
      </c>
      <c r="B42" s="604" t="s">
        <v>213</v>
      </c>
      <c r="C42" s="758">
        <v>0</v>
      </c>
      <c r="D42" s="758">
        <v>0</v>
      </c>
      <c r="E42" s="759">
        <f t="shared" si="0"/>
        <v>0</v>
      </c>
      <c r="F42" s="758">
        <v>0</v>
      </c>
      <c r="G42" s="758">
        <v>0</v>
      </c>
      <c r="H42" s="760">
        <f t="shared" si="1"/>
        <v>0</v>
      </c>
    </row>
    <row r="43" spans="1:8" ht="15" thickBot="1">
      <c r="A43" s="492">
        <v>11</v>
      </c>
      <c r="B43" s="493" t="s">
        <v>210</v>
      </c>
      <c r="C43" s="762">
        <v>1913584</v>
      </c>
      <c r="D43" s="762">
        <v>524894</v>
      </c>
      <c r="E43" s="761">
        <f t="shared" si="0"/>
        <v>2438478</v>
      </c>
      <c r="F43" s="762">
        <v>398513.28</v>
      </c>
      <c r="G43" s="762">
        <v>425214</v>
      </c>
      <c r="H43" s="763">
        <f t="shared" si="1"/>
        <v>823727.28</v>
      </c>
    </row>
    <row r="44" spans="1:8">
      <c r="C44" s="311"/>
      <c r="D44" s="311"/>
      <c r="E44" s="311"/>
      <c r="F44" s="311"/>
      <c r="G44" s="311"/>
      <c r="H44" s="311"/>
    </row>
    <row r="45" spans="1:8">
      <c r="C45" s="311"/>
      <c r="D45" s="311"/>
      <c r="E45" s="311"/>
      <c r="F45" s="311"/>
      <c r="G45" s="311"/>
      <c r="H45" s="311"/>
    </row>
    <row r="46" spans="1:8">
      <c r="C46" s="311"/>
      <c r="D46" s="311"/>
      <c r="E46" s="311"/>
      <c r="F46" s="311"/>
      <c r="G46" s="311"/>
      <c r="H46" s="311"/>
    </row>
    <row r="47" spans="1:8">
      <c r="C47" s="311"/>
      <c r="D47" s="311"/>
      <c r="E47" s="311"/>
      <c r="F47" s="311"/>
      <c r="G47" s="311"/>
      <c r="H47" s="311"/>
    </row>
  </sheetData>
  <mergeCells count="4">
    <mergeCell ref="A4:A5"/>
    <mergeCell ref="B4:B5"/>
    <mergeCell ref="C4:E4"/>
    <mergeCell ref="F4:H4"/>
  </mergeCells>
  <pageMargins left="0.7" right="0.7" top="0.75" bottom="0.75" header="0.3" footer="0.3"/>
  <pageSetup paperSize="9" scale="44"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zoomScale="85" zoomScaleNormal="85" workbookViewId="0">
      <pane xSplit="1" ySplit="4" topLeftCell="B5"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9.5546875" style="471" bestFit="1" customWidth="1"/>
    <col min="2" max="2" width="85.6640625" style="471" customWidth="1"/>
    <col min="3" max="5" width="14.44140625" style="471" bestFit="1" customWidth="1"/>
    <col min="6" max="7" width="14.6640625" style="144" bestFit="1" customWidth="1"/>
    <col min="8" max="11" width="9.6640625" style="144" customWidth="1"/>
    <col min="12" max="16384" width="9.109375" style="144"/>
  </cols>
  <sheetData>
    <row r="1" spans="1:8">
      <c r="A1" s="632" t="s">
        <v>30</v>
      </c>
      <c r="B1" s="449" t="str">
        <f>'Info '!C2</f>
        <v>JSC "Liberty Bank"</v>
      </c>
      <c r="C1" s="449"/>
    </row>
    <row r="2" spans="1:8">
      <c r="A2" s="632" t="s">
        <v>31</v>
      </c>
      <c r="B2" s="633">
        <f>'1. key ratios '!B2</f>
        <v>45565</v>
      </c>
      <c r="C2" s="448"/>
      <c r="D2" s="447"/>
      <c r="E2" s="447"/>
      <c r="F2" s="634"/>
      <c r="G2" s="634"/>
      <c r="H2" s="634"/>
    </row>
    <row r="3" spans="1:8">
      <c r="A3" s="632"/>
      <c r="B3" s="449"/>
      <c r="C3" s="448"/>
      <c r="D3" s="447"/>
      <c r="E3" s="447"/>
      <c r="F3" s="634"/>
      <c r="G3" s="634"/>
      <c r="H3" s="634"/>
    </row>
    <row r="4" spans="1:8" ht="15" customHeight="1" thickBot="1">
      <c r="A4" s="447" t="s">
        <v>96</v>
      </c>
      <c r="B4" s="635" t="s">
        <v>187</v>
      </c>
      <c r="C4" s="636" t="s">
        <v>35</v>
      </c>
    </row>
    <row r="5" spans="1:8" ht="15" customHeight="1">
      <c r="A5" s="637" t="s">
        <v>6</v>
      </c>
      <c r="B5" s="638"/>
      <c r="C5" s="444" t="str">
        <f>INT((MONTH($B$2))/3)&amp;"Q"&amp;"-"&amp;YEAR($B$2)</f>
        <v>3Q-2024</v>
      </c>
      <c r="D5" s="444" t="str">
        <f>IF(INT(MONTH($B$2))=3, "4"&amp;"Q"&amp;"-"&amp;YEAR($B$2)-1, IF(INT(MONTH($B$2))=6, "1"&amp;"Q"&amp;"-"&amp;YEAR($B$2), IF(INT(MONTH($B$2))=9, "2"&amp;"Q"&amp;"-"&amp;YEAR($B$2),IF(INT(MONTH($B$2))=12, "3"&amp;"Q"&amp;"-"&amp;YEAR($B$2), 0))))</f>
        <v>2Q-2024</v>
      </c>
      <c r="E5" s="444" t="str">
        <f>IF(INT(MONTH($B$2))=3, "3"&amp;"Q"&amp;"-"&amp;YEAR($B$2)-1, IF(INT(MONTH($B$2))=6, "4"&amp;"Q"&amp;"-"&amp;YEAR($B$2)-1, IF(INT(MONTH($B$2))=9, "1"&amp;"Q"&amp;"-"&amp;YEAR($B$2),IF(INT(MONTH($B$2))=12, "2"&amp;"Q"&amp;"-"&amp;YEAR($B$2), 0))))</f>
        <v>1Q-2024</v>
      </c>
      <c r="F5" s="444" t="str">
        <f>IF(INT(MONTH($B$2))=3, "2"&amp;"Q"&amp;"-"&amp;YEAR($B$2)-1, IF(INT(MONTH($B$2))=6, "3"&amp;"Q"&amp;"-"&amp;YEAR($B$2)-1, IF(INT(MONTH($B$2))=9, "4"&amp;"Q"&amp;"-"&amp;YEAR($B$2)-1,IF(INT(MONTH($B$2))=12, "1"&amp;"Q"&amp;"-"&amp;YEAR($B$2), 0))))</f>
        <v>4Q-2023</v>
      </c>
      <c r="G5" s="443" t="str">
        <f>IF(INT(MONTH($B$2))=3, "1"&amp;"Q"&amp;"-"&amp;YEAR($B$2)-1, IF(INT(MONTH($B$2))=6, "2"&amp;"Q"&amp;"-"&amp;YEAR($B$2)-1, IF(INT(MONTH($B$2))=9, "3"&amp;"Q"&amp;"-"&amp;YEAR($B$2)-1,IF(INT(MONTH($B$2))=12, "4"&amp;"Q"&amp;"-"&amp;YEAR($B$2)-1, 0))))</f>
        <v>3Q-2023</v>
      </c>
    </row>
    <row r="6" spans="1:8" ht="15" customHeight="1">
      <c r="A6" s="639">
        <v>1</v>
      </c>
      <c r="B6" s="640" t="s">
        <v>191</v>
      </c>
      <c r="C6" s="794">
        <f>C7+C9+C10</f>
        <v>2748282288.0625391</v>
      </c>
      <c r="D6" s="641">
        <f>D7+D9+D10</f>
        <v>2577745458.2466707</v>
      </c>
      <c r="E6" s="641">
        <f t="shared" ref="E6:G6" si="0">E7+E9+E10</f>
        <v>2467307470.119647</v>
      </c>
      <c r="F6" s="692">
        <f t="shared" si="0"/>
        <v>2477974863.8496666</v>
      </c>
      <c r="G6" s="642">
        <f t="shared" si="0"/>
        <v>2384614505.4430203</v>
      </c>
    </row>
    <row r="7" spans="1:8" ht="15" customHeight="1">
      <c r="A7" s="639">
        <v>1.1000000000000001</v>
      </c>
      <c r="B7" s="640" t="s">
        <v>355</v>
      </c>
      <c r="C7" s="795">
        <v>2702700911.2528443</v>
      </c>
      <c r="D7" s="643">
        <v>2530678185.7266049</v>
      </c>
      <c r="E7" s="643">
        <v>2418936632.6047473</v>
      </c>
      <c r="F7" s="693">
        <v>2433257021.983057</v>
      </c>
      <c r="G7" s="644">
        <v>2329859176.3489714</v>
      </c>
    </row>
    <row r="8" spans="1:8">
      <c r="A8" s="639" t="s">
        <v>14</v>
      </c>
      <c r="B8" s="640" t="s">
        <v>95</v>
      </c>
      <c r="C8" s="796">
        <v>0</v>
      </c>
      <c r="D8" s="645">
        <v>0</v>
      </c>
      <c r="E8" s="645">
        <v>0</v>
      </c>
      <c r="F8" s="693">
        <v>0</v>
      </c>
      <c r="G8" s="644">
        <v>0</v>
      </c>
    </row>
    <row r="9" spans="1:8" ht="15" customHeight="1">
      <c r="A9" s="639">
        <v>1.2</v>
      </c>
      <c r="B9" s="646" t="s">
        <v>94</v>
      </c>
      <c r="C9" s="796">
        <v>41573407.581385866</v>
      </c>
      <c r="D9" s="645">
        <v>45106551.520065695</v>
      </c>
      <c r="E9" s="645">
        <v>43809585.544900171</v>
      </c>
      <c r="F9" s="693">
        <v>38503503.896609783</v>
      </c>
      <c r="G9" s="644">
        <v>45282527.204048976</v>
      </c>
    </row>
    <row r="10" spans="1:8" ht="15" customHeight="1">
      <c r="A10" s="639">
        <v>1.3</v>
      </c>
      <c r="B10" s="640" t="s">
        <v>28</v>
      </c>
      <c r="C10" s="795">
        <v>4007969.2283088798</v>
      </c>
      <c r="D10" s="643">
        <v>1960721</v>
      </c>
      <c r="E10" s="643">
        <v>4561251.97</v>
      </c>
      <c r="F10" s="693">
        <v>6214337.9699999997</v>
      </c>
      <c r="G10" s="647">
        <v>9472801.8900000006</v>
      </c>
    </row>
    <row r="11" spans="1:8" ht="15" customHeight="1">
      <c r="A11" s="639">
        <v>2</v>
      </c>
      <c r="B11" s="640" t="s">
        <v>188</v>
      </c>
      <c r="C11" s="796">
        <v>11006630.337764503</v>
      </c>
      <c r="D11" s="645">
        <v>8979837.7946851216</v>
      </c>
      <c r="E11" s="645">
        <v>19105617.331822868</v>
      </c>
      <c r="F11" s="693">
        <v>13685313.567564307</v>
      </c>
      <c r="G11" s="644">
        <v>11775437.598890075</v>
      </c>
    </row>
    <row r="12" spans="1:8" ht="15" customHeight="1">
      <c r="A12" s="639">
        <v>3</v>
      </c>
      <c r="B12" s="640" t="s">
        <v>189</v>
      </c>
      <c r="C12" s="795">
        <v>551599286.37110138</v>
      </c>
      <c r="D12" s="643">
        <v>551599286.37110138</v>
      </c>
      <c r="E12" s="643">
        <v>551599286.37110138</v>
      </c>
      <c r="F12" s="693">
        <v>551599286.37110138</v>
      </c>
      <c r="G12" s="647">
        <v>451569288.71260834</v>
      </c>
    </row>
    <row r="13" spans="1:8" ht="15" customHeight="1" thickBot="1">
      <c r="A13" s="648">
        <v>4</v>
      </c>
      <c r="B13" s="649" t="s">
        <v>190</v>
      </c>
      <c r="C13" s="797">
        <f>C6+C11+C12</f>
        <v>3310888204.7714052</v>
      </c>
      <c r="D13" s="650">
        <f>D6+D11+D12</f>
        <v>3138324582.412457</v>
      </c>
      <c r="E13" s="650">
        <f t="shared" ref="E13:G13" si="1">E6+E11+E12</f>
        <v>3038012373.8225713</v>
      </c>
      <c r="F13" s="694">
        <f t="shared" si="1"/>
        <v>3043259463.7883325</v>
      </c>
      <c r="G13" s="651">
        <f t="shared" si="1"/>
        <v>2847959231.754519</v>
      </c>
    </row>
    <row r="14" spans="1:8">
      <c r="B14" s="252"/>
    </row>
    <row r="15" spans="1:8" ht="27.6">
      <c r="B15" s="131" t="s">
        <v>356</v>
      </c>
    </row>
    <row r="16" spans="1:8">
      <c r="B16" s="131"/>
    </row>
    <row r="17" spans="3:3" s="144" customFormat="1" ht="10.199999999999999"/>
    <row r="18" spans="3:3" s="144" customFormat="1" ht="10.199999999999999"/>
    <row r="19" spans="3:3" s="144" customFormat="1" ht="10.199999999999999"/>
    <row r="20" spans="3:3" s="144" customFormat="1" ht="10.199999999999999">
      <c r="C20" s="757"/>
    </row>
    <row r="21" spans="3:3" s="144" customFormat="1" ht="10.199999999999999">
      <c r="C21" s="757"/>
    </row>
    <row r="22" spans="3:3" s="144" customFormat="1" ht="10.199999999999999"/>
    <row r="23" spans="3:3" s="144" customFormat="1" ht="10.199999999999999"/>
    <row r="24" spans="3:3" s="144" customFormat="1" ht="10.199999999999999"/>
    <row r="25" spans="3:3" s="144" customFormat="1" ht="10.199999999999999">
      <c r="C25" s="757"/>
    </row>
    <row r="26" spans="3:3" s="144" customFormat="1" ht="10.199999999999999">
      <c r="C26" s="757"/>
    </row>
    <row r="27" spans="3:3" s="144" customFormat="1" ht="10.199999999999999">
      <c r="C27" s="757"/>
    </row>
    <row r="28" spans="3:3" s="144" customFormat="1" ht="10.199999999999999"/>
    <row r="29" spans="3:3" s="144" customFormat="1" ht="10.199999999999999"/>
  </sheetData>
  <pageMargins left="0.7" right="0.7" top="0.75" bottom="0.75" header="0.3" footer="0.3"/>
  <pageSetup paperSize="9" scale="4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9"/>
  <sheetViews>
    <sheetView zoomScale="85" zoomScaleNormal="85" workbookViewId="0">
      <pane xSplit="1" ySplit="4" topLeftCell="B5"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9.5546875" style="4" bestFit="1" customWidth="1"/>
    <col min="2" max="2" width="62.88671875" style="4" customWidth="1"/>
    <col min="3" max="3" width="28.109375" style="4" customWidth="1"/>
    <col min="4" max="16384" width="9.109375" style="5"/>
  </cols>
  <sheetData>
    <row r="1" spans="1:3">
      <c r="A1" s="2" t="s">
        <v>30</v>
      </c>
      <c r="B1" s="3" t="str">
        <f>'Info '!C2</f>
        <v>JSC "Liberty Bank"</v>
      </c>
    </row>
    <row r="2" spans="1:3">
      <c r="A2" s="2" t="s">
        <v>31</v>
      </c>
      <c r="B2" s="475">
        <f>'1. key ratios '!B2</f>
        <v>45565</v>
      </c>
    </row>
    <row r="4" spans="1:3" ht="27.9" customHeight="1" thickBot="1">
      <c r="A4" s="25" t="s">
        <v>41</v>
      </c>
      <c r="B4" s="26" t="s">
        <v>163</v>
      </c>
      <c r="C4" s="27"/>
    </row>
    <row r="5" spans="1:3">
      <c r="A5" s="28"/>
      <c r="B5" s="241" t="s">
        <v>42</v>
      </c>
      <c r="C5" s="242" t="s">
        <v>369</v>
      </c>
    </row>
    <row r="6" spans="1:3">
      <c r="A6" s="470">
        <v>1</v>
      </c>
      <c r="B6" s="476" t="s">
        <v>712</v>
      </c>
      <c r="C6" s="482" t="s">
        <v>733</v>
      </c>
    </row>
    <row r="7" spans="1:3">
      <c r="A7" s="470">
        <v>2</v>
      </c>
      <c r="B7" s="476" t="s">
        <v>715</v>
      </c>
      <c r="C7" s="482" t="s">
        <v>716</v>
      </c>
    </row>
    <row r="8" spans="1:3">
      <c r="A8" s="470">
        <v>3</v>
      </c>
      <c r="B8" s="476" t="s">
        <v>717</v>
      </c>
      <c r="C8" s="482" t="s">
        <v>718</v>
      </c>
    </row>
    <row r="9" spans="1:3">
      <c r="A9" s="470">
        <v>4</v>
      </c>
      <c r="B9" s="476" t="s">
        <v>719</v>
      </c>
      <c r="C9" s="482" t="s">
        <v>718</v>
      </c>
    </row>
    <row r="10" spans="1:3">
      <c r="A10" s="470">
        <v>5</v>
      </c>
      <c r="B10" s="476" t="s">
        <v>720</v>
      </c>
      <c r="C10" s="482" t="s">
        <v>718</v>
      </c>
    </row>
    <row r="11" spans="1:3">
      <c r="A11" s="29"/>
      <c r="B11" s="30"/>
      <c r="C11" s="31"/>
    </row>
    <row r="12" spans="1:3">
      <c r="A12" s="29"/>
      <c r="B12" s="243"/>
      <c r="C12" s="244"/>
    </row>
    <row r="13" spans="1:3" ht="26.4">
      <c r="A13" s="29"/>
      <c r="B13" s="245" t="s">
        <v>43</v>
      </c>
      <c r="C13" s="246" t="s">
        <v>370</v>
      </c>
    </row>
    <row r="14" spans="1:3">
      <c r="A14" s="470">
        <v>1</v>
      </c>
      <c r="B14" s="476" t="s">
        <v>713</v>
      </c>
      <c r="C14" s="483" t="s">
        <v>721</v>
      </c>
    </row>
    <row r="15" spans="1:3">
      <c r="A15" s="470">
        <v>2</v>
      </c>
      <c r="B15" s="477" t="s">
        <v>722</v>
      </c>
      <c r="C15" s="481" t="s">
        <v>728</v>
      </c>
    </row>
    <row r="16" spans="1:3">
      <c r="A16" s="470">
        <v>3</v>
      </c>
      <c r="B16" s="484" t="s">
        <v>723</v>
      </c>
      <c r="C16" s="483" t="s">
        <v>729</v>
      </c>
    </row>
    <row r="17" spans="1:3">
      <c r="A17" s="29"/>
      <c r="B17" s="30"/>
      <c r="C17" s="32"/>
    </row>
    <row r="18" spans="1:3" ht="15.75" customHeight="1">
      <c r="A18" s="29"/>
      <c r="B18" s="30"/>
      <c r="C18" s="33"/>
    </row>
    <row r="19" spans="1:3" ht="30" customHeight="1">
      <c r="A19" s="29"/>
      <c r="B19" s="851" t="s">
        <v>44</v>
      </c>
      <c r="C19" s="852"/>
    </row>
    <row r="20" spans="1:3">
      <c r="A20" s="533">
        <v>1</v>
      </c>
      <c r="B20" s="476" t="s">
        <v>724</v>
      </c>
      <c r="C20" s="816">
        <v>0.9667790235348539</v>
      </c>
    </row>
    <row r="21" spans="1:3" s="469" customFormat="1">
      <c r="A21" s="533">
        <v>2</v>
      </c>
      <c r="B21" s="476" t="s">
        <v>725</v>
      </c>
      <c r="C21" s="817">
        <v>3.3220976465146074E-2</v>
      </c>
    </row>
    <row r="22" spans="1:3" s="469" customFormat="1">
      <c r="A22" s="533"/>
      <c r="B22" s="476"/>
      <c r="C22" s="485"/>
    </row>
    <row r="23" spans="1:3" ht="15.75" customHeight="1">
      <c r="A23" s="29"/>
      <c r="B23" s="30"/>
      <c r="C23" s="31"/>
    </row>
    <row r="24" spans="1:3" ht="29.25" customHeight="1">
      <c r="A24" s="29"/>
      <c r="B24" s="851" t="s">
        <v>45</v>
      </c>
      <c r="C24" s="852"/>
    </row>
    <row r="25" spans="1:3" s="469" customFormat="1">
      <c r="A25" s="470">
        <v>1</v>
      </c>
      <c r="B25" s="479" t="s">
        <v>715</v>
      </c>
      <c r="C25" s="816">
        <v>0.31469999999999998</v>
      </c>
    </row>
    <row r="26" spans="1:3" s="469" customFormat="1">
      <c r="A26" s="478">
        <v>2</v>
      </c>
      <c r="B26" s="480" t="s">
        <v>726</v>
      </c>
      <c r="C26" s="816">
        <v>0.31469999999999998</v>
      </c>
    </row>
    <row r="27" spans="1:3" s="469" customFormat="1">
      <c r="A27" s="478">
        <v>3</v>
      </c>
      <c r="B27" s="479" t="s">
        <v>727</v>
      </c>
      <c r="C27" s="817">
        <v>0.31469999999999998</v>
      </c>
    </row>
    <row r="28" spans="1:3" s="469" customFormat="1">
      <c r="A28" s="470"/>
      <c r="B28" s="467"/>
      <c r="C28" s="466"/>
    </row>
    <row r="29" spans="1:3" ht="14.4" thickBot="1">
      <c r="A29" s="34"/>
      <c r="B29" s="35"/>
      <c r="C29" s="36"/>
    </row>
  </sheetData>
  <mergeCells count="2">
    <mergeCell ref="B24:C24"/>
    <mergeCell ref="B19:C19"/>
  </mergeCells>
  <dataValidations count="1">
    <dataValidation type="list" allowBlank="1" showInputMessage="1" showErrorMessage="1" sqref="C6:C11">
      <formula1>"Independent chair, Non-independent chair, Independent member, Non-independent member"</formula1>
    </dataValidation>
  </dataValidations>
  <pageMargins left="0.7" right="0.7" top="0.75" bottom="0.75" header="0.3" footer="0.3"/>
  <pageSetup scale="8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3"/>
  <sheetViews>
    <sheetView zoomScale="75" zoomScaleNormal="75" workbookViewId="0">
      <pane xSplit="1" ySplit="5" topLeftCell="B6"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9.5546875" style="4" bestFit="1" customWidth="1"/>
    <col min="2" max="2" width="54.33203125" style="4" customWidth="1"/>
    <col min="3" max="3" width="28" style="4" customWidth="1"/>
    <col min="4" max="4" width="22.44140625" style="4" customWidth="1"/>
    <col min="5" max="5" width="22.33203125" style="4" customWidth="1"/>
    <col min="6" max="6" width="12" style="5" bestFit="1" customWidth="1"/>
    <col min="7" max="7" width="12.5546875" style="5" bestFit="1" customWidth="1"/>
    <col min="8" max="16384" width="9.109375" style="5"/>
  </cols>
  <sheetData>
    <row r="1" spans="1:7">
      <c r="A1" s="154" t="s">
        <v>30</v>
      </c>
      <c r="B1" s="3" t="str">
        <f>'Info '!C2</f>
        <v>JSC "Liberty Bank"</v>
      </c>
      <c r="C1" s="45"/>
      <c r="D1" s="45"/>
      <c r="E1" s="45"/>
      <c r="F1" s="14"/>
    </row>
    <row r="2" spans="1:7" s="37" customFormat="1" ht="15.75" customHeight="1">
      <c r="A2" s="154" t="s">
        <v>31</v>
      </c>
      <c r="B2" s="475">
        <f>'1. key ratios '!B2</f>
        <v>45565</v>
      </c>
    </row>
    <row r="3" spans="1:7" s="37" customFormat="1" ht="15.75" customHeight="1">
      <c r="A3" s="154"/>
    </row>
    <row r="4" spans="1:7" s="37" customFormat="1" ht="15.75" customHeight="1">
      <c r="A4" s="155" t="s">
        <v>99</v>
      </c>
      <c r="B4" s="856" t="s">
        <v>225</v>
      </c>
      <c r="C4" s="857"/>
      <c r="D4" s="857"/>
      <c r="E4" s="857"/>
    </row>
    <row r="5" spans="1:7" s="39" customFormat="1" ht="17.399999999999999" customHeight="1">
      <c r="A5" s="949"/>
      <c r="B5" s="949"/>
      <c r="C5" s="950" t="s">
        <v>0</v>
      </c>
      <c r="D5" s="950" t="s">
        <v>1</v>
      </c>
      <c r="E5" s="950" t="s">
        <v>2</v>
      </c>
    </row>
    <row r="6" spans="1:7" s="14" customFormat="1" ht="14.4" customHeight="1">
      <c r="A6" s="951"/>
      <c r="B6" s="853" t="s">
        <v>232</v>
      </c>
      <c r="C6" s="853" t="s">
        <v>658</v>
      </c>
      <c r="D6" s="855" t="s">
        <v>98</v>
      </c>
      <c r="E6" s="855"/>
      <c r="G6" s="5"/>
    </row>
    <row r="7" spans="1:7" s="14" customFormat="1" ht="99.6" customHeight="1">
      <c r="A7" s="951"/>
      <c r="B7" s="854"/>
      <c r="C7" s="853"/>
      <c r="D7" s="824" t="s">
        <v>97</v>
      </c>
      <c r="E7" s="824" t="s">
        <v>233</v>
      </c>
      <c r="G7" s="5"/>
    </row>
    <row r="8" spans="1:7" ht="20.399999999999999">
      <c r="A8" s="952">
        <v>1</v>
      </c>
      <c r="B8" s="653" t="s">
        <v>559</v>
      </c>
      <c r="C8" s="652">
        <f>SUM(C9:C11)</f>
        <v>637001467.69000006</v>
      </c>
      <c r="D8" s="652">
        <f>SUM(D9:D11)</f>
        <v>0</v>
      </c>
      <c r="E8" s="652">
        <f>C8-D8</f>
        <v>637001467.69000006</v>
      </c>
      <c r="F8" s="14"/>
    </row>
    <row r="9" spans="1:7" ht="14.4">
      <c r="A9" s="952">
        <v>1.1000000000000001</v>
      </c>
      <c r="B9" s="654" t="s">
        <v>560</v>
      </c>
      <c r="C9" s="652">
        <v>305495857.70000005</v>
      </c>
      <c r="D9" s="652"/>
      <c r="E9" s="652">
        <f t="shared" ref="E9:E36" si="0">C9-D9</f>
        <v>305495857.70000005</v>
      </c>
      <c r="F9" s="14"/>
    </row>
    <row r="10" spans="1:7" ht="14.4">
      <c r="A10" s="952">
        <v>1.2</v>
      </c>
      <c r="B10" s="654" t="s">
        <v>561</v>
      </c>
      <c r="C10" s="652">
        <v>106829366.95999999</v>
      </c>
      <c r="D10" s="652"/>
      <c r="E10" s="652">
        <f t="shared" si="0"/>
        <v>106829366.95999999</v>
      </c>
      <c r="F10" s="14"/>
    </row>
    <row r="11" spans="1:7" ht="14.4">
      <c r="A11" s="952">
        <v>1.3</v>
      </c>
      <c r="B11" s="654" t="s">
        <v>562</v>
      </c>
      <c r="C11" s="652">
        <v>224676243.03000003</v>
      </c>
      <c r="D11" s="652"/>
      <c r="E11" s="652">
        <f t="shared" si="0"/>
        <v>224676243.03000003</v>
      </c>
      <c r="F11" s="14"/>
    </row>
    <row r="12" spans="1:7" ht="14.4">
      <c r="A12" s="952">
        <v>2</v>
      </c>
      <c r="B12" s="286" t="s">
        <v>563</v>
      </c>
      <c r="C12" s="652">
        <v>245402.97999999998</v>
      </c>
      <c r="D12" s="652"/>
      <c r="E12" s="652">
        <f t="shared" si="0"/>
        <v>245402.97999999998</v>
      </c>
      <c r="F12" s="14"/>
    </row>
    <row r="13" spans="1:7" ht="14.4">
      <c r="A13" s="952">
        <v>2.1</v>
      </c>
      <c r="B13" s="655" t="s">
        <v>564</v>
      </c>
      <c r="C13" s="652">
        <v>163.24</v>
      </c>
      <c r="D13" s="652"/>
      <c r="E13" s="652">
        <f t="shared" si="0"/>
        <v>163.24</v>
      </c>
      <c r="F13" s="14"/>
    </row>
    <row r="14" spans="1:7" ht="20.399999999999999">
      <c r="A14" s="952">
        <v>3</v>
      </c>
      <c r="B14" s="287" t="s">
        <v>565</v>
      </c>
      <c r="C14" s="652"/>
      <c r="D14" s="652"/>
      <c r="E14" s="652">
        <f t="shared" si="0"/>
        <v>0</v>
      </c>
      <c r="F14" s="14"/>
    </row>
    <row r="15" spans="1:7" ht="14.4">
      <c r="A15" s="952">
        <v>4</v>
      </c>
      <c r="B15" s="288" t="s">
        <v>566</v>
      </c>
      <c r="C15" s="652"/>
      <c r="D15" s="652"/>
      <c r="E15" s="652">
        <f t="shared" si="0"/>
        <v>0</v>
      </c>
      <c r="F15" s="14"/>
    </row>
    <row r="16" spans="1:7" ht="20.399999999999999">
      <c r="A16" s="952">
        <v>5</v>
      </c>
      <c r="B16" s="289" t="s">
        <v>567</v>
      </c>
      <c r="C16" s="652">
        <f>SUM(C17:C19)</f>
        <v>221894417.88810998</v>
      </c>
      <c r="D16" s="652">
        <f>SUM(D17:D19)</f>
        <v>0</v>
      </c>
      <c r="E16" s="652">
        <f t="shared" si="0"/>
        <v>221894417.88810998</v>
      </c>
      <c r="F16" s="14"/>
    </row>
    <row r="17" spans="1:6" ht="14.4">
      <c r="A17" s="952">
        <v>5.0999999999999996</v>
      </c>
      <c r="B17" s="290" t="s">
        <v>568</v>
      </c>
      <c r="C17" s="652">
        <v>0</v>
      </c>
      <c r="D17" s="652"/>
      <c r="E17" s="652">
        <f t="shared" si="0"/>
        <v>0</v>
      </c>
      <c r="F17" s="14"/>
    </row>
    <row r="18" spans="1:6" ht="14.4">
      <c r="A18" s="952">
        <v>5.2</v>
      </c>
      <c r="B18" s="290" t="s">
        <v>569</v>
      </c>
      <c r="C18" s="652">
        <v>221894417.88810998</v>
      </c>
      <c r="D18" s="818"/>
      <c r="E18" s="652">
        <f t="shared" si="0"/>
        <v>221894417.88810998</v>
      </c>
      <c r="F18" s="14"/>
    </row>
    <row r="19" spans="1:6" ht="14.4">
      <c r="A19" s="952">
        <v>5.3</v>
      </c>
      <c r="B19" s="291" t="s">
        <v>570</v>
      </c>
      <c r="C19" s="652"/>
      <c r="D19" s="652"/>
      <c r="E19" s="652">
        <f t="shared" si="0"/>
        <v>0</v>
      </c>
      <c r="F19" s="14"/>
    </row>
    <row r="20" spans="1:6" ht="14.4">
      <c r="A20" s="952">
        <v>6</v>
      </c>
      <c r="B20" s="287" t="s">
        <v>571</v>
      </c>
      <c r="C20" s="652">
        <f>SUM(C21:C22)</f>
        <v>3650288140.5815988</v>
      </c>
      <c r="D20" s="652">
        <f>SUM(D21:D22)</f>
        <v>0</v>
      </c>
      <c r="E20" s="652">
        <f t="shared" si="0"/>
        <v>3650288140.5815988</v>
      </c>
      <c r="F20" s="14"/>
    </row>
    <row r="21" spans="1:6" ht="14.4">
      <c r="A21" s="952">
        <v>6.1</v>
      </c>
      <c r="B21" s="290" t="s">
        <v>569</v>
      </c>
      <c r="C21" s="630">
        <v>321943878.17679799</v>
      </c>
      <c r="D21" s="630"/>
      <c r="E21" s="652">
        <f t="shared" si="0"/>
        <v>321943878.17679799</v>
      </c>
      <c r="F21" s="14"/>
    </row>
    <row r="22" spans="1:6" ht="14.4">
      <c r="A22" s="952">
        <v>6.2</v>
      </c>
      <c r="B22" s="291" t="s">
        <v>570</v>
      </c>
      <c r="C22" s="630">
        <v>3328344262.4048009</v>
      </c>
      <c r="D22" s="630"/>
      <c r="E22" s="652">
        <f t="shared" si="0"/>
        <v>3328344262.4048009</v>
      </c>
      <c r="F22" s="14"/>
    </row>
    <row r="23" spans="1:6" ht="14.4">
      <c r="A23" s="952">
        <v>7</v>
      </c>
      <c r="B23" s="286" t="s">
        <v>572</v>
      </c>
      <c r="C23" s="630">
        <v>106733.3</v>
      </c>
      <c r="D23" s="630">
        <f>[4]Capital!$D$33</f>
        <v>106733.3</v>
      </c>
      <c r="E23" s="652">
        <f t="shared" si="0"/>
        <v>0</v>
      </c>
      <c r="F23" s="14"/>
    </row>
    <row r="24" spans="1:6" ht="20.399999999999999">
      <c r="A24" s="952">
        <v>8</v>
      </c>
      <c r="B24" s="292" t="s">
        <v>573</v>
      </c>
      <c r="C24" s="630"/>
      <c r="D24" s="630"/>
      <c r="E24" s="652">
        <f t="shared" si="0"/>
        <v>0</v>
      </c>
      <c r="F24" s="14"/>
    </row>
    <row r="25" spans="1:6" ht="14.4">
      <c r="A25" s="952">
        <v>9</v>
      </c>
      <c r="B25" s="288" t="s">
        <v>574</v>
      </c>
      <c r="C25" s="630">
        <f>SUM(C26:C27)</f>
        <v>192166162.16</v>
      </c>
      <c r="D25" s="630">
        <f>SUM(D26:D27)</f>
        <v>21901502</v>
      </c>
      <c r="E25" s="652">
        <f t="shared" si="0"/>
        <v>170264660.16</v>
      </c>
      <c r="F25" s="14"/>
    </row>
    <row r="26" spans="1:6" ht="14.4">
      <c r="A26" s="952">
        <v>9.1</v>
      </c>
      <c r="B26" s="290" t="s">
        <v>575</v>
      </c>
      <c r="C26" s="630">
        <v>190121443.12</v>
      </c>
      <c r="D26" s="630">
        <v>21901502</v>
      </c>
      <c r="E26" s="652">
        <f t="shared" si="0"/>
        <v>168219941.12</v>
      </c>
      <c r="F26" s="14"/>
    </row>
    <row r="27" spans="1:6" ht="14.4">
      <c r="A27" s="952">
        <v>9.1999999999999993</v>
      </c>
      <c r="B27" s="290" t="s">
        <v>576</v>
      </c>
      <c r="C27" s="630">
        <v>2044719.04</v>
      </c>
      <c r="D27" s="630"/>
      <c r="E27" s="652">
        <f t="shared" si="0"/>
        <v>2044719.04</v>
      </c>
      <c r="F27" s="14"/>
    </row>
    <row r="28" spans="1:6" ht="14.4">
      <c r="A28" s="952">
        <v>10</v>
      </c>
      <c r="B28" s="288" t="s">
        <v>577</v>
      </c>
      <c r="C28" s="630">
        <f>SUM(C29:C30)</f>
        <v>69516858.649999991</v>
      </c>
      <c r="D28" s="630">
        <f>SUM(D29:D30)</f>
        <v>69516860</v>
      </c>
      <c r="E28" s="652">
        <f>C28-D28</f>
        <v>-1.3500000089406967</v>
      </c>
      <c r="F28" s="14"/>
    </row>
    <row r="29" spans="1:6" ht="14.4">
      <c r="A29" s="952">
        <v>10.1</v>
      </c>
      <c r="B29" s="290" t="s">
        <v>578</v>
      </c>
      <c r="C29" s="630"/>
      <c r="D29" s="630"/>
      <c r="E29" s="652">
        <f t="shared" si="0"/>
        <v>0</v>
      </c>
      <c r="F29" s="14"/>
    </row>
    <row r="30" spans="1:6" ht="14.4">
      <c r="A30" s="952">
        <v>10.199999999999999</v>
      </c>
      <c r="B30" s="290" t="s">
        <v>579</v>
      </c>
      <c r="C30" s="630">
        <v>69516858.649999991</v>
      </c>
      <c r="D30" s="630">
        <v>69516860</v>
      </c>
      <c r="E30" s="652">
        <f t="shared" si="0"/>
        <v>-1.3500000089406967</v>
      </c>
      <c r="F30" s="14"/>
    </row>
    <row r="31" spans="1:6" ht="14.4">
      <c r="A31" s="952">
        <v>11</v>
      </c>
      <c r="B31" s="288" t="s">
        <v>580</v>
      </c>
      <c r="C31" s="630">
        <f>SUM(C32:C33)</f>
        <v>0</v>
      </c>
      <c r="D31" s="630">
        <f>SUM(D32:D33)</f>
        <v>0</v>
      </c>
      <c r="E31" s="652">
        <f t="shared" si="0"/>
        <v>0</v>
      </c>
      <c r="F31" s="14"/>
    </row>
    <row r="32" spans="1:6" ht="14.4">
      <c r="A32" s="952">
        <v>11.1</v>
      </c>
      <c r="B32" s="290" t="s">
        <v>581</v>
      </c>
      <c r="C32" s="630">
        <v>0</v>
      </c>
      <c r="D32" s="630"/>
      <c r="E32" s="652">
        <f t="shared" si="0"/>
        <v>0</v>
      </c>
      <c r="F32" s="14"/>
    </row>
    <row r="33" spans="1:7" ht="14.4">
      <c r="A33" s="952">
        <v>11.2</v>
      </c>
      <c r="B33" s="290" t="s">
        <v>582</v>
      </c>
      <c r="C33" s="630">
        <v>0</v>
      </c>
      <c r="D33" s="630"/>
      <c r="E33" s="652">
        <f t="shared" si="0"/>
        <v>0</v>
      </c>
      <c r="F33" s="14"/>
    </row>
    <row r="34" spans="1:7" ht="14.4">
      <c r="A34" s="952">
        <v>13</v>
      </c>
      <c r="B34" s="288" t="s">
        <v>583</v>
      </c>
      <c r="C34" s="630">
        <v>43156114.626000002</v>
      </c>
      <c r="D34" s="630"/>
      <c r="E34" s="652">
        <f t="shared" si="0"/>
        <v>43156114.626000002</v>
      </c>
      <c r="F34" s="14"/>
    </row>
    <row r="35" spans="1:7" ht="14.4">
      <c r="A35" s="952">
        <v>13.1</v>
      </c>
      <c r="B35" s="656" t="s">
        <v>584</v>
      </c>
      <c r="C35" s="630"/>
      <c r="D35" s="630"/>
      <c r="E35" s="652">
        <f t="shared" si="0"/>
        <v>0</v>
      </c>
      <c r="F35" s="14"/>
    </row>
    <row r="36" spans="1:7" ht="14.4">
      <c r="A36" s="952">
        <v>13.2</v>
      </c>
      <c r="B36" s="656" t="s">
        <v>585</v>
      </c>
      <c r="C36" s="630"/>
      <c r="D36" s="630"/>
      <c r="E36" s="652">
        <f t="shared" si="0"/>
        <v>0</v>
      </c>
      <c r="F36" s="14"/>
    </row>
    <row r="37" spans="1:7" ht="26.4">
      <c r="A37" s="953"/>
      <c r="B37" s="954" t="s">
        <v>234</v>
      </c>
      <c r="C37" s="955">
        <f>SUM(C8,C12,C14,C15,C16,C20,C23,C24,C25,C28,C31,C34)</f>
        <v>4814375297.8757086</v>
      </c>
      <c r="D37" s="955">
        <f>SUM(D8,D12,D14,D15,D16,D20,D23,D24,D25,D28,D31,D34)</f>
        <v>91525095.299999997</v>
      </c>
      <c r="E37" s="955">
        <f>SUM(E8,E12,E14,E15,E16,E20,E23,E24,E25,E28,E31,E34)</f>
        <v>4722850202.5757084</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scale="64"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zoomScale="85" zoomScaleNormal="85" workbookViewId="0">
      <pane xSplit="1" ySplit="4" topLeftCell="B5"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2" outlineLevelRow="1"/>
  <cols>
    <col min="1" max="1" width="9.5546875" style="4" bestFit="1" customWidth="1"/>
    <col min="2" max="2" width="106.109375" style="4" customWidth="1"/>
    <col min="3" max="3" width="18.88671875" style="4" customWidth="1"/>
    <col min="4" max="4" width="25.44140625" style="4" customWidth="1"/>
    <col min="5" max="5" width="24.33203125" style="4" customWidth="1"/>
    <col min="6" max="6" width="24" style="4" customWidth="1"/>
    <col min="7" max="7" width="10" style="4" bestFit="1" customWidth="1"/>
    <col min="8" max="8" width="12" style="4" bestFit="1" customWidth="1"/>
    <col min="9" max="9" width="12.5546875" style="4" bestFit="1" customWidth="1"/>
    <col min="10" max="16384" width="9.109375" style="4"/>
  </cols>
  <sheetData>
    <row r="1" spans="1:6">
      <c r="A1" s="2" t="s">
        <v>30</v>
      </c>
      <c r="B1" s="3" t="str">
        <f>'Info '!C2</f>
        <v>JSC "Liberty Bank"</v>
      </c>
    </row>
    <row r="2" spans="1:6" s="37" customFormat="1" ht="15.75" customHeight="1">
      <c r="A2" s="2" t="s">
        <v>31</v>
      </c>
      <c r="B2" s="475">
        <f>'1. key ratios '!B2</f>
        <v>45565</v>
      </c>
      <c r="C2" s="4"/>
      <c r="D2" s="4"/>
      <c r="E2" s="4"/>
      <c r="F2" s="4"/>
    </row>
    <row r="3" spans="1:6" s="37" customFormat="1" ht="15.75" customHeight="1">
      <c r="C3" s="4"/>
      <c r="D3" s="4"/>
      <c r="E3" s="4"/>
      <c r="F3" s="4"/>
    </row>
    <row r="4" spans="1:6" s="37" customFormat="1" ht="28.5" customHeight="1" thickBot="1">
      <c r="A4" s="37" t="s">
        <v>46</v>
      </c>
      <c r="B4" s="560" t="s">
        <v>552</v>
      </c>
      <c r="C4" s="38" t="s">
        <v>35</v>
      </c>
      <c r="D4" s="4"/>
      <c r="E4" s="4"/>
      <c r="F4" s="4"/>
    </row>
    <row r="5" spans="1:6" ht="14.4">
      <c r="A5" s="116">
        <v>1</v>
      </c>
      <c r="B5" s="156" t="s">
        <v>554</v>
      </c>
      <c r="C5" s="696">
        <f>'7. LI1 '!E37</f>
        <v>4722850202.5757084</v>
      </c>
    </row>
    <row r="6" spans="1:6" s="117" customFormat="1" ht="14.4">
      <c r="A6" s="41">
        <v>2.1</v>
      </c>
      <c r="B6" s="113" t="s">
        <v>214</v>
      </c>
      <c r="C6" s="686">
        <v>366633203.99998832</v>
      </c>
    </row>
    <row r="7" spans="1:6" s="23" customFormat="1" ht="14.4" outlineLevel="1">
      <c r="A7" s="18">
        <v>2.2000000000000002</v>
      </c>
      <c r="B7" s="19" t="s">
        <v>215</v>
      </c>
      <c r="C7" s="687">
        <v>129818323.91544399</v>
      </c>
    </row>
    <row r="8" spans="1:6" s="23" customFormat="1" ht="26.4">
      <c r="A8" s="18">
        <v>3</v>
      </c>
      <c r="B8" s="114" t="s">
        <v>553</v>
      </c>
      <c r="C8" s="688">
        <f>SUM(C5:C7)</f>
        <v>5219301730.4911413</v>
      </c>
    </row>
    <row r="9" spans="1:6" s="117" customFormat="1" ht="14.4">
      <c r="A9" s="41">
        <v>4</v>
      </c>
      <c r="B9" s="43" t="s">
        <v>48</v>
      </c>
      <c r="C9" s="686"/>
    </row>
    <row r="10" spans="1:6" s="23" customFormat="1" ht="14.4" outlineLevel="1">
      <c r="A10" s="18">
        <v>5.0999999999999996</v>
      </c>
      <c r="B10" s="19" t="s">
        <v>216</v>
      </c>
      <c r="C10" s="687">
        <v>-299604910.83936703</v>
      </c>
    </row>
    <row r="11" spans="1:6" s="23" customFormat="1" ht="14.4" outlineLevel="1">
      <c r="A11" s="18">
        <v>5.2</v>
      </c>
      <c r="B11" s="19" t="s">
        <v>217</v>
      </c>
      <c r="C11" s="687">
        <v>-125810354.6871351</v>
      </c>
    </row>
    <row r="12" spans="1:6" s="23" customFormat="1" ht="14.4">
      <c r="A12" s="18">
        <v>6</v>
      </c>
      <c r="B12" s="112" t="s">
        <v>357</v>
      </c>
      <c r="C12" s="689"/>
    </row>
    <row r="13" spans="1:6" s="23" customFormat="1" ht="15" thickBot="1">
      <c r="A13" s="20">
        <v>7</v>
      </c>
      <c r="B13" s="115" t="s">
        <v>177</v>
      </c>
      <c r="C13" s="697">
        <f>SUM(C8:C12)</f>
        <v>4793886464.9646397</v>
      </c>
    </row>
    <row r="15" spans="1:6" ht="26.4">
      <c r="A15" s="126"/>
      <c r="B15" s="24" t="s">
        <v>358</v>
      </c>
    </row>
    <row r="16" spans="1:6">
      <c r="A16" s="126"/>
      <c r="B16" s="126"/>
    </row>
    <row r="17" spans="1:5" ht="13.8">
      <c r="A17" s="121"/>
      <c r="B17" s="122"/>
      <c r="C17" s="126"/>
      <c r="D17" s="126"/>
      <c r="E17" s="126"/>
    </row>
    <row r="18" spans="1:5" ht="14.4">
      <c r="A18" s="127"/>
      <c r="B18" s="128"/>
      <c r="C18" s="126"/>
      <c r="D18" s="126"/>
      <c r="E18" s="126"/>
    </row>
    <row r="19" spans="1:5" ht="13.8">
      <c r="A19" s="129"/>
      <c r="B19" s="123"/>
      <c r="C19" s="126"/>
      <c r="D19" s="126"/>
      <c r="E19" s="126"/>
    </row>
    <row r="20" spans="1:5" ht="13.8">
      <c r="A20" s="130"/>
      <c r="B20" s="124"/>
      <c r="C20" s="126"/>
      <c r="D20" s="126"/>
      <c r="E20" s="126"/>
    </row>
    <row r="21" spans="1:5" ht="13.8">
      <c r="A21" s="130"/>
      <c r="B21" s="128"/>
      <c r="C21" s="126"/>
      <c r="D21" s="126"/>
      <c r="E21" s="126"/>
    </row>
    <row r="22" spans="1:5" ht="13.8">
      <c r="A22" s="129"/>
      <c r="B22" s="125"/>
      <c r="C22" s="126"/>
      <c r="D22" s="126"/>
      <c r="E22" s="126"/>
    </row>
    <row r="23" spans="1:5" ht="13.8">
      <c r="A23" s="130"/>
      <c r="B23" s="124"/>
      <c r="C23" s="126"/>
      <c r="D23" s="126"/>
      <c r="E23" s="126"/>
    </row>
    <row r="24" spans="1:5" ht="13.8">
      <c r="A24" s="130"/>
      <c r="B24" s="124"/>
      <c r="C24" s="126"/>
      <c r="D24" s="126"/>
      <c r="E24" s="126"/>
    </row>
    <row r="25" spans="1:5" ht="13.8">
      <c r="A25" s="130"/>
      <c r="B25" s="131"/>
      <c r="C25" s="126"/>
      <c r="D25" s="126"/>
      <c r="E25" s="126"/>
    </row>
    <row r="26" spans="1:5" ht="13.8">
      <c r="A26" s="130"/>
      <c r="B26" s="128"/>
      <c r="C26" s="126"/>
      <c r="D26" s="126"/>
      <c r="E26" s="126"/>
    </row>
    <row r="27" spans="1:5">
      <c r="A27" s="126"/>
      <c r="B27" s="132"/>
      <c r="C27" s="126"/>
      <c r="D27" s="126"/>
      <c r="E27" s="126"/>
    </row>
    <row r="28" spans="1:5">
      <c r="A28" s="126"/>
      <c r="B28" s="132"/>
      <c r="C28" s="126"/>
      <c r="D28" s="126"/>
      <c r="E28" s="126"/>
    </row>
    <row r="29" spans="1:5">
      <c r="A29" s="126"/>
      <c r="B29" s="132"/>
      <c r="C29" s="126"/>
      <c r="D29" s="126"/>
      <c r="E29" s="126"/>
    </row>
    <row r="30" spans="1:5">
      <c r="A30" s="126"/>
      <c r="B30" s="132"/>
      <c r="C30" s="126"/>
      <c r="D30" s="126"/>
      <c r="E30" s="126"/>
    </row>
    <row r="31" spans="1:5">
      <c r="A31" s="126"/>
      <c r="B31" s="132"/>
      <c r="C31" s="126"/>
      <c r="D31" s="126"/>
      <c r="E31" s="126"/>
    </row>
    <row r="32" spans="1:5">
      <c r="A32" s="126"/>
      <c r="B32" s="132"/>
      <c r="C32" s="126"/>
      <c r="D32" s="126"/>
      <c r="E32" s="126"/>
    </row>
    <row r="33" spans="1:5">
      <c r="A33" s="126"/>
      <c r="B33" s="132"/>
      <c r="C33" s="126"/>
      <c r="D33" s="126"/>
      <c r="E33" s="126"/>
    </row>
  </sheetData>
  <pageMargins left="0.7" right="0.7" top="0.75" bottom="0.75" header="0.3" footer="0.3"/>
  <pageSetup paperSize="9" scale="61"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6"/>
  <sheetViews>
    <sheetView zoomScale="90" zoomScaleNormal="90" workbookViewId="0">
      <pane xSplit="1" ySplit="5" topLeftCell="B6"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2"/>
  <cols>
    <col min="1" max="1" width="9.5546875" style="45" bestFit="1" customWidth="1"/>
    <col min="2" max="2" width="132.44140625" style="4" customWidth="1"/>
    <col min="3" max="3" width="18.44140625" style="4" customWidth="1"/>
    <col min="4" max="16384" width="9.109375" style="4"/>
  </cols>
  <sheetData>
    <row r="1" spans="1:3">
      <c r="A1" s="2" t="s">
        <v>30</v>
      </c>
      <c r="B1" s="3" t="str">
        <f>'Info '!C2</f>
        <v>JSC "Liberty Bank"</v>
      </c>
    </row>
    <row r="2" spans="1:3" s="37" customFormat="1" ht="15.75" customHeight="1">
      <c r="A2" s="37" t="s">
        <v>31</v>
      </c>
      <c r="B2" s="475">
        <f>'1. key ratios '!B2</f>
        <v>45565</v>
      </c>
    </row>
    <row r="3" spans="1:3" s="37" customFormat="1" ht="15.75" customHeight="1"/>
    <row r="4" spans="1:3" ht="13.8" thickBot="1">
      <c r="A4" s="45" t="s">
        <v>143</v>
      </c>
      <c r="B4" s="81" t="s">
        <v>142</v>
      </c>
    </row>
    <row r="5" spans="1:3">
      <c r="A5" s="46" t="s">
        <v>6</v>
      </c>
      <c r="B5" s="47"/>
      <c r="C5" s="48" t="s">
        <v>35</v>
      </c>
    </row>
    <row r="6" spans="1:3" ht="13.8">
      <c r="A6" s="49">
        <v>1</v>
      </c>
      <c r="B6" s="50" t="s">
        <v>141</v>
      </c>
      <c r="C6" s="657">
        <f>SUM(C7:C11)</f>
        <v>571287251</v>
      </c>
    </row>
    <row r="7" spans="1:3" ht="13.8">
      <c r="A7" s="49">
        <v>2</v>
      </c>
      <c r="B7" s="51" t="s">
        <v>140</v>
      </c>
      <c r="C7" s="658">
        <v>44490459</v>
      </c>
    </row>
    <row r="8" spans="1:3" ht="13.8">
      <c r="A8" s="49">
        <v>3</v>
      </c>
      <c r="B8" s="52" t="s">
        <v>139</v>
      </c>
      <c r="C8" s="658">
        <v>36850537</v>
      </c>
    </row>
    <row r="9" spans="1:3" ht="13.8">
      <c r="A9" s="49">
        <v>4</v>
      </c>
      <c r="B9" s="52" t="s">
        <v>138</v>
      </c>
      <c r="C9" s="658">
        <v>21901502</v>
      </c>
    </row>
    <row r="10" spans="1:3" ht="13.8">
      <c r="A10" s="49">
        <v>5</v>
      </c>
      <c r="B10" s="52" t="s">
        <v>137</v>
      </c>
      <c r="C10" s="658">
        <v>0</v>
      </c>
    </row>
    <row r="11" spans="1:3" ht="13.8">
      <c r="A11" s="49">
        <v>6</v>
      </c>
      <c r="B11" s="53" t="s">
        <v>136</v>
      </c>
      <c r="C11" s="658">
        <v>468044753</v>
      </c>
    </row>
    <row r="12" spans="1:3" s="23" customFormat="1" ht="13.8">
      <c r="A12" s="49">
        <v>7</v>
      </c>
      <c r="B12" s="50" t="s">
        <v>135</v>
      </c>
      <c r="C12" s="659">
        <f>SUM(C13:C28)</f>
        <v>94562095.983731389</v>
      </c>
    </row>
    <row r="13" spans="1:3" s="23" customFormat="1" ht="13.8">
      <c r="A13" s="49">
        <v>8</v>
      </c>
      <c r="B13" s="54" t="s">
        <v>134</v>
      </c>
      <c r="C13" s="660">
        <v>21901502</v>
      </c>
    </row>
    <row r="14" spans="1:3" s="23" customFormat="1" ht="26.4">
      <c r="A14" s="49">
        <v>9</v>
      </c>
      <c r="B14" s="55" t="s">
        <v>133</v>
      </c>
      <c r="C14" s="660">
        <v>3037000.6837313883</v>
      </c>
    </row>
    <row r="15" spans="1:3" s="23" customFormat="1" ht="13.8">
      <c r="A15" s="49">
        <v>10</v>
      </c>
      <c r="B15" s="56" t="s">
        <v>132</v>
      </c>
      <c r="C15" s="660">
        <v>69516860</v>
      </c>
    </row>
    <row r="16" spans="1:3" s="23" customFormat="1" ht="13.8">
      <c r="A16" s="49">
        <v>11</v>
      </c>
      <c r="B16" s="57" t="s">
        <v>131</v>
      </c>
      <c r="C16" s="660">
        <v>0</v>
      </c>
    </row>
    <row r="17" spans="1:3" s="23" customFormat="1" ht="13.8">
      <c r="A17" s="49">
        <v>12</v>
      </c>
      <c r="B17" s="56" t="s">
        <v>130</v>
      </c>
      <c r="C17" s="660">
        <v>0</v>
      </c>
    </row>
    <row r="18" spans="1:3" s="23" customFormat="1" ht="13.8">
      <c r="A18" s="49">
        <v>13</v>
      </c>
      <c r="B18" s="56" t="s">
        <v>129</v>
      </c>
      <c r="C18" s="660">
        <v>0</v>
      </c>
    </row>
    <row r="19" spans="1:3" s="23" customFormat="1" ht="13.8">
      <c r="A19" s="49">
        <v>14</v>
      </c>
      <c r="B19" s="56" t="s">
        <v>128</v>
      </c>
      <c r="C19" s="660">
        <v>0</v>
      </c>
    </row>
    <row r="20" spans="1:3" s="23" customFormat="1" ht="13.8">
      <c r="A20" s="49">
        <v>15</v>
      </c>
      <c r="B20" s="56" t="s">
        <v>127</v>
      </c>
      <c r="C20" s="660">
        <v>0</v>
      </c>
    </row>
    <row r="21" spans="1:3" s="23" customFormat="1" ht="26.4">
      <c r="A21" s="49">
        <v>16</v>
      </c>
      <c r="B21" s="55" t="s">
        <v>126</v>
      </c>
      <c r="C21" s="660">
        <v>0</v>
      </c>
    </row>
    <row r="22" spans="1:3" s="23" customFormat="1" ht="13.8">
      <c r="A22" s="49">
        <v>17</v>
      </c>
      <c r="B22" s="58" t="s">
        <v>125</v>
      </c>
      <c r="C22" s="660">
        <v>106733.3</v>
      </c>
    </row>
    <row r="23" spans="1:3" s="23" customFormat="1" ht="13.8">
      <c r="A23" s="49">
        <v>18</v>
      </c>
      <c r="B23" s="413" t="s">
        <v>551</v>
      </c>
      <c r="C23" s="660"/>
    </row>
    <row r="24" spans="1:3" s="23" customFormat="1" ht="13.8">
      <c r="A24" s="49">
        <v>19</v>
      </c>
      <c r="B24" s="55" t="s">
        <v>124</v>
      </c>
      <c r="C24" s="660">
        <v>0</v>
      </c>
    </row>
    <row r="25" spans="1:3" s="23" customFormat="1" ht="26.4">
      <c r="A25" s="49">
        <v>20</v>
      </c>
      <c r="B25" s="55" t="s">
        <v>101</v>
      </c>
      <c r="C25" s="660">
        <v>0</v>
      </c>
    </row>
    <row r="26" spans="1:3" s="23" customFormat="1" ht="13.8">
      <c r="A26" s="49">
        <v>21</v>
      </c>
      <c r="B26" s="59" t="s">
        <v>123</v>
      </c>
      <c r="C26" s="660">
        <v>0</v>
      </c>
    </row>
    <row r="27" spans="1:3" s="23" customFormat="1" ht="13.8">
      <c r="A27" s="49">
        <v>22</v>
      </c>
      <c r="B27" s="59" t="s">
        <v>122</v>
      </c>
      <c r="C27" s="660">
        <v>0</v>
      </c>
    </row>
    <row r="28" spans="1:3" s="23" customFormat="1" ht="13.8">
      <c r="A28" s="49">
        <v>23</v>
      </c>
      <c r="B28" s="59" t="s">
        <v>121</v>
      </c>
      <c r="C28" s="660">
        <v>0</v>
      </c>
    </row>
    <row r="29" spans="1:3" s="23" customFormat="1" ht="13.8">
      <c r="A29" s="49">
        <v>24</v>
      </c>
      <c r="B29" s="60" t="s">
        <v>120</v>
      </c>
      <c r="C29" s="659">
        <f>C6-C12</f>
        <v>476725155.01626861</v>
      </c>
    </row>
    <row r="30" spans="1:3" s="23" customFormat="1" ht="13.8">
      <c r="A30" s="61"/>
      <c r="B30" s="62"/>
      <c r="C30" s="660"/>
    </row>
    <row r="31" spans="1:3" s="23" customFormat="1" ht="13.8">
      <c r="A31" s="61">
        <v>25</v>
      </c>
      <c r="B31" s="60" t="s">
        <v>119</v>
      </c>
      <c r="C31" s="659">
        <f>C32+C35</f>
        <v>4565384</v>
      </c>
    </row>
    <row r="32" spans="1:3" s="23" customFormat="1" ht="13.8">
      <c r="A32" s="61">
        <v>26</v>
      </c>
      <c r="B32" s="52" t="s">
        <v>118</v>
      </c>
      <c r="C32" s="661">
        <f>C33+C34</f>
        <v>45654</v>
      </c>
    </row>
    <row r="33" spans="1:3" s="23" customFormat="1" ht="13.8">
      <c r="A33" s="61">
        <v>27</v>
      </c>
      <c r="B33" s="63" t="s">
        <v>192</v>
      </c>
      <c r="C33" s="660">
        <v>45654</v>
      </c>
    </row>
    <row r="34" spans="1:3" s="23" customFormat="1" ht="13.8">
      <c r="A34" s="61">
        <v>28</v>
      </c>
      <c r="B34" s="63" t="s">
        <v>117</v>
      </c>
      <c r="C34" s="660">
        <v>0</v>
      </c>
    </row>
    <row r="35" spans="1:3" s="23" customFormat="1" ht="13.8">
      <c r="A35" s="61">
        <v>29</v>
      </c>
      <c r="B35" s="52" t="s">
        <v>116</v>
      </c>
      <c r="C35" s="660">
        <v>4519730</v>
      </c>
    </row>
    <row r="36" spans="1:3" s="23" customFormat="1" ht="13.8">
      <c r="A36" s="61">
        <v>30</v>
      </c>
      <c r="B36" s="60" t="s">
        <v>115</v>
      </c>
      <c r="C36" s="659">
        <f>SUM(C37:C41)</f>
        <v>0</v>
      </c>
    </row>
    <row r="37" spans="1:3" s="23" customFormat="1" ht="13.8">
      <c r="A37" s="61">
        <v>31</v>
      </c>
      <c r="B37" s="55" t="s">
        <v>114</v>
      </c>
      <c r="C37" s="660">
        <v>0</v>
      </c>
    </row>
    <row r="38" spans="1:3" s="23" customFormat="1" ht="13.8">
      <c r="A38" s="61">
        <v>32</v>
      </c>
      <c r="B38" s="56" t="s">
        <v>113</v>
      </c>
      <c r="C38" s="660">
        <v>0</v>
      </c>
    </row>
    <row r="39" spans="1:3" s="23" customFormat="1" ht="13.8">
      <c r="A39" s="61">
        <v>33</v>
      </c>
      <c r="B39" s="55" t="s">
        <v>112</v>
      </c>
      <c r="C39" s="660">
        <v>0</v>
      </c>
    </row>
    <row r="40" spans="1:3" s="23" customFormat="1" ht="26.4">
      <c r="A40" s="61">
        <v>34</v>
      </c>
      <c r="B40" s="55" t="s">
        <v>101</v>
      </c>
      <c r="C40" s="660">
        <v>0</v>
      </c>
    </row>
    <row r="41" spans="1:3" s="23" customFormat="1" ht="13.8">
      <c r="A41" s="61">
        <v>35</v>
      </c>
      <c r="B41" s="59" t="s">
        <v>111</v>
      </c>
      <c r="C41" s="660">
        <v>0</v>
      </c>
    </row>
    <row r="42" spans="1:3" s="23" customFormat="1" ht="13.8">
      <c r="A42" s="61">
        <v>36</v>
      </c>
      <c r="B42" s="60" t="s">
        <v>110</v>
      </c>
      <c r="C42" s="659">
        <f>C31-C36</f>
        <v>4565384</v>
      </c>
    </row>
    <row r="43" spans="1:3" s="23" customFormat="1" ht="13.8">
      <c r="A43" s="61"/>
      <c r="B43" s="62"/>
      <c r="C43" s="660"/>
    </row>
    <row r="44" spans="1:3" s="23" customFormat="1" ht="13.8">
      <c r="A44" s="61">
        <v>37</v>
      </c>
      <c r="B44" s="64" t="s">
        <v>109</v>
      </c>
      <c r="C44" s="659">
        <f>SUM(C45:C47)</f>
        <v>95090596.979999989</v>
      </c>
    </row>
    <row r="45" spans="1:3" s="23" customFormat="1" ht="13.8">
      <c r="A45" s="61">
        <v>38</v>
      </c>
      <c r="B45" s="52" t="s">
        <v>108</v>
      </c>
      <c r="C45" s="660">
        <v>95090596.979999989</v>
      </c>
    </row>
    <row r="46" spans="1:3" s="23" customFormat="1" ht="13.8">
      <c r="A46" s="61">
        <v>39</v>
      </c>
      <c r="B46" s="52" t="s">
        <v>107</v>
      </c>
      <c r="C46" s="660">
        <v>0</v>
      </c>
    </row>
    <row r="47" spans="1:3" s="23" customFormat="1" ht="13.8">
      <c r="A47" s="61">
        <v>40</v>
      </c>
      <c r="B47" s="52" t="s">
        <v>106</v>
      </c>
      <c r="C47" s="660">
        <v>0</v>
      </c>
    </row>
    <row r="48" spans="1:3" s="23" customFormat="1" ht="13.8">
      <c r="A48" s="61">
        <v>41</v>
      </c>
      <c r="B48" s="64" t="s">
        <v>105</v>
      </c>
      <c r="C48" s="659">
        <f>SUM(C49:C52)</f>
        <v>0</v>
      </c>
    </row>
    <row r="49" spans="1:3" s="23" customFormat="1" ht="13.8">
      <c r="A49" s="61">
        <v>42</v>
      </c>
      <c r="B49" s="55" t="s">
        <v>104</v>
      </c>
      <c r="C49" s="660">
        <v>0</v>
      </c>
    </row>
    <row r="50" spans="1:3" s="23" customFormat="1" ht="13.8">
      <c r="A50" s="61">
        <v>43</v>
      </c>
      <c r="B50" s="56" t="s">
        <v>103</v>
      </c>
      <c r="C50" s="660">
        <v>0</v>
      </c>
    </row>
    <row r="51" spans="1:3" s="23" customFormat="1" ht="13.8">
      <c r="A51" s="61">
        <v>44</v>
      </c>
      <c r="B51" s="55" t="s">
        <v>102</v>
      </c>
      <c r="C51" s="660">
        <v>0</v>
      </c>
    </row>
    <row r="52" spans="1:3" s="23" customFormat="1" ht="26.4">
      <c r="A52" s="61">
        <v>45</v>
      </c>
      <c r="B52" s="55" t="s">
        <v>101</v>
      </c>
      <c r="C52" s="660">
        <v>0</v>
      </c>
    </row>
    <row r="53" spans="1:3" s="23" customFormat="1" ht="14.4" thickBot="1">
      <c r="A53" s="61">
        <v>46</v>
      </c>
      <c r="B53" s="65" t="s">
        <v>100</v>
      </c>
      <c r="C53" s="494">
        <f>C44-C48</f>
        <v>95090596.979999989</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pageSetup scale="56"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zoomScale="85" zoomScaleNormal="85" workbookViewId="0">
      <selection activeCell="D14" sqref="D14"/>
    </sheetView>
  </sheetViews>
  <sheetFormatPr defaultColWidth="9.109375" defaultRowHeight="13.8"/>
  <cols>
    <col min="1" max="1" width="9.44140625" style="146" bestFit="1" customWidth="1"/>
    <col min="2" max="2" width="59" style="146" customWidth="1"/>
    <col min="3" max="3" width="16.6640625" style="146" bestFit="1" customWidth="1"/>
    <col min="4" max="4" width="14.33203125" style="146" bestFit="1" customWidth="1"/>
    <col min="5" max="16384" width="9.109375" style="146"/>
  </cols>
  <sheetData>
    <row r="1" spans="1:4">
      <c r="A1" s="180" t="s">
        <v>30</v>
      </c>
      <c r="B1" s="3" t="str">
        <f>'Info '!C2</f>
        <v>JSC "Liberty Bank"</v>
      </c>
    </row>
    <row r="2" spans="1:4" s="121" customFormat="1" ht="15.75" customHeight="1">
      <c r="A2" s="121" t="s">
        <v>31</v>
      </c>
      <c r="B2" s="475">
        <f>'1. key ratios '!B2</f>
        <v>45565</v>
      </c>
    </row>
    <row r="3" spans="1:4" s="121" customFormat="1" ht="15.75" customHeight="1"/>
    <row r="4" spans="1:4" ht="14.4" thickBot="1">
      <c r="A4" s="159" t="s">
        <v>280</v>
      </c>
      <c r="B4" s="188" t="s">
        <v>281</v>
      </c>
    </row>
    <row r="5" spans="1:4" s="189" customFormat="1" ht="12.75" customHeight="1">
      <c r="A5" s="233"/>
      <c r="B5" s="234" t="s">
        <v>284</v>
      </c>
      <c r="C5" s="181" t="s">
        <v>282</v>
      </c>
      <c r="D5" s="182" t="s">
        <v>283</v>
      </c>
    </row>
    <row r="6" spans="1:4" s="190" customFormat="1">
      <c r="A6" s="183">
        <v>1</v>
      </c>
      <c r="B6" s="229" t="s">
        <v>285</v>
      </c>
      <c r="C6" s="229"/>
      <c r="D6" s="184"/>
    </row>
    <row r="7" spans="1:4" s="190" customFormat="1">
      <c r="A7" s="185" t="s">
        <v>271</v>
      </c>
      <c r="B7" s="230" t="s">
        <v>286</v>
      </c>
      <c r="C7" s="698">
        <v>4.4999999999999998E-2</v>
      </c>
      <c r="D7" s="819">
        <f>C7*'5. RWA '!$C$13</f>
        <v>148989969.21471322</v>
      </c>
    </row>
    <row r="8" spans="1:4" s="190" customFormat="1">
      <c r="A8" s="185" t="s">
        <v>272</v>
      </c>
      <c r="B8" s="230" t="s">
        <v>287</v>
      </c>
      <c r="C8" s="699">
        <v>0.06</v>
      </c>
      <c r="D8" s="819">
        <f>C8*'5. RWA '!$C$13</f>
        <v>198653292.2862843</v>
      </c>
    </row>
    <row r="9" spans="1:4" s="190" customFormat="1">
      <c r="A9" s="185" t="s">
        <v>273</v>
      </c>
      <c r="B9" s="230" t="s">
        <v>288</v>
      </c>
      <c r="C9" s="699">
        <v>0.08</v>
      </c>
      <c r="D9" s="819">
        <f>C9*'5. RWA '!$C$13</f>
        <v>264871056.38171244</v>
      </c>
    </row>
    <row r="10" spans="1:4" s="190" customFormat="1">
      <c r="A10" s="183" t="s">
        <v>274</v>
      </c>
      <c r="B10" s="229" t="s">
        <v>289</v>
      </c>
      <c r="C10" s="700"/>
      <c r="D10" s="820"/>
    </row>
    <row r="11" spans="1:4" s="191" customFormat="1">
      <c r="A11" s="186" t="s">
        <v>275</v>
      </c>
      <c r="B11" s="227" t="s">
        <v>354</v>
      </c>
      <c r="C11" s="701">
        <v>2.5000000000000001E-2</v>
      </c>
      <c r="D11" s="819">
        <f>C11*'5. RWA '!$C$13</f>
        <v>82772205.119285136</v>
      </c>
    </row>
    <row r="12" spans="1:4" s="191" customFormat="1">
      <c r="A12" s="186" t="s">
        <v>276</v>
      </c>
      <c r="B12" s="227" t="s">
        <v>290</v>
      </c>
      <c r="C12" s="701">
        <v>2.5000000000000001E-3</v>
      </c>
      <c r="D12" s="819">
        <f>C12*'5. RWA '!$C$13</f>
        <v>8277220.5119285136</v>
      </c>
    </row>
    <row r="13" spans="1:4" s="191" customFormat="1">
      <c r="A13" s="186" t="s">
        <v>277</v>
      </c>
      <c r="B13" s="227" t="s">
        <v>291</v>
      </c>
      <c r="C13" s="701">
        <v>0.01</v>
      </c>
      <c r="D13" s="819">
        <f>C13*'5. RWA '!$C$13</f>
        <v>33108882.047714055</v>
      </c>
    </row>
    <row r="14" spans="1:4" s="191" customFormat="1">
      <c r="A14" s="183" t="s">
        <v>278</v>
      </c>
      <c r="B14" s="229" t="s">
        <v>351</v>
      </c>
      <c r="C14" s="702"/>
      <c r="D14" s="821"/>
    </row>
    <row r="15" spans="1:4" s="191" customFormat="1">
      <c r="A15" s="186">
        <v>3.1</v>
      </c>
      <c r="B15" s="227" t="s">
        <v>296</v>
      </c>
      <c r="C15" s="701">
        <v>3.0902138804496576E-2</v>
      </c>
      <c r="D15" s="819">
        <f>C15*'5. RWA '!$C$13</f>
        <v>102313526.87001644</v>
      </c>
    </row>
    <row r="16" spans="1:4" s="191" customFormat="1">
      <c r="A16" s="186">
        <v>3.2</v>
      </c>
      <c r="B16" s="227" t="s">
        <v>297</v>
      </c>
      <c r="C16" s="701">
        <v>3.8596249554671669E-2</v>
      </c>
      <c r="D16" s="819">
        <f>C16*'5. RWA '!$C$13</f>
        <v>127787867.39897603</v>
      </c>
    </row>
    <row r="17" spans="1:6" s="190" customFormat="1">
      <c r="A17" s="186">
        <v>3.3</v>
      </c>
      <c r="B17" s="227" t="s">
        <v>298</v>
      </c>
      <c r="C17" s="701">
        <v>4.8720079489112576E-2</v>
      </c>
      <c r="D17" s="819">
        <f>C17*'5. RWA '!$C$13</f>
        <v>161306736.51602811</v>
      </c>
    </row>
    <row r="18" spans="1:6" s="189" customFormat="1" ht="12.75" customHeight="1">
      <c r="A18" s="231"/>
      <c r="B18" s="232" t="s">
        <v>350</v>
      </c>
      <c r="C18" s="703" t="s">
        <v>731</v>
      </c>
      <c r="D18" s="822" t="s">
        <v>732</v>
      </c>
    </row>
    <row r="19" spans="1:6" s="190" customFormat="1">
      <c r="A19" s="187">
        <v>4</v>
      </c>
      <c r="B19" s="227" t="s">
        <v>292</v>
      </c>
      <c r="C19" s="701">
        <f>C7+C11+C12+C13+C15</f>
        <v>0.11340213880449658</v>
      </c>
      <c r="D19" s="819">
        <f>C19*'5. RWA '!$C$13</f>
        <v>375461803.76365739</v>
      </c>
    </row>
    <row r="20" spans="1:6" s="190" customFormat="1">
      <c r="A20" s="187">
        <v>5</v>
      </c>
      <c r="B20" s="227" t="s">
        <v>90</v>
      </c>
      <c r="C20" s="701">
        <f>C8+C11+C12+C13+C16</f>
        <v>0.13609624955467164</v>
      </c>
      <c r="D20" s="819">
        <f>C20*'5. RWA '!$C$13</f>
        <v>450599467.36418796</v>
      </c>
    </row>
    <row r="21" spans="1:6" s="190" customFormat="1" ht="14.4" thickBot="1">
      <c r="A21" s="192" t="s">
        <v>279</v>
      </c>
      <c r="B21" s="193" t="s">
        <v>293</v>
      </c>
      <c r="C21" s="228">
        <f>C9+C11+C12+C13+C17</f>
        <v>0.16622007948911258</v>
      </c>
      <c r="D21" s="819">
        <f>C21*'5. RWA '!$C$13</f>
        <v>550336100.57666826</v>
      </c>
    </row>
    <row r="22" spans="1:6">
      <c r="D22" s="526"/>
      <c r="F22" s="159"/>
    </row>
    <row r="23" spans="1:6" ht="53.4">
      <c r="B23" s="158" t="s">
        <v>353</v>
      </c>
    </row>
  </sheetData>
  <conditionalFormatting sqref="C21">
    <cfRule type="cellIs" dxfId="21" priority="1" operator="lessThan">
      <formula>#REF!</formula>
    </cfRule>
  </conditionalFormatting>
  <pageMargins left="0.7" right="0.7" top="0.75" bottom="0.75" header="0.3" footer="0.3"/>
  <pageSetup paperSize="9" scale="87"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8"/>
  <sheetViews>
    <sheetView zoomScale="70" zoomScaleNormal="70" workbookViewId="0">
      <pane xSplit="1" ySplit="5" topLeftCell="B45"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10.6640625" style="4" customWidth="1"/>
    <col min="2" max="2" width="91.88671875" style="4" customWidth="1"/>
    <col min="3" max="3" width="53.109375" style="4" customWidth="1"/>
    <col min="4" max="4" width="28.88671875" style="4" customWidth="1"/>
    <col min="5" max="5" width="9.44140625" style="5" customWidth="1"/>
    <col min="6" max="16384" width="9.109375" style="5"/>
  </cols>
  <sheetData>
    <row r="1" spans="1:6">
      <c r="A1" s="2" t="s">
        <v>30</v>
      </c>
      <c r="B1" s="3" t="str">
        <f>'Info '!C2</f>
        <v>JSC "Liberty Bank"</v>
      </c>
      <c r="E1" s="4"/>
      <c r="F1" s="4"/>
    </row>
    <row r="2" spans="1:6" s="37" customFormat="1" ht="15.75" customHeight="1">
      <c r="A2" s="2" t="s">
        <v>31</v>
      </c>
      <c r="B2" s="475">
        <f>'1. key ratios '!B2</f>
        <v>45565</v>
      </c>
    </row>
    <row r="3" spans="1:6" s="37" customFormat="1" ht="15.75" customHeight="1">
      <c r="A3" s="66"/>
    </row>
    <row r="4" spans="1:6" s="37" customFormat="1" ht="15.75" customHeight="1" thickBot="1">
      <c r="A4" s="37" t="s">
        <v>47</v>
      </c>
      <c r="B4" s="118" t="s">
        <v>178</v>
      </c>
      <c r="D4" s="17" t="s">
        <v>35</v>
      </c>
    </row>
    <row r="5" spans="1:6" ht="26.4">
      <c r="A5" s="67" t="s">
        <v>6</v>
      </c>
      <c r="B5" s="137" t="s">
        <v>218</v>
      </c>
      <c r="C5" s="68" t="s">
        <v>658</v>
      </c>
      <c r="D5" s="69" t="s">
        <v>49</v>
      </c>
    </row>
    <row r="6" spans="1:6" ht="14.4">
      <c r="A6" s="491">
        <v>1</v>
      </c>
      <c r="B6" s="535" t="s">
        <v>559</v>
      </c>
      <c r="C6" s="495">
        <f>SUM(C7:C9)</f>
        <v>637001467.69000006</v>
      </c>
      <c r="D6" s="70"/>
      <c r="E6" s="71"/>
    </row>
    <row r="7" spans="1:6" ht="14.4">
      <c r="A7" s="491">
        <v>1.1000000000000001</v>
      </c>
      <c r="B7" s="536" t="s">
        <v>560</v>
      </c>
      <c r="C7" s="496">
        <v>305495857.70000005</v>
      </c>
      <c r="D7" s="72"/>
      <c r="E7" s="71"/>
    </row>
    <row r="8" spans="1:6" ht="14.4">
      <c r="A8" s="491">
        <v>1.2</v>
      </c>
      <c r="B8" s="536" t="s">
        <v>561</v>
      </c>
      <c r="C8" s="496">
        <v>106829366.95999999</v>
      </c>
      <c r="D8" s="72"/>
      <c r="E8" s="71"/>
    </row>
    <row r="9" spans="1:6" ht="14.4">
      <c r="A9" s="491">
        <v>1.3</v>
      </c>
      <c r="B9" s="536" t="s">
        <v>562</v>
      </c>
      <c r="C9" s="496">
        <v>224676243.03000003</v>
      </c>
      <c r="D9" s="312"/>
      <c r="E9" s="71"/>
    </row>
    <row r="10" spans="1:6" ht="14.4">
      <c r="A10" s="491">
        <v>2</v>
      </c>
      <c r="B10" s="537" t="s">
        <v>563</v>
      </c>
      <c r="C10" s="497">
        <v>245402.97999999998</v>
      </c>
      <c r="D10" s="312"/>
      <c r="E10" s="71"/>
    </row>
    <row r="11" spans="1:6" ht="14.4">
      <c r="A11" s="491">
        <v>2.1</v>
      </c>
      <c r="B11" s="538" t="s">
        <v>564</v>
      </c>
      <c r="C11" s="498">
        <v>163.24</v>
      </c>
      <c r="D11" s="313"/>
      <c r="E11" s="73"/>
    </row>
    <row r="12" spans="1:6" ht="14.4">
      <c r="A12" s="491">
        <v>3</v>
      </c>
      <c r="B12" s="539" t="s">
        <v>565</v>
      </c>
      <c r="C12" s="499"/>
      <c r="D12" s="313"/>
      <c r="E12" s="73"/>
    </row>
    <row r="13" spans="1:6" ht="14.4">
      <c r="A13" s="491">
        <v>4</v>
      </c>
      <c r="B13" s="540" t="s">
        <v>566</v>
      </c>
      <c r="C13" s="499"/>
      <c r="D13" s="313"/>
      <c r="E13" s="73"/>
    </row>
    <row r="14" spans="1:6" ht="14.4">
      <c r="A14" s="491">
        <v>5</v>
      </c>
      <c r="B14" s="541" t="s">
        <v>567</v>
      </c>
      <c r="C14" s="499">
        <f>SUM(C15:C17)</f>
        <v>221894417.88810998</v>
      </c>
      <c r="D14" s="313"/>
      <c r="E14" s="73"/>
    </row>
    <row r="15" spans="1:6" ht="14.4">
      <c r="A15" s="491">
        <v>5.0999999999999996</v>
      </c>
      <c r="B15" s="542" t="s">
        <v>568</v>
      </c>
      <c r="C15" s="500">
        <v>0</v>
      </c>
      <c r="D15" s="313"/>
      <c r="E15" s="71"/>
    </row>
    <row r="16" spans="1:6" ht="14.4">
      <c r="A16" s="491">
        <v>5.2</v>
      </c>
      <c r="B16" s="542" t="s">
        <v>569</v>
      </c>
      <c r="C16" s="496">
        <v>221894417.88810998</v>
      </c>
      <c r="D16" s="312"/>
      <c r="E16" s="71"/>
    </row>
    <row r="17" spans="1:5" ht="14.4">
      <c r="A17" s="491">
        <v>5.3</v>
      </c>
      <c r="B17" s="543" t="s">
        <v>570</v>
      </c>
      <c r="C17" s="496"/>
      <c r="D17" s="312"/>
      <c r="E17" s="71"/>
    </row>
    <row r="18" spans="1:5" ht="14.4">
      <c r="A18" s="491">
        <v>6</v>
      </c>
      <c r="B18" s="539" t="s">
        <v>571</v>
      </c>
      <c r="C18" s="497">
        <f>SUM(C19:C20)</f>
        <v>3650288140.5815988</v>
      </c>
      <c r="D18" s="312"/>
      <c r="E18" s="71"/>
    </row>
    <row r="19" spans="1:5" ht="14.4">
      <c r="A19" s="491">
        <v>6.1</v>
      </c>
      <c r="B19" s="542" t="s">
        <v>569</v>
      </c>
      <c r="C19" s="498">
        <v>321943878.17679799</v>
      </c>
      <c r="D19" s="312"/>
      <c r="E19" s="71"/>
    </row>
    <row r="20" spans="1:5" ht="14.4">
      <c r="A20" s="491">
        <v>6.2</v>
      </c>
      <c r="B20" s="543" t="s">
        <v>570</v>
      </c>
      <c r="C20" s="498">
        <v>3328344262.4048009</v>
      </c>
      <c r="D20" s="312"/>
      <c r="E20" s="71"/>
    </row>
    <row r="21" spans="1:5" ht="14.4">
      <c r="A21" s="491">
        <v>7</v>
      </c>
      <c r="B21" s="537" t="s">
        <v>572</v>
      </c>
      <c r="C21" s="499">
        <v>106733.3</v>
      </c>
      <c r="D21" s="312"/>
      <c r="E21" s="71"/>
    </row>
    <row r="22" spans="1:5" ht="14.4">
      <c r="A22" s="491">
        <v>8</v>
      </c>
      <c r="B22" s="544" t="s">
        <v>573</v>
      </c>
      <c r="C22" s="497"/>
      <c r="D22" s="312"/>
      <c r="E22" s="71"/>
    </row>
    <row r="23" spans="1:5" ht="14.4">
      <c r="A23" s="491">
        <v>9</v>
      </c>
      <c r="B23" s="540" t="s">
        <v>574</v>
      </c>
      <c r="C23" s="497">
        <f>SUM(C24:C25)</f>
        <v>192166162.16</v>
      </c>
      <c r="D23" s="314"/>
      <c r="E23" s="71"/>
    </row>
    <row r="24" spans="1:5" ht="14.4">
      <c r="A24" s="491">
        <v>9.1</v>
      </c>
      <c r="B24" s="542" t="s">
        <v>575</v>
      </c>
      <c r="C24" s="501">
        <v>190121443.12</v>
      </c>
      <c r="D24" s="315"/>
      <c r="E24" s="71"/>
    </row>
    <row r="25" spans="1:5" ht="14.4">
      <c r="A25" s="491">
        <v>9.1999999999999993</v>
      </c>
      <c r="B25" s="542" t="s">
        <v>576</v>
      </c>
      <c r="C25" s="501">
        <v>2044719.04</v>
      </c>
      <c r="D25" s="504"/>
      <c r="E25" s="75"/>
    </row>
    <row r="26" spans="1:5" ht="14.4">
      <c r="A26" s="491">
        <v>10</v>
      </c>
      <c r="B26" s="540" t="s">
        <v>577</v>
      </c>
      <c r="C26" s="823">
        <f>SUM(C27:C28)</f>
        <v>69516858.649999991</v>
      </c>
      <c r="D26" s="412" t="s">
        <v>700</v>
      </c>
      <c r="E26" s="71"/>
    </row>
    <row r="27" spans="1:5" ht="14.4">
      <c r="A27" s="491">
        <v>10.1</v>
      </c>
      <c r="B27" s="542" t="s">
        <v>578</v>
      </c>
      <c r="C27" s="496"/>
      <c r="D27" s="72"/>
      <c r="E27" s="71"/>
    </row>
    <row r="28" spans="1:5" ht="14.4">
      <c r="A28" s="491">
        <v>10.199999999999999</v>
      </c>
      <c r="B28" s="542" t="s">
        <v>579</v>
      </c>
      <c r="C28" s="496">
        <v>69516858.649999991</v>
      </c>
      <c r="D28" s="72"/>
      <c r="E28" s="71"/>
    </row>
    <row r="29" spans="1:5" ht="14.4">
      <c r="A29" s="491">
        <v>11</v>
      </c>
      <c r="B29" s="540" t="s">
        <v>580</v>
      </c>
      <c r="C29" s="497">
        <f>SUM(C30:C31)</f>
        <v>0</v>
      </c>
      <c r="D29" s="72"/>
      <c r="E29" s="71"/>
    </row>
    <row r="30" spans="1:5" ht="14.4">
      <c r="A30" s="491">
        <v>11.1</v>
      </c>
      <c r="B30" s="542" t="s">
        <v>581</v>
      </c>
      <c r="C30" s="496">
        <v>0</v>
      </c>
      <c r="D30" s="72"/>
      <c r="E30" s="71"/>
    </row>
    <row r="31" spans="1:5" ht="14.4">
      <c r="A31" s="491">
        <v>11.2</v>
      </c>
      <c r="B31" s="542" t="s">
        <v>582</v>
      </c>
      <c r="C31" s="496"/>
      <c r="D31" s="72"/>
      <c r="E31" s="71"/>
    </row>
    <row r="32" spans="1:5" ht="14.4">
      <c r="A32" s="491">
        <v>13</v>
      </c>
      <c r="B32" s="540" t="s">
        <v>583</v>
      </c>
      <c r="C32" s="497">
        <v>43156114.626000002</v>
      </c>
      <c r="D32" s="72"/>
      <c r="E32" s="71"/>
    </row>
    <row r="33" spans="1:5" ht="14.4">
      <c r="A33" s="491">
        <v>13.1</v>
      </c>
      <c r="B33" s="545" t="s">
        <v>584</v>
      </c>
      <c r="C33" s="496"/>
      <c r="D33" s="72"/>
      <c r="E33" s="71"/>
    </row>
    <row r="34" spans="1:5" ht="14.4">
      <c r="A34" s="491">
        <v>13.2</v>
      </c>
      <c r="B34" s="545" t="s">
        <v>585</v>
      </c>
      <c r="C34" s="501"/>
      <c r="D34" s="74"/>
      <c r="E34" s="71"/>
    </row>
    <row r="35" spans="1:5" ht="14.4">
      <c r="A35" s="491">
        <v>14</v>
      </c>
      <c r="B35" s="505" t="s">
        <v>586</v>
      </c>
      <c r="C35" s="502">
        <f>SUM(C6,C10,C12,C13,C14,C18,C21,C22,C23,C26,C29,C32)</f>
        <v>4814375297.8757086</v>
      </c>
      <c r="D35" s="74"/>
      <c r="E35" s="71"/>
    </row>
    <row r="36" spans="1:5" ht="14.4">
      <c r="A36" s="491"/>
      <c r="B36" s="506" t="s">
        <v>587</v>
      </c>
      <c r="C36" s="503"/>
      <c r="D36" s="76"/>
      <c r="E36" s="71"/>
    </row>
    <row r="37" spans="1:5" ht="14.4">
      <c r="A37" s="491">
        <v>15</v>
      </c>
      <c r="B37" s="546" t="s">
        <v>588</v>
      </c>
      <c r="C37" s="534">
        <v>2548045.75</v>
      </c>
      <c r="D37" s="504"/>
      <c r="E37" s="75"/>
    </row>
    <row r="38" spans="1:5" ht="14.4">
      <c r="A38" s="491">
        <v>15.1</v>
      </c>
      <c r="B38" s="538" t="s">
        <v>564</v>
      </c>
      <c r="C38" s="496">
        <v>2548045.75</v>
      </c>
      <c r="D38" s="72"/>
      <c r="E38" s="71"/>
    </row>
    <row r="39" spans="1:5" ht="14.4">
      <c r="A39" s="491">
        <v>16</v>
      </c>
      <c r="B39" s="537" t="s">
        <v>589</v>
      </c>
      <c r="C39" s="497">
        <v>0</v>
      </c>
      <c r="D39" s="72"/>
      <c r="E39" s="71"/>
    </row>
    <row r="40" spans="1:5" ht="14.4">
      <c r="A40" s="491">
        <v>17</v>
      </c>
      <c r="B40" s="537" t="s">
        <v>590</v>
      </c>
      <c r="C40" s="497">
        <f>SUM(C41:C44)</f>
        <v>4064361131.9382634</v>
      </c>
      <c r="D40" s="72"/>
      <c r="E40" s="71"/>
    </row>
    <row r="41" spans="1:5" ht="14.4">
      <c r="A41" s="491">
        <v>17.100000000000001</v>
      </c>
      <c r="B41" s="547" t="s">
        <v>591</v>
      </c>
      <c r="C41" s="496">
        <v>3221953040.9582634</v>
      </c>
      <c r="D41" s="72"/>
      <c r="E41" s="71"/>
    </row>
    <row r="42" spans="1:5" ht="14.4">
      <c r="A42" s="491">
        <v>17.2</v>
      </c>
      <c r="B42" s="536" t="s">
        <v>592</v>
      </c>
      <c r="C42" s="501">
        <v>805421105.14999998</v>
      </c>
      <c r="D42" s="72"/>
      <c r="E42" s="71"/>
    </row>
    <row r="43" spans="1:5" ht="14.4">
      <c r="A43" s="491">
        <v>17.3</v>
      </c>
      <c r="B43" s="548" t="s">
        <v>593</v>
      </c>
      <c r="C43" s="618"/>
      <c r="D43" s="74"/>
      <c r="E43" s="71"/>
    </row>
    <row r="44" spans="1:5" ht="14.4">
      <c r="A44" s="491">
        <v>17.399999999999999</v>
      </c>
      <c r="B44" s="549" t="s">
        <v>594</v>
      </c>
      <c r="C44" s="618">
        <v>36986985.829999998</v>
      </c>
      <c r="D44" s="507"/>
      <c r="E44" s="71"/>
    </row>
    <row r="45" spans="1:5" ht="14.4">
      <c r="A45" s="491">
        <v>18</v>
      </c>
      <c r="B45" s="550" t="s">
        <v>595</v>
      </c>
      <c r="C45" s="619">
        <v>1482495.9932950079</v>
      </c>
      <c r="D45" s="508"/>
      <c r="E45" s="75"/>
    </row>
    <row r="46" spans="1:5" ht="14.4">
      <c r="A46" s="491">
        <v>19</v>
      </c>
      <c r="B46" s="550" t="s">
        <v>596</v>
      </c>
      <c r="C46" s="619">
        <f>SUM(C47:C48)</f>
        <v>18101169.48</v>
      </c>
      <c r="D46" s="509"/>
    </row>
    <row r="47" spans="1:5" ht="14.4">
      <c r="A47" s="491">
        <v>19.100000000000001</v>
      </c>
      <c r="B47" s="551" t="s">
        <v>597</v>
      </c>
      <c r="C47" s="620">
        <v>2380852</v>
      </c>
      <c r="D47" s="509"/>
    </row>
    <row r="48" spans="1:5" ht="14.4">
      <c r="A48" s="491">
        <v>19.2</v>
      </c>
      <c r="B48" s="551" t="s">
        <v>598</v>
      </c>
      <c r="C48" s="620">
        <v>15720317.48</v>
      </c>
      <c r="D48" s="509"/>
    </row>
    <row r="49" spans="1:4" ht="14.4">
      <c r="A49" s="491">
        <v>20</v>
      </c>
      <c r="B49" s="552" t="s">
        <v>599</v>
      </c>
      <c r="C49" s="619">
        <v>124295687.10638</v>
      </c>
      <c r="D49" s="509"/>
    </row>
    <row r="50" spans="1:4" ht="14.4">
      <c r="A50" s="491">
        <v>21</v>
      </c>
      <c r="B50" s="553" t="s">
        <v>600</v>
      </c>
      <c r="C50" s="619">
        <v>24421346.890000001</v>
      </c>
      <c r="D50" s="509"/>
    </row>
    <row r="51" spans="1:4" ht="14.4">
      <c r="A51" s="491">
        <v>21.1</v>
      </c>
      <c r="B51" s="536" t="s">
        <v>601</v>
      </c>
      <c r="C51" s="620">
        <v>91669.77</v>
      </c>
      <c r="D51" s="509"/>
    </row>
    <row r="52" spans="1:4" ht="14.4">
      <c r="A52" s="491">
        <v>22</v>
      </c>
      <c r="B52" s="554" t="s">
        <v>602</v>
      </c>
      <c r="C52" s="619">
        <f>SUM(C37,C39,C40,C45,C46,C49,C50)</f>
        <v>4235209877.1579385</v>
      </c>
      <c r="D52" s="509"/>
    </row>
    <row r="53" spans="1:4" ht="14.4">
      <c r="A53" s="491"/>
      <c r="B53" s="506" t="s">
        <v>603</v>
      </c>
      <c r="C53" s="621"/>
      <c r="D53" s="509"/>
    </row>
    <row r="54" spans="1:4" ht="14.4">
      <c r="A54" s="491">
        <v>23</v>
      </c>
      <c r="B54" s="552" t="s">
        <v>604</v>
      </c>
      <c r="C54" s="619">
        <v>44490459.259999998</v>
      </c>
      <c r="D54" s="509"/>
    </row>
    <row r="55" spans="1:4" ht="14.4">
      <c r="A55" s="491">
        <v>24</v>
      </c>
      <c r="B55" s="552" t="s">
        <v>605</v>
      </c>
      <c r="C55" s="619">
        <v>45653.84</v>
      </c>
      <c r="D55" s="509"/>
    </row>
    <row r="56" spans="1:4" ht="14.4">
      <c r="A56" s="491">
        <v>25</v>
      </c>
      <c r="B56" s="550" t="s">
        <v>606</v>
      </c>
      <c r="C56" s="619">
        <v>41370267.239999995</v>
      </c>
      <c r="D56" s="509"/>
    </row>
    <row r="57" spans="1:4" ht="14.4">
      <c r="A57" s="491">
        <v>26</v>
      </c>
      <c r="B57" s="550" t="s">
        <v>607</v>
      </c>
      <c r="C57" s="619">
        <v>0</v>
      </c>
      <c r="D57" s="509"/>
    </row>
    <row r="58" spans="1:4" ht="14.4">
      <c r="A58" s="491">
        <v>27</v>
      </c>
      <c r="B58" s="550" t="s">
        <v>608</v>
      </c>
      <c r="C58" s="622">
        <f>SUM(C59:C60)</f>
        <v>0</v>
      </c>
      <c r="D58" s="509"/>
    </row>
    <row r="59" spans="1:4" ht="14.4">
      <c r="A59" s="491">
        <v>27.1</v>
      </c>
      <c r="B59" s="549" t="s">
        <v>609</v>
      </c>
      <c r="C59" s="623"/>
      <c r="D59" s="509"/>
    </row>
    <row r="60" spans="1:4" ht="14.4">
      <c r="A60" s="491">
        <v>27.2</v>
      </c>
      <c r="B60" s="549" t="s">
        <v>610</v>
      </c>
      <c r="C60" s="623"/>
      <c r="D60" s="509"/>
    </row>
    <row r="61" spans="1:4" ht="14.4">
      <c r="A61" s="491">
        <v>28</v>
      </c>
      <c r="B61" s="555" t="s">
        <v>611</v>
      </c>
      <c r="C61" s="622"/>
      <c r="D61" s="509"/>
    </row>
    <row r="62" spans="1:4" ht="14.4">
      <c r="A62" s="491">
        <v>29</v>
      </c>
      <c r="B62" s="550" t="s">
        <v>612</v>
      </c>
      <c r="C62" s="619">
        <f>SUM(C63:C65)</f>
        <v>25214287.800000001</v>
      </c>
      <c r="D62" s="509"/>
    </row>
    <row r="63" spans="1:4" ht="14.4">
      <c r="A63" s="491">
        <v>29.1</v>
      </c>
      <c r="B63" s="556" t="s">
        <v>613</v>
      </c>
      <c r="C63" s="620">
        <v>25214287.800000001</v>
      </c>
      <c r="D63" s="509"/>
    </row>
    <row r="64" spans="1:4" ht="14.4">
      <c r="A64" s="491">
        <v>29.2</v>
      </c>
      <c r="B64" s="557" t="s">
        <v>614</v>
      </c>
      <c r="C64" s="623"/>
      <c r="D64" s="509"/>
    </row>
    <row r="65" spans="1:4" ht="14.4">
      <c r="A65" s="491">
        <v>29.3</v>
      </c>
      <c r="B65" s="557" t="s">
        <v>615</v>
      </c>
      <c r="C65" s="623"/>
      <c r="D65" s="509"/>
    </row>
    <row r="66" spans="1:4" ht="14.4">
      <c r="A66" s="491">
        <v>30</v>
      </c>
      <c r="B66" s="558" t="s">
        <v>616</v>
      </c>
      <c r="C66" s="619">
        <v>468044753.48000002</v>
      </c>
      <c r="D66" s="509"/>
    </row>
    <row r="67" spans="1:4" ht="14.4">
      <c r="A67" s="491">
        <v>31</v>
      </c>
      <c r="B67" s="510" t="s">
        <v>617</v>
      </c>
      <c r="C67" s="619">
        <f>SUM(C54,C55,C56,C57,C58,C61,C62,C66)</f>
        <v>579165421.62</v>
      </c>
      <c r="D67" s="509"/>
    </row>
    <row r="68" spans="1:4" ht="15" thickBot="1">
      <c r="A68" s="492">
        <v>32</v>
      </c>
      <c r="B68" s="511" t="s">
        <v>618</v>
      </c>
      <c r="C68" s="619">
        <f>SUM(C52,C67)</f>
        <v>4814375298.7779388</v>
      </c>
      <c r="D68" s="512"/>
    </row>
  </sheetData>
  <pageMargins left="0.7" right="0.7" top="0.75" bottom="0.75" header="0.3" footer="0.3"/>
  <pageSetup paperSize="9" scale="44"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zoomScale="70" zoomScaleNormal="70" workbookViewId="0">
      <pane xSplit="1" ySplit="4" topLeftCell="B5"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2"/>
  <cols>
    <col min="1" max="1" width="10.5546875" style="4" bestFit="1" customWidth="1"/>
    <col min="2" max="2" width="95" style="4" customWidth="1"/>
    <col min="3" max="3" width="16.33203125" style="4" bestFit="1" customWidth="1"/>
    <col min="4" max="4" width="16.44140625" style="4" bestFit="1" customWidth="1"/>
    <col min="5" max="5" width="13" style="4" bestFit="1" customWidth="1"/>
    <col min="6" max="6" width="16.44140625" style="4" bestFit="1" customWidth="1"/>
    <col min="7" max="7" width="13" style="4" bestFit="1" customWidth="1"/>
    <col min="8" max="8" width="13.33203125" style="4" bestFit="1" customWidth="1"/>
    <col min="9" max="9" width="13" style="4" bestFit="1" customWidth="1"/>
    <col min="10" max="10" width="13.33203125" style="4" bestFit="1" customWidth="1"/>
    <col min="11" max="11" width="16.33203125" style="4" bestFit="1" customWidth="1"/>
    <col min="12" max="12" width="13" style="16" bestFit="1" customWidth="1"/>
    <col min="13" max="13" width="17.109375" style="16" bestFit="1" customWidth="1"/>
    <col min="14" max="16" width="13" style="16" bestFit="1" customWidth="1"/>
    <col min="17" max="17" width="14.6640625" style="16" customWidth="1"/>
    <col min="18" max="18" width="13" style="16" bestFit="1" customWidth="1"/>
    <col min="19" max="19" width="30.6640625" style="16" customWidth="1"/>
    <col min="20" max="16384" width="9.109375" style="16"/>
  </cols>
  <sheetData>
    <row r="1" spans="1:19">
      <c r="A1" s="2" t="s">
        <v>30</v>
      </c>
      <c r="B1" s="3" t="str">
        <f>'Info '!C2</f>
        <v>JSC "Liberty Bank"</v>
      </c>
    </row>
    <row r="2" spans="1:19">
      <c r="A2" s="2" t="s">
        <v>31</v>
      </c>
      <c r="B2" s="475">
        <f>'1. key ratios '!B2</f>
        <v>45565</v>
      </c>
    </row>
    <row r="4" spans="1:19" ht="27" thickBot="1">
      <c r="A4" s="4" t="s">
        <v>146</v>
      </c>
      <c r="B4" s="153" t="s">
        <v>251</v>
      </c>
    </row>
    <row r="5" spans="1:19" s="144" customFormat="1" ht="13.8">
      <c r="A5" s="139"/>
      <c r="B5" s="140"/>
      <c r="C5" s="141" t="s">
        <v>0</v>
      </c>
      <c r="D5" s="141" t="s">
        <v>1</v>
      </c>
      <c r="E5" s="141" t="s">
        <v>2</v>
      </c>
      <c r="F5" s="141" t="s">
        <v>3</v>
      </c>
      <c r="G5" s="141" t="s">
        <v>4</v>
      </c>
      <c r="H5" s="141" t="s">
        <v>5</v>
      </c>
      <c r="I5" s="141" t="s">
        <v>8</v>
      </c>
      <c r="J5" s="141" t="s">
        <v>9</v>
      </c>
      <c r="K5" s="141" t="s">
        <v>10</v>
      </c>
      <c r="L5" s="141" t="s">
        <v>11</v>
      </c>
      <c r="M5" s="141" t="s">
        <v>12</v>
      </c>
      <c r="N5" s="141" t="s">
        <v>13</v>
      </c>
      <c r="O5" s="141" t="s">
        <v>235</v>
      </c>
      <c r="P5" s="141" t="s">
        <v>236</v>
      </c>
      <c r="Q5" s="141" t="s">
        <v>237</v>
      </c>
      <c r="R5" s="142" t="s">
        <v>238</v>
      </c>
      <c r="S5" s="143" t="s">
        <v>239</v>
      </c>
    </row>
    <row r="6" spans="1:19" s="144" customFormat="1" ht="99" customHeight="1">
      <c r="A6" s="145"/>
      <c r="B6" s="862" t="s">
        <v>240</v>
      </c>
      <c r="C6" s="858">
        <v>0</v>
      </c>
      <c r="D6" s="859"/>
      <c r="E6" s="858">
        <v>0.2</v>
      </c>
      <c r="F6" s="859"/>
      <c r="G6" s="858">
        <v>0.35</v>
      </c>
      <c r="H6" s="859"/>
      <c r="I6" s="858">
        <v>0.5</v>
      </c>
      <c r="J6" s="859"/>
      <c r="K6" s="858">
        <v>0.75</v>
      </c>
      <c r="L6" s="859"/>
      <c r="M6" s="858">
        <v>1</v>
      </c>
      <c r="N6" s="859"/>
      <c r="O6" s="858">
        <v>1.5</v>
      </c>
      <c r="P6" s="859"/>
      <c r="Q6" s="858">
        <v>2.5</v>
      </c>
      <c r="R6" s="859"/>
      <c r="S6" s="860" t="s">
        <v>145</v>
      </c>
    </row>
    <row r="7" spans="1:19" s="144" customFormat="1" ht="30.75" customHeight="1">
      <c r="A7" s="145"/>
      <c r="B7" s="863"/>
      <c r="C7" s="136" t="s">
        <v>148</v>
      </c>
      <c r="D7" s="136" t="s">
        <v>147</v>
      </c>
      <c r="E7" s="136" t="s">
        <v>148</v>
      </c>
      <c r="F7" s="136" t="s">
        <v>147</v>
      </c>
      <c r="G7" s="136" t="s">
        <v>148</v>
      </c>
      <c r="H7" s="136" t="s">
        <v>147</v>
      </c>
      <c r="I7" s="136" t="s">
        <v>148</v>
      </c>
      <c r="J7" s="136" t="s">
        <v>147</v>
      </c>
      <c r="K7" s="136" t="s">
        <v>148</v>
      </c>
      <c r="L7" s="136" t="s">
        <v>147</v>
      </c>
      <c r="M7" s="136" t="s">
        <v>148</v>
      </c>
      <c r="N7" s="136" t="s">
        <v>147</v>
      </c>
      <c r="O7" s="136" t="s">
        <v>148</v>
      </c>
      <c r="P7" s="136" t="s">
        <v>147</v>
      </c>
      <c r="Q7" s="136" t="s">
        <v>148</v>
      </c>
      <c r="R7" s="136" t="s">
        <v>147</v>
      </c>
      <c r="S7" s="861"/>
    </row>
    <row r="8" spans="1:19" s="78" customFormat="1" ht="13.8">
      <c r="A8" s="77">
        <v>1</v>
      </c>
      <c r="B8" s="1" t="s">
        <v>51</v>
      </c>
      <c r="C8" s="704">
        <v>526816408.93034744</v>
      </c>
      <c r="D8" s="704">
        <v>32936.17</v>
      </c>
      <c r="E8" s="704">
        <v>0</v>
      </c>
      <c r="F8" s="705">
        <v>0</v>
      </c>
      <c r="G8" s="704">
        <v>0</v>
      </c>
      <c r="H8" s="704">
        <v>0</v>
      </c>
      <c r="I8" s="704">
        <v>0</v>
      </c>
      <c r="J8" s="704">
        <v>0</v>
      </c>
      <c r="K8" s="704">
        <v>0</v>
      </c>
      <c r="L8" s="704">
        <v>0</v>
      </c>
      <c r="M8" s="704">
        <v>99113768.159885645</v>
      </c>
      <c r="N8" s="704">
        <v>0</v>
      </c>
      <c r="O8" s="704">
        <v>0</v>
      </c>
      <c r="P8" s="704">
        <v>0</v>
      </c>
      <c r="Q8" s="704">
        <v>0</v>
      </c>
      <c r="R8" s="705">
        <v>0</v>
      </c>
      <c r="S8" s="706">
        <f>$C$6*SUM(C8:D8)+$E$6*SUM(E8:F8)+$G$6*SUM(G8:H8)+$I$6*SUM(I8:J8)+$K$6*SUM(K8:L8)+$M$6*SUM(M8:N8)+$O$6*SUM(O8:P8)+$Q$6*SUM(Q8:R8)</f>
        <v>99113768.159885645</v>
      </c>
    </row>
    <row r="9" spans="1:19" s="78" customFormat="1" ht="13.8">
      <c r="A9" s="77">
        <v>2</v>
      </c>
      <c r="B9" s="1" t="s">
        <v>52</v>
      </c>
      <c r="C9" s="704">
        <v>0</v>
      </c>
      <c r="D9" s="704">
        <v>0</v>
      </c>
      <c r="E9" s="704">
        <v>0</v>
      </c>
      <c r="F9" s="704">
        <v>0</v>
      </c>
      <c r="G9" s="704">
        <v>0</v>
      </c>
      <c r="H9" s="704">
        <v>0</v>
      </c>
      <c r="I9" s="704">
        <v>0</v>
      </c>
      <c r="J9" s="704">
        <v>0</v>
      </c>
      <c r="K9" s="704">
        <v>0</v>
      </c>
      <c r="L9" s="704">
        <v>0</v>
      </c>
      <c r="M9" s="704">
        <v>0</v>
      </c>
      <c r="N9" s="704">
        <v>0</v>
      </c>
      <c r="O9" s="704">
        <v>0</v>
      </c>
      <c r="P9" s="704">
        <v>0</v>
      </c>
      <c r="Q9" s="704">
        <v>0</v>
      </c>
      <c r="R9" s="705">
        <v>0</v>
      </c>
      <c r="S9" s="706">
        <f t="shared" ref="S9:S21" si="0">$C$6*SUM(C9:D9)+$E$6*SUM(E9:F9)+$G$6*SUM(G9:H9)+$I$6*SUM(I9:J9)+$K$6*SUM(K9:L9)+$M$6*SUM(M9:N9)+$O$6*SUM(O9:P9)+$Q$6*SUM(Q9:R9)</f>
        <v>0</v>
      </c>
    </row>
    <row r="10" spans="1:19" s="78" customFormat="1" ht="13.8">
      <c r="A10" s="77">
        <v>3</v>
      </c>
      <c r="B10" s="1" t="s">
        <v>164</v>
      </c>
      <c r="C10" s="704">
        <v>0</v>
      </c>
      <c r="D10" s="704">
        <v>0</v>
      </c>
      <c r="E10" s="704">
        <v>0</v>
      </c>
      <c r="F10" s="704">
        <v>0</v>
      </c>
      <c r="G10" s="704">
        <v>0</v>
      </c>
      <c r="H10" s="704">
        <v>0</v>
      </c>
      <c r="I10" s="704">
        <v>0</v>
      </c>
      <c r="J10" s="704">
        <v>0</v>
      </c>
      <c r="K10" s="704">
        <v>0</v>
      </c>
      <c r="L10" s="704">
        <v>0</v>
      </c>
      <c r="M10" s="704">
        <v>0</v>
      </c>
      <c r="N10" s="704">
        <v>0</v>
      </c>
      <c r="O10" s="704">
        <v>0</v>
      </c>
      <c r="P10" s="704">
        <v>0</v>
      </c>
      <c r="Q10" s="704">
        <v>0</v>
      </c>
      <c r="R10" s="705">
        <v>0</v>
      </c>
      <c r="S10" s="706">
        <f t="shared" si="0"/>
        <v>0</v>
      </c>
    </row>
    <row r="11" spans="1:19" s="78" customFormat="1" ht="13.8">
      <c r="A11" s="77">
        <v>4</v>
      </c>
      <c r="B11" s="1" t="s">
        <v>53</v>
      </c>
      <c r="C11" s="704">
        <v>0</v>
      </c>
      <c r="D11" s="704">
        <v>0</v>
      </c>
      <c r="E11" s="704">
        <v>0</v>
      </c>
      <c r="F11" s="704">
        <v>0</v>
      </c>
      <c r="G11" s="704">
        <v>0</v>
      </c>
      <c r="H11" s="704">
        <v>0</v>
      </c>
      <c r="I11" s="704">
        <v>0</v>
      </c>
      <c r="J11" s="704">
        <v>0</v>
      </c>
      <c r="K11" s="704">
        <v>0</v>
      </c>
      <c r="L11" s="704">
        <v>0</v>
      </c>
      <c r="M11" s="704">
        <v>0</v>
      </c>
      <c r="N11" s="704">
        <v>0</v>
      </c>
      <c r="O11" s="704">
        <v>0</v>
      </c>
      <c r="P11" s="704">
        <v>0</v>
      </c>
      <c r="Q11" s="704">
        <v>0</v>
      </c>
      <c r="R11" s="705">
        <v>0</v>
      </c>
      <c r="S11" s="706">
        <f t="shared" si="0"/>
        <v>0</v>
      </c>
    </row>
    <row r="12" spans="1:19" s="78" customFormat="1" ht="13.8">
      <c r="A12" s="77">
        <v>5</v>
      </c>
      <c r="B12" s="1" t="s">
        <v>54</v>
      </c>
      <c r="C12" s="704">
        <v>0</v>
      </c>
      <c r="D12" s="704">
        <v>0</v>
      </c>
      <c r="E12" s="704">
        <v>0</v>
      </c>
      <c r="F12" s="704">
        <v>0</v>
      </c>
      <c r="G12" s="704">
        <v>0</v>
      </c>
      <c r="H12" s="704">
        <v>0</v>
      </c>
      <c r="I12" s="704">
        <v>0</v>
      </c>
      <c r="J12" s="704">
        <v>0</v>
      </c>
      <c r="K12" s="704">
        <v>0</v>
      </c>
      <c r="L12" s="704">
        <v>0</v>
      </c>
      <c r="M12" s="704">
        <v>3349399.4196608756</v>
      </c>
      <c r="N12" s="704">
        <v>0</v>
      </c>
      <c r="O12" s="704">
        <v>0</v>
      </c>
      <c r="P12" s="704">
        <v>0</v>
      </c>
      <c r="Q12" s="704">
        <v>0</v>
      </c>
      <c r="R12" s="705">
        <v>0</v>
      </c>
      <c r="S12" s="706">
        <f t="shared" si="0"/>
        <v>3349399.4196608756</v>
      </c>
    </row>
    <row r="13" spans="1:19" s="78" customFormat="1" ht="13.8">
      <c r="A13" s="77">
        <v>6</v>
      </c>
      <c r="B13" s="1" t="s">
        <v>55</v>
      </c>
      <c r="C13" s="704">
        <v>0</v>
      </c>
      <c r="D13" s="704">
        <v>0</v>
      </c>
      <c r="E13" s="704">
        <v>190316308.79811954</v>
      </c>
      <c r="F13" s="704">
        <v>0</v>
      </c>
      <c r="G13" s="704">
        <v>0</v>
      </c>
      <c r="H13" s="704">
        <v>0</v>
      </c>
      <c r="I13" s="704">
        <v>16848691.812043376</v>
      </c>
      <c r="J13" s="704">
        <v>0</v>
      </c>
      <c r="K13" s="704">
        <v>0</v>
      </c>
      <c r="L13" s="704">
        <v>0</v>
      </c>
      <c r="M13" s="704">
        <v>17661025.170855273</v>
      </c>
      <c r="N13" s="704">
        <v>0</v>
      </c>
      <c r="O13" s="704">
        <v>0</v>
      </c>
      <c r="P13" s="704">
        <v>0</v>
      </c>
      <c r="Q13" s="704">
        <v>0</v>
      </c>
      <c r="R13" s="705">
        <v>0</v>
      </c>
      <c r="S13" s="706">
        <f t="shared" si="0"/>
        <v>64148632.836500868</v>
      </c>
    </row>
    <row r="14" spans="1:19" s="78" customFormat="1" ht="13.8">
      <c r="A14" s="77">
        <v>7</v>
      </c>
      <c r="B14" s="1" t="s">
        <v>56</v>
      </c>
      <c r="C14" s="704">
        <v>0</v>
      </c>
      <c r="D14" s="704">
        <v>0</v>
      </c>
      <c r="E14" s="704">
        <v>0</v>
      </c>
      <c r="F14" s="704">
        <v>0</v>
      </c>
      <c r="G14" s="704">
        <v>0</v>
      </c>
      <c r="H14" s="704">
        <v>0</v>
      </c>
      <c r="I14" s="704">
        <v>0</v>
      </c>
      <c r="J14" s="704">
        <v>0</v>
      </c>
      <c r="K14" s="704">
        <v>0</v>
      </c>
      <c r="L14" s="704">
        <v>0</v>
      </c>
      <c r="M14" s="704">
        <v>741323268.87099016</v>
      </c>
      <c r="N14" s="704">
        <v>58828623.90567708</v>
      </c>
      <c r="O14" s="704">
        <v>0</v>
      </c>
      <c r="P14" s="704">
        <v>0</v>
      </c>
      <c r="Q14" s="704">
        <v>0</v>
      </c>
      <c r="R14" s="705">
        <v>0</v>
      </c>
      <c r="S14" s="706">
        <f t="shared" si="0"/>
        <v>800151892.77666724</v>
      </c>
    </row>
    <row r="15" spans="1:19" s="78" customFormat="1" ht="13.8">
      <c r="A15" s="77">
        <v>8</v>
      </c>
      <c r="B15" s="1" t="s">
        <v>57</v>
      </c>
      <c r="C15" s="704">
        <v>0</v>
      </c>
      <c r="D15" s="704">
        <v>0</v>
      </c>
      <c r="E15" s="704">
        <v>0</v>
      </c>
      <c r="F15" s="704">
        <v>0</v>
      </c>
      <c r="G15" s="704">
        <v>281196103.50935692</v>
      </c>
      <c r="H15" s="704">
        <v>0</v>
      </c>
      <c r="I15" s="704">
        <v>0</v>
      </c>
      <c r="J15" s="704">
        <v>0</v>
      </c>
      <c r="K15" s="704">
        <v>1714344250.5354834</v>
      </c>
      <c r="L15" s="704">
        <v>8166733.0849442203</v>
      </c>
      <c r="M15" s="704">
        <v>0</v>
      </c>
      <c r="N15" s="704">
        <v>0</v>
      </c>
      <c r="O15" s="704">
        <v>0</v>
      </c>
      <c r="P15" s="704">
        <v>0</v>
      </c>
      <c r="Q15" s="704">
        <v>0</v>
      </c>
      <c r="R15" s="705">
        <v>0</v>
      </c>
      <c r="S15" s="706">
        <f t="shared" si="0"/>
        <v>1390301873.9435954</v>
      </c>
    </row>
    <row r="16" spans="1:19" s="78" customFormat="1" ht="13.8">
      <c r="A16" s="77">
        <v>9</v>
      </c>
      <c r="B16" s="1" t="s">
        <v>58</v>
      </c>
      <c r="C16" s="704">
        <v>0</v>
      </c>
      <c r="D16" s="704">
        <v>0</v>
      </c>
      <c r="E16" s="704">
        <v>0</v>
      </c>
      <c r="F16" s="704">
        <v>0</v>
      </c>
      <c r="G16" s="704">
        <v>615707403.33307397</v>
      </c>
      <c r="H16" s="704">
        <v>0</v>
      </c>
      <c r="I16" s="704">
        <v>0</v>
      </c>
      <c r="J16" s="704">
        <v>0</v>
      </c>
      <c r="K16" s="704">
        <v>0</v>
      </c>
      <c r="L16" s="704">
        <v>0</v>
      </c>
      <c r="M16" s="704">
        <v>0</v>
      </c>
      <c r="N16" s="704">
        <v>0</v>
      </c>
      <c r="O16" s="704">
        <v>0</v>
      </c>
      <c r="P16" s="704">
        <v>0</v>
      </c>
      <c r="Q16" s="704">
        <v>0</v>
      </c>
      <c r="R16" s="705">
        <v>0</v>
      </c>
      <c r="S16" s="706">
        <f t="shared" si="0"/>
        <v>215497591.16657588</v>
      </c>
    </row>
    <row r="17" spans="1:19" s="78" customFormat="1" ht="13.8">
      <c r="A17" s="77">
        <v>10</v>
      </c>
      <c r="B17" s="1" t="s">
        <v>59</v>
      </c>
      <c r="C17" s="704">
        <v>0</v>
      </c>
      <c r="D17" s="704">
        <v>0</v>
      </c>
      <c r="E17" s="704">
        <v>0</v>
      </c>
      <c r="F17" s="704">
        <v>0</v>
      </c>
      <c r="G17" s="704">
        <v>0</v>
      </c>
      <c r="H17" s="704">
        <v>0</v>
      </c>
      <c r="I17" s="704">
        <v>5558119.1316281175</v>
      </c>
      <c r="J17" s="704">
        <v>0</v>
      </c>
      <c r="K17" s="704">
        <v>0</v>
      </c>
      <c r="L17" s="704">
        <v>0</v>
      </c>
      <c r="M17" s="704">
        <v>23763889.215327628</v>
      </c>
      <c r="N17" s="704">
        <v>0</v>
      </c>
      <c r="O17" s="704">
        <v>1781499.2554754461</v>
      </c>
      <c r="P17" s="704">
        <v>0</v>
      </c>
      <c r="Q17" s="704">
        <v>0</v>
      </c>
      <c r="R17" s="705">
        <v>0</v>
      </c>
      <c r="S17" s="706">
        <f t="shared" si="0"/>
        <v>29215197.664354857</v>
      </c>
    </row>
    <row r="18" spans="1:19" s="78" customFormat="1" ht="13.8">
      <c r="A18" s="77">
        <v>11</v>
      </c>
      <c r="B18" s="1" t="s">
        <v>60</v>
      </c>
      <c r="C18" s="704">
        <v>0</v>
      </c>
      <c r="D18" s="704">
        <v>0</v>
      </c>
      <c r="E18" s="704">
        <v>0</v>
      </c>
      <c r="F18" s="704">
        <v>0</v>
      </c>
      <c r="G18" s="704">
        <v>0</v>
      </c>
      <c r="H18" s="704">
        <v>0</v>
      </c>
      <c r="I18" s="704">
        <v>0</v>
      </c>
      <c r="J18" s="704">
        <v>0</v>
      </c>
      <c r="K18" s="704">
        <v>0</v>
      </c>
      <c r="L18" s="704">
        <v>0</v>
      </c>
      <c r="M18" s="704">
        <v>0</v>
      </c>
      <c r="N18" s="704">
        <v>0</v>
      </c>
      <c r="O18" s="704">
        <v>0</v>
      </c>
      <c r="P18" s="704">
        <v>0</v>
      </c>
      <c r="Q18" s="704">
        <v>2044719.04</v>
      </c>
      <c r="R18" s="705">
        <v>0</v>
      </c>
      <c r="S18" s="706">
        <f t="shared" si="0"/>
        <v>5111797.5999999996</v>
      </c>
    </row>
    <row r="19" spans="1:19" s="78" customFormat="1" ht="13.8">
      <c r="A19" s="77">
        <v>12</v>
      </c>
      <c r="B19" s="1" t="s">
        <v>61</v>
      </c>
      <c r="C19" s="704">
        <v>0</v>
      </c>
      <c r="D19" s="704">
        <v>0</v>
      </c>
      <c r="E19" s="704">
        <v>0</v>
      </c>
      <c r="F19" s="704">
        <v>0</v>
      </c>
      <c r="G19" s="704">
        <v>0</v>
      </c>
      <c r="H19" s="704">
        <v>0</v>
      </c>
      <c r="I19" s="704">
        <v>0</v>
      </c>
      <c r="J19" s="704">
        <v>0</v>
      </c>
      <c r="K19" s="704">
        <v>0</v>
      </c>
      <c r="L19" s="704">
        <v>0</v>
      </c>
      <c r="M19" s="704">
        <v>0</v>
      </c>
      <c r="N19" s="704">
        <v>0</v>
      </c>
      <c r="O19" s="704">
        <v>0</v>
      </c>
      <c r="P19" s="704">
        <v>0</v>
      </c>
      <c r="Q19" s="704">
        <v>0</v>
      </c>
      <c r="R19" s="705">
        <v>0</v>
      </c>
      <c r="S19" s="706">
        <f t="shared" si="0"/>
        <v>0</v>
      </c>
    </row>
    <row r="20" spans="1:19" s="78" customFormat="1" ht="13.8">
      <c r="A20" s="77">
        <v>13</v>
      </c>
      <c r="B20" s="1" t="s">
        <v>144</v>
      </c>
      <c r="C20" s="704">
        <v>0</v>
      </c>
      <c r="D20" s="704">
        <v>0</v>
      </c>
      <c r="E20" s="704">
        <v>0</v>
      </c>
      <c r="F20" s="704">
        <v>0</v>
      </c>
      <c r="G20" s="704">
        <v>0</v>
      </c>
      <c r="H20" s="704">
        <v>0</v>
      </c>
      <c r="I20" s="704">
        <v>0</v>
      </c>
      <c r="J20" s="704">
        <v>0</v>
      </c>
      <c r="K20" s="704">
        <v>0</v>
      </c>
      <c r="L20" s="704">
        <v>0</v>
      </c>
      <c r="M20" s="704">
        <v>0</v>
      </c>
      <c r="N20" s="704">
        <v>0</v>
      </c>
      <c r="O20" s="704">
        <v>0</v>
      </c>
      <c r="P20" s="704">
        <v>0</v>
      </c>
      <c r="Q20" s="704">
        <v>0</v>
      </c>
      <c r="R20" s="705">
        <v>0</v>
      </c>
      <c r="S20" s="706">
        <f t="shared" si="0"/>
        <v>0</v>
      </c>
    </row>
    <row r="21" spans="1:19" s="78" customFormat="1" ht="13.8">
      <c r="A21" s="77">
        <v>14</v>
      </c>
      <c r="B21" s="1" t="s">
        <v>63</v>
      </c>
      <c r="C21" s="704">
        <v>244816449.91999996</v>
      </c>
      <c r="D21" s="704">
        <v>0</v>
      </c>
      <c r="E21" s="704">
        <v>60682386.379999995</v>
      </c>
      <c r="F21" s="704">
        <v>0</v>
      </c>
      <c r="G21" s="704">
        <v>0</v>
      </c>
      <c r="H21" s="704">
        <v>0</v>
      </c>
      <c r="I21" s="704">
        <v>0</v>
      </c>
      <c r="J21" s="704">
        <v>0</v>
      </c>
      <c r="K21" s="704">
        <v>0</v>
      </c>
      <c r="L21" s="704">
        <v>0</v>
      </c>
      <c r="M21" s="704">
        <v>177526511.56800005</v>
      </c>
      <c r="N21" s="704">
        <v>0</v>
      </c>
      <c r="O21" s="704">
        <v>0</v>
      </c>
      <c r="P21" s="704">
        <v>0</v>
      </c>
      <c r="Q21" s="704">
        <v>0</v>
      </c>
      <c r="R21" s="705">
        <v>0</v>
      </c>
      <c r="S21" s="706">
        <f t="shared" si="0"/>
        <v>189662988.84400004</v>
      </c>
    </row>
    <row r="22" spans="1:19" ht="14.4" thickBot="1">
      <c r="A22" s="79"/>
      <c r="B22" s="80" t="s">
        <v>64</v>
      </c>
      <c r="C22" s="151">
        <f>SUM(C8:C21)</f>
        <v>771632858.8503474</v>
      </c>
      <c r="D22" s="151">
        <f t="shared" ref="D22:R22" si="1">SUM(D8:D21)</f>
        <v>32936.17</v>
      </c>
      <c r="E22" s="151">
        <f t="shared" si="1"/>
        <v>250998695.17811954</v>
      </c>
      <c r="F22" s="151">
        <f t="shared" si="1"/>
        <v>0</v>
      </c>
      <c r="G22" s="151">
        <f t="shared" si="1"/>
        <v>896903506.84243083</v>
      </c>
      <c r="H22" s="151">
        <f t="shared" si="1"/>
        <v>0</v>
      </c>
      <c r="I22" s="151">
        <f t="shared" si="1"/>
        <v>22406810.943671495</v>
      </c>
      <c r="J22" s="151">
        <f t="shared" si="1"/>
        <v>0</v>
      </c>
      <c r="K22" s="151">
        <f t="shared" si="1"/>
        <v>1714344250.5354834</v>
      </c>
      <c r="L22" s="151">
        <f t="shared" si="1"/>
        <v>8166733.0849442203</v>
      </c>
      <c r="M22" s="151">
        <f t="shared" si="1"/>
        <v>1062737862.4047197</v>
      </c>
      <c r="N22" s="151">
        <f t="shared" si="1"/>
        <v>58828623.90567708</v>
      </c>
      <c r="O22" s="151">
        <f t="shared" si="1"/>
        <v>1781499.2554754461</v>
      </c>
      <c r="P22" s="151">
        <f t="shared" si="1"/>
        <v>0</v>
      </c>
      <c r="Q22" s="151">
        <f t="shared" si="1"/>
        <v>2044719.04</v>
      </c>
      <c r="R22" s="151">
        <f t="shared" si="1"/>
        <v>0</v>
      </c>
      <c r="S22" s="559">
        <f>SUM(S8:S21)</f>
        <v>2796553142.4112406</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scale="23"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8"/>
  <sheetViews>
    <sheetView zoomScale="85" zoomScaleNormal="85" workbookViewId="0">
      <pane xSplit="2" ySplit="6" topLeftCell="C7"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2"/>
  <cols>
    <col min="1" max="1" width="8.33203125" style="4" customWidth="1"/>
    <col min="2" max="2" width="63.6640625" style="4" bestFit="1" customWidth="1"/>
    <col min="3" max="3" width="19" style="4" customWidth="1"/>
    <col min="4" max="4" width="19.5546875" style="4" customWidth="1"/>
    <col min="5" max="5" width="31.109375" style="4" customWidth="1"/>
    <col min="6" max="6" width="29.109375" style="4" customWidth="1"/>
    <col min="7" max="7" width="28.5546875" style="4" customWidth="1"/>
    <col min="8" max="8" width="26.44140625" style="4" customWidth="1"/>
    <col min="9" max="9" width="23.6640625" style="4" customWidth="1"/>
    <col min="10" max="10" width="21.5546875" style="4" customWidth="1"/>
    <col min="11" max="11" width="15.6640625" style="4" customWidth="1"/>
    <col min="12" max="12" width="13.33203125" style="4" customWidth="1"/>
    <col min="13" max="13" width="20.88671875" style="4" customWidth="1"/>
    <col min="14" max="14" width="19.33203125" style="4" customWidth="1"/>
    <col min="15" max="15" width="18.44140625" style="4" customWidth="1"/>
    <col min="16" max="16" width="19" style="4" customWidth="1"/>
    <col min="17" max="17" width="20.33203125" style="4" customWidth="1"/>
    <col min="18" max="18" width="18" style="4" customWidth="1"/>
    <col min="19" max="19" width="36" style="4" customWidth="1"/>
    <col min="20" max="20" width="26.109375" style="4" customWidth="1"/>
    <col min="21" max="21" width="24.88671875" style="4" customWidth="1"/>
    <col min="22" max="22" width="20" style="4" customWidth="1"/>
    <col min="23" max="16384" width="9.109375" style="16"/>
  </cols>
  <sheetData>
    <row r="1" spans="1:22">
      <c r="A1" s="2" t="s">
        <v>30</v>
      </c>
      <c r="B1" s="3" t="str">
        <f>'Info '!C2</f>
        <v>JSC "Liberty Bank"</v>
      </c>
    </row>
    <row r="2" spans="1:22">
      <c r="A2" s="2" t="s">
        <v>31</v>
      </c>
      <c r="B2" s="475">
        <f>'1. key ratios '!B2</f>
        <v>45565</v>
      </c>
    </row>
    <row r="4" spans="1:22" ht="13.8" thickBot="1">
      <c r="A4" s="4" t="s">
        <v>243</v>
      </c>
      <c r="B4" s="81" t="s">
        <v>50</v>
      </c>
      <c r="V4" s="17" t="s">
        <v>35</v>
      </c>
    </row>
    <row r="5" spans="1:22" ht="12.75" customHeight="1">
      <c r="A5" s="82"/>
      <c r="B5" s="83"/>
      <c r="C5" s="864" t="s">
        <v>169</v>
      </c>
      <c r="D5" s="865"/>
      <c r="E5" s="865"/>
      <c r="F5" s="865"/>
      <c r="G5" s="865"/>
      <c r="H5" s="865"/>
      <c r="I5" s="865"/>
      <c r="J5" s="865"/>
      <c r="K5" s="865"/>
      <c r="L5" s="866"/>
      <c r="M5" s="867" t="s">
        <v>170</v>
      </c>
      <c r="N5" s="868"/>
      <c r="O5" s="868"/>
      <c r="P5" s="868"/>
      <c r="Q5" s="868"/>
      <c r="R5" s="868"/>
      <c r="S5" s="869"/>
      <c r="T5" s="872" t="s">
        <v>241</v>
      </c>
      <c r="U5" s="872" t="s">
        <v>242</v>
      </c>
      <c r="V5" s="870" t="s">
        <v>76</v>
      </c>
    </row>
    <row r="6" spans="1:22" s="44" customFormat="1" ht="105.6">
      <c r="A6" s="41"/>
      <c r="B6" s="84"/>
      <c r="C6" s="85" t="s">
        <v>65</v>
      </c>
      <c r="D6" s="120" t="s">
        <v>66</v>
      </c>
      <c r="E6" s="104" t="s">
        <v>172</v>
      </c>
      <c r="F6" s="104" t="s">
        <v>173</v>
      </c>
      <c r="G6" s="120" t="s">
        <v>176</v>
      </c>
      <c r="H6" s="120" t="s">
        <v>171</v>
      </c>
      <c r="I6" s="120" t="s">
        <v>67</v>
      </c>
      <c r="J6" s="120" t="s">
        <v>68</v>
      </c>
      <c r="K6" s="86" t="s">
        <v>69</v>
      </c>
      <c r="L6" s="87" t="s">
        <v>70</v>
      </c>
      <c r="M6" s="85" t="s">
        <v>174</v>
      </c>
      <c r="N6" s="86" t="s">
        <v>71</v>
      </c>
      <c r="O6" s="86" t="s">
        <v>72</v>
      </c>
      <c r="P6" s="86" t="s">
        <v>73</v>
      </c>
      <c r="Q6" s="86" t="s">
        <v>74</v>
      </c>
      <c r="R6" s="86" t="s">
        <v>75</v>
      </c>
      <c r="S6" s="138" t="s">
        <v>175</v>
      </c>
      <c r="T6" s="873"/>
      <c r="U6" s="873"/>
      <c r="V6" s="871"/>
    </row>
    <row r="7" spans="1:22" s="78" customFormat="1" ht="13.8">
      <c r="A7" s="88">
        <v>1</v>
      </c>
      <c r="B7" s="1" t="s">
        <v>51</v>
      </c>
      <c r="C7" s="513">
        <v>0</v>
      </c>
      <c r="D7" s="704">
        <v>0</v>
      </c>
      <c r="E7" s="704">
        <v>0</v>
      </c>
      <c r="F7" s="704">
        <v>0</v>
      </c>
      <c r="G7" s="704">
        <v>0</v>
      </c>
      <c r="H7" s="704">
        <v>0</v>
      </c>
      <c r="I7" s="704">
        <v>0</v>
      </c>
      <c r="J7" s="704">
        <v>0</v>
      </c>
      <c r="K7" s="704">
        <v>0</v>
      </c>
      <c r="L7" s="707">
        <v>0</v>
      </c>
      <c r="M7" s="513">
        <v>0</v>
      </c>
      <c r="N7" s="704">
        <v>0</v>
      </c>
      <c r="O7" s="704">
        <v>0</v>
      </c>
      <c r="P7" s="704">
        <v>0</v>
      </c>
      <c r="Q7" s="704">
        <v>0</v>
      </c>
      <c r="R7" s="704">
        <v>0</v>
      </c>
      <c r="S7" s="707">
        <v>0</v>
      </c>
      <c r="T7" s="708">
        <v>0</v>
      </c>
      <c r="U7" s="709">
        <v>0</v>
      </c>
      <c r="V7" s="514">
        <f>SUM(C7:S7)</f>
        <v>0</v>
      </c>
    </row>
    <row r="8" spans="1:22" s="78" customFormat="1" ht="13.8">
      <c r="A8" s="88">
        <v>2</v>
      </c>
      <c r="B8" s="1" t="s">
        <v>52</v>
      </c>
      <c r="C8" s="513">
        <v>0</v>
      </c>
      <c r="D8" s="704">
        <v>0</v>
      </c>
      <c r="E8" s="704">
        <v>0</v>
      </c>
      <c r="F8" s="704">
        <v>0</v>
      </c>
      <c r="G8" s="704">
        <v>0</v>
      </c>
      <c r="H8" s="704">
        <v>0</v>
      </c>
      <c r="I8" s="704">
        <v>0</v>
      </c>
      <c r="J8" s="704">
        <v>0</v>
      </c>
      <c r="K8" s="704">
        <v>0</v>
      </c>
      <c r="L8" s="707">
        <v>0</v>
      </c>
      <c r="M8" s="513">
        <v>0</v>
      </c>
      <c r="N8" s="704">
        <v>0</v>
      </c>
      <c r="O8" s="704">
        <v>0</v>
      </c>
      <c r="P8" s="704">
        <v>0</v>
      </c>
      <c r="Q8" s="704">
        <v>0</v>
      </c>
      <c r="R8" s="704">
        <v>0</v>
      </c>
      <c r="S8" s="707">
        <v>0</v>
      </c>
      <c r="T8" s="709">
        <v>0</v>
      </c>
      <c r="U8" s="709">
        <v>0</v>
      </c>
      <c r="V8" s="514">
        <f t="shared" ref="V8:V20" si="0">SUM(C8:S8)</f>
        <v>0</v>
      </c>
    </row>
    <row r="9" spans="1:22" s="78" customFormat="1" ht="13.8">
      <c r="A9" s="88">
        <v>3</v>
      </c>
      <c r="B9" s="1" t="s">
        <v>165</v>
      </c>
      <c r="C9" s="513">
        <v>0</v>
      </c>
      <c r="D9" s="704">
        <v>0</v>
      </c>
      <c r="E9" s="704">
        <v>0</v>
      </c>
      <c r="F9" s="704">
        <v>0</v>
      </c>
      <c r="G9" s="704">
        <v>0</v>
      </c>
      <c r="H9" s="704">
        <v>0</v>
      </c>
      <c r="I9" s="704">
        <v>0</v>
      </c>
      <c r="J9" s="704">
        <v>0</v>
      </c>
      <c r="K9" s="704">
        <v>0</v>
      </c>
      <c r="L9" s="707">
        <v>0</v>
      </c>
      <c r="M9" s="513">
        <v>0</v>
      </c>
      <c r="N9" s="704">
        <v>0</v>
      </c>
      <c r="O9" s="704">
        <v>0</v>
      </c>
      <c r="P9" s="704">
        <v>0</v>
      </c>
      <c r="Q9" s="704">
        <v>0</v>
      </c>
      <c r="R9" s="704">
        <v>0</v>
      </c>
      <c r="S9" s="707">
        <v>0</v>
      </c>
      <c r="T9" s="709">
        <v>0</v>
      </c>
      <c r="U9" s="709">
        <v>0</v>
      </c>
      <c r="V9" s="514">
        <f>SUM(C9:S9)</f>
        <v>0</v>
      </c>
    </row>
    <row r="10" spans="1:22" s="78" customFormat="1" ht="13.8">
      <c r="A10" s="88">
        <v>4</v>
      </c>
      <c r="B10" s="1" t="s">
        <v>53</v>
      </c>
      <c r="C10" s="513">
        <v>0</v>
      </c>
      <c r="D10" s="704">
        <v>0</v>
      </c>
      <c r="E10" s="704">
        <v>0</v>
      </c>
      <c r="F10" s="704">
        <v>0</v>
      </c>
      <c r="G10" s="704">
        <v>0</v>
      </c>
      <c r="H10" s="704">
        <v>0</v>
      </c>
      <c r="I10" s="704">
        <v>0</v>
      </c>
      <c r="J10" s="704">
        <v>0</v>
      </c>
      <c r="K10" s="704">
        <v>0</v>
      </c>
      <c r="L10" s="707">
        <v>0</v>
      </c>
      <c r="M10" s="513">
        <v>0</v>
      </c>
      <c r="N10" s="704">
        <v>0</v>
      </c>
      <c r="O10" s="704">
        <v>0</v>
      </c>
      <c r="P10" s="704">
        <v>0</v>
      </c>
      <c r="Q10" s="704">
        <v>0</v>
      </c>
      <c r="R10" s="704">
        <v>0</v>
      </c>
      <c r="S10" s="707">
        <v>0</v>
      </c>
      <c r="T10" s="709">
        <v>0</v>
      </c>
      <c r="U10" s="709">
        <v>0</v>
      </c>
      <c r="V10" s="514">
        <f t="shared" si="0"/>
        <v>0</v>
      </c>
    </row>
    <row r="11" spans="1:22" s="78" customFormat="1" ht="13.8">
      <c r="A11" s="88">
        <v>5</v>
      </c>
      <c r="B11" s="1" t="s">
        <v>54</v>
      </c>
      <c r="C11" s="513">
        <v>0</v>
      </c>
      <c r="D11" s="704">
        <v>0</v>
      </c>
      <c r="E11" s="704">
        <v>0</v>
      </c>
      <c r="F11" s="704">
        <v>0</v>
      </c>
      <c r="G11" s="704">
        <v>0</v>
      </c>
      <c r="H11" s="704">
        <v>0</v>
      </c>
      <c r="I11" s="704">
        <v>0</v>
      </c>
      <c r="J11" s="704">
        <v>0</v>
      </c>
      <c r="K11" s="704">
        <v>0</v>
      </c>
      <c r="L11" s="707">
        <v>0</v>
      </c>
      <c r="M11" s="513">
        <v>0</v>
      </c>
      <c r="N11" s="704">
        <v>0</v>
      </c>
      <c r="O11" s="704">
        <v>0</v>
      </c>
      <c r="P11" s="704">
        <v>0</v>
      </c>
      <c r="Q11" s="704">
        <v>0</v>
      </c>
      <c r="R11" s="704">
        <v>0</v>
      </c>
      <c r="S11" s="707">
        <v>0</v>
      </c>
      <c r="T11" s="709">
        <v>0</v>
      </c>
      <c r="U11" s="709">
        <v>0</v>
      </c>
      <c r="V11" s="514">
        <f t="shared" si="0"/>
        <v>0</v>
      </c>
    </row>
    <row r="12" spans="1:22" s="78" customFormat="1" ht="13.8">
      <c r="A12" s="88">
        <v>6</v>
      </c>
      <c r="B12" s="1" t="s">
        <v>55</v>
      </c>
      <c r="C12" s="513">
        <v>0</v>
      </c>
      <c r="D12" s="704">
        <v>0</v>
      </c>
      <c r="E12" s="704">
        <v>0</v>
      </c>
      <c r="F12" s="704">
        <v>0</v>
      </c>
      <c r="G12" s="704">
        <v>0</v>
      </c>
      <c r="H12" s="704">
        <v>0</v>
      </c>
      <c r="I12" s="704">
        <v>0</v>
      </c>
      <c r="J12" s="704">
        <v>0</v>
      </c>
      <c r="K12" s="704">
        <v>0</v>
      </c>
      <c r="L12" s="707">
        <v>0</v>
      </c>
      <c r="M12" s="513">
        <v>0</v>
      </c>
      <c r="N12" s="704">
        <v>0</v>
      </c>
      <c r="O12" s="704">
        <v>0</v>
      </c>
      <c r="P12" s="704">
        <v>0</v>
      </c>
      <c r="Q12" s="704">
        <v>0</v>
      </c>
      <c r="R12" s="704">
        <v>0</v>
      </c>
      <c r="S12" s="707">
        <v>0</v>
      </c>
      <c r="T12" s="709">
        <v>0</v>
      </c>
      <c r="U12" s="709">
        <v>0</v>
      </c>
      <c r="V12" s="514">
        <f t="shared" si="0"/>
        <v>0</v>
      </c>
    </row>
    <row r="13" spans="1:22" s="78" customFormat="1" ht="13.8">
      <c r="A13" s="88">
        <v>7</v>
      </c>
      <c r="B13" s="1" t="s">
        <v>56</v>
      </c>
      <c r="C13" s="513">
        <v>0</v>
      </c>
      <c r="D13" s="704">
        <v>35208539.293643922</v>
      </c>
      <c r="E13" s="704">
        <v>0</v>
      </c>
      <c r="F13" s="704">
        <v>0</v>
      </c>
      <c r="G13" s="704">
        <v>0</v>
      </c>
      <c r="H13" s="704">
        <v>0</v>
      </c>
      <c r="I13" s="704">
        <v>0</v>
      </c>
      <c r="J13" s="704">
        <v>0</v>
      </c>
      <c r="K13" s="704">
        <v>0</v>
      </c>
      <c r="L13" s="707">
        <v>0</v>
      </c>
      <c r="M13" s="513">
        <v>0</v>
      </c>
      <c r="N13" s="704">
        <v>0</v>
      </c>
      <c r="O13" s="704">
        <v>0</v>
      </c>
      <c r="P13" s="704">
        <v>0</v>
      </c>
      <c r="Q13" s="704">
        <v>0</v>
      </c>
      <c r="R13" s="704">
        <v>0</v>
      </c>
      <c r="S13" s="707">
        <v>0</v>
      </c>
      <c r="T13" s="709">
        <v>12781421.545644559</v>
      </c>
      <c r="U13" s="709">
        <v>22427117.747999359</v>
      </c>
      <c r="V13" s="514">
        <f t="shared" si="0"/>
        <v>35208539.293643922</v>
      </c>
    </row>
    <row r="14" spans="1:22" s="78" customFormat="1" ht="13.8">
      <c r="A14" s="88">
        <v>8</v>
      </c>
      <c r="B14" s="1" t="s">
        <v>57</v>
      </c>
      <c r="C14" s="513">
        <v>0</v>
      </c>
      <c r="D14" s="704">
        <v>16648401.478613934</v>
      </c>
      <c r="E14" s="704">
        <v>0</v>
      </c>
      <c r="F14" s="704">
        <v>0</v>
      </c>
      <c r="G14" s="704">
        <v>0</v>
      </c>
      <c r="H14" s="704">
        <v>0</v>
      </c>
      <c r="I14" s="704">
        <v>0</v>
      </c>
      <c r="J14" s="704">
        <v>0</v>
      </c>
      <c r="K14" s="704">
        <v>0</v>
      </c>
      <c r="L14" s="707">
        <v>0</v>
      </c>
      <c r="M14" s="513">
        <v>0</v>
      </c>
      <c r="N14" s="704">
        <v>0</v>
      </c>
      <c r="O14" s="704">
        <v>0</v>
      </c>
      <c r="P14" s="704">
        <v>0</v>
      </c>
      <c r="Q14" s="704">
        <v>0</v>
      </c>
      <c r="R14" s="704">
        <v>0</v>
      </c>
      <c r="S14" s="707">
        <v>0</v>
      </c>
      <c r="T14" s="709">
        <v>15695253.088613933</v>
      </c>
      <c r="U14" s="709">
        <v>951316.51500000013</v>
      </c>
      <c r="V14" s="514">
        <f t="shared" si="0"/>
        <v>16648401.478613934</v>
      </c>
    </row>
    <row r="15" spans="1:22" s="78" customFormat="1" ht="13.8">
      <c r="A15" s="88">
        <v>9</v>
      </c>
      <c r="B15" s="1" t="s">
        <v>58</v>
      </c>
      <c r="C15" s="513">
        <v>0</v>
      </c>
      <c r="D15" s="704">
        <v>296788.6462851658</v>
      </c>
      <c r="E15" s="704">
        <v>0</v>
      </c>
      <c r="F15" s="704">
        <v>0</v>
      </c>
      <c r="G15" s="704">
        <v>0</v>
      </c>
      <c r="H15" s="704">
        <v>0</v>
      </c>
      <c r="I15" s="704">
        <v>0</v>
      </c>
      <c r="J15" s="704">
        <v>0</v>
      </c>
      <c r="K15" s="704">
        <v>0</v>
      </c>
      <c r="L15" s="707">
        <v>0</v>
      </c>
      <c r="M15" s="513">
        <v>0</v>
      </c>
      <c r="N15" s="704">
        <v>0</v>
      </c>
      <c r="O15" s="704">
        <v>0</v>
      </c>
      <c r="P15" s="704">
        <v>0</v>
      </c>
      <c r="Q15" s="704">
        <v>0</v>
      </c>
      <c r="R15" s="704">
        <v>0</v>
      </c>
      <c r="S15" s="707">
        <v>0</v>
      </c>
      <c r="T15" s="709">
        <v>296788.6462851658</v>
      </c>
      <c r="U15" s="709">
        <v>0</v>
      </c>
      <c r="V15" s="514">
        <f t="shared" si="0"/>
        <v>296788.6462851658</v>
      </c>
    </row>
    <row r="16" spans="1:22" s="78" customFormat="1" ht="13.8">
      <c r="A16" s="88">
        <v>10</v>
      </c>
      <c r="B16" s="1" t="s">
        <v>59</v>
      </c>
      <c r="C16" s="513">
        <v>0</v>
      </c>
      <c r="D16" s="704">
        <v>125094.15846719999</v>
      </c>
      <c r="E16" s="704">
        <v>0</v>
      </c>
      <c r="F16" s="704">
        <v>0</v>
      </c>
      <c r="G16" s="704">
        <v>0</v>
      </c>
      <c r="H16" s="704">
        <v>0</v>
      </c>
      <c r="I16" s="704">
        <v>0</v>
      </c>
      <c r="J16" s="704">
        <v>0</v>
      </c>
      <c r="K16" s="704">
        <v>0</v>
      </c>
      <c r="L16" s="707">
        <v>0</v>
      </c>
      <c r="M16" s="513">
        <v>0</v>
      </c>
      <c r="N16" s="704">
        <v>0</v>
      </c>
      <c r="O16" s="704">
        <v>0</v>
      </c>
      <c r="P16" s="704">
        <v>0</v>
      </c>
      <c r="Q16" s="704">
        <v>0</v>
      </c>
      <c r="R16" s="704">
        <v>0</v>
      </c>
      <c r="S16" s="707">
        <v>0</v>
      </c>
      <c r="T16" s="709">
        <v>125094.15846719999</v>
      </c>
      <c r="U16" s="709">
        <v>0</v>
      </c>
      <c r="V16" s="514">
        <f t="shared" si="0"/>
        <v>125094.15846719999</v>
      </c>
    </row>
    <row r="17" spans="1:22" s="78" customFormat="1" ht="13.8">
      <c r="A17" s="88">
        <v>11</v>
      </c>
      <c r="B17" s="1" t="s">
        <v>60</v>
      </c>
      <c r="C17" s="513">
        <v>0</v>
      </c>
      <c r="D17" s="704">
        <v>0</v>
      </c>
      <c r="E17" s="704">
        <v>0</v>
      </c>
      <c r="F17" s="704">
        <v>0</v>
      </c>
      <c r="G17" s="704">
        <v>0</v>
      </c>
      <c r="H17" s="704">
        <v>0</v>
      </c>
      <c r="I17" s="704">
        <v>0</v>
      </c>
      <c r="J17" s="704">
        <v>0</v>
      </c>
      <c r="K17" s="704">
        <v>0</v>
      </c>
      <c r="L17" s="707">
        <v>0</v>
      </c>
      <c r="M17" s="513">
        <v>0</v>
      </c>
      <c r="N17" s="704">
        <v>0</v>
      </c>
      <c r="O17" s="704">
        <v>0</v>
      </c>
      <c r="P17" s="704">
        <v>0</v>
      </c>
      <c r="Q17" s="704">
        <v>0</v>
      </c>
      <c r="R17" s="704">
        <v>0</v>
      </c>
      <c r="S17" s="707">
        <v>0</v>
      </c>
      <c r="T17" s="709">
        <v>0</v>
      </c>
      <c r="U17" s="709">
        <v>0</v>
      </c>
      <c r="V17" s="514">
        <f t="shared" si="0"/>
        <v>0</v>
      </c>
    </row>
    <row r="18" spans="1:22" s="78" customFormat="1" ht="13.8">
      <c r="A18" s="88">
        <v>12</v>
      </c>
      <c r="B18" s="1" t="s">
        <v>61</v>
      </c>
      <c r="C18" s="513">
        <v>0</v>
      </c>
      <c r="D18" s="704">
        <v>0</v>
      </c>
      <c r="E18" s="704">
        <v>0</v>
      </c>
      <c r="F18" s="704">
        <v>0</v>
      </c>
      <c r="G18" s="704">
        <v>0</v>
      </c>
      <c r="H18" s="704">
        <v>0</v>
      </c>
      <c r="I18" s="704">
        <v>0</v>
      </c>
      <c r="J18" s="704">
        <v>0</v>
      </c>
      <c r="K18" s="704">
        <v>0</v>
      </c>
      <c r="L18" s="707">
        <v>0</v>
      </c>
      <c r="M18" s="513">
        <v>0</v>
      </c>
      <c r="N18" s="704">
        <v>0</v>
      </c>
      <c r="O18" s="704">
        <v>0</v>
      </c>
      <c r="P18" s="704">
        <v>0</v>
      </c>
      <c r="Q18" s="704">
        <v>0</v>
      </c>
      <c r="R18" s="704">
        <v>0</v>
      </c>
      <c r="S18" s="707">
        <v>0</v>
      </c>
      <c r="T18" s="709">
        <v>0</v>
      </c>
      <c r="U18" s="709">
        <v>0</v>
      </c>
      <c r="V18" s="514">
        <f t="shared" si="0"/>
        <v>0</v>
      </c>
    </row>
    <row r="19" spans="1:22" s="78" customFormat="1" ht="13.8">
      <c r="A19" s="88">
        <v>13</v>
      </c>
      <c r="B19" s="1" t="s">
        <v>62</v>
      </c>
      <c r="C19" s="513">
        <v>0</v>
      </c>
      <c r="D19" s="704">
        <v>0</v>
      </c>
      <c r="E19" s="704">
        <v>0</v>
      </c>
      <c r="F19" s="704">
        <v>0</v>
      </c>
      <c r="G19" s="704">
        <v>0</v>
      </c>
      <c r="H19" s="704">
        <v>0</v>
      </c>
      <c r="I19" s="704">
        <v>0</v>
      </c>
      <c r="J19" s="704">
        <v>0</v>
      </c>
      <c r="K19" s="704">
        <v>0</v>
      </c>
      <c r="L19" s="707">
        <v>0</v>
      </c>
      <c r="M19" s="513">
        <v>0</v>
      </c>
      <c r="N19" s="704">
        <v>0</v>
      </c>
      <c r="O19" s="704">
        <v>0</v>
      </c>
      <c r="P19" s="704">
        <v>0</v>
      </c>
      <c r="Q19" s="704">
        <v>0</v>
      </c>
      <c r="R19" s="704">
        <v>0</v>
      </c>
      <c r="S19" s="707">
        <v>0</v>
      </c>
      <c r="T19" s="709">
        <v>0</v>
      </c>
      <c r="U19" s="709">
        <v>0</v>
      </c>
      <c r="V19" s="514">
        <f t="shared" si="0"/>
        <v>0</v>
      </c>
    </row>
    <row r="20" spans="1:22" s="78" customFormat="1" ht="13.8">
      <c r="A20" s="88">
        <v>14</v>
      </c>
      <c r="B20" s="1" t="s">
        <v>63</v>
      </c>
      <c r="C20" s="513">
        <v>0</v>
      </c>
      <c r="D20" s="704">
        <v>0</v>
      </c>
      <c r="E20" s="704">
        <v>0</v>
      </c>
      <c r="F20" s="704">
        <v>0</v>
      </c>
      <c r="G20" s="704">
        <v>0</v>
      </c>
      <c r="H20" s="704">
        <v>0</v>
      </c>
      <c r="I20" s="704">
        <v>0</v>
      </c>
      <c r="J20" s="704">
        <v>0</v>
      </c>
      <c r="K20" s="704">
        <v>0</v>
      </c>
      <c r="L20" s="707">
        <v>0</v>
      </c>
      <c r="M20" s="513">
        <v>0</v>
      </c>
      <c r="N20" s="704">
        <v>0</v>
      </c>
      <c r="O20" s="704">
        <v>0</v>
      </c>
      <c r="P20" s="704">
        <v>0</v>
      </c>
      <c r="Q20" s="704">
        <v>0</v>
      </c>
      <c r="R20" s="704">
        <v>0</v>
      </c>
      <c r="S20" s="707">
        <v>0</v>
      </c>
      <c r="T20" s="709">
        <v>0</v>
      </c>
      <c r="U20" s="709">
        <v>0</v>
      </c>
      <c r="V20" s="514">
        <f t="shared" si="0"/>
        <v>0</v>
      </c>
    </row>
    <row r="21" spans="1:22" ht="14.4" thickBot="1">
      <c r="A21" s="79"/>
      <c r="B21" s="89" t="s">
        <v>64</v>
      </c>
      <c r="C21" s="515">
        <f>SUM(C7:C20)</f>
        <v>0</v>
      </c>
      <c r="D21" s="151">
        <f t="shared" ref="D21:V21" si="1">SUM(D7:D20)</f>
        <v>52278823.577010229</v>
      </c>
      <c r="E21" s="151">
        <f t="shared" si="1"/>
        <v>0</v>
      </c>
      <c r="F21" s="151">
        <f t="shared" si="1"/>
        <v>0</v>
      </c>
      <c r="G21" s="151">
        <f t="shared" si="1"/>
        <v>0</v>
      </c>
      <c r="H21" s="151">
        <f t="shared" si="1"/>
        <v>0</v>
      </c>
      <c r="I21" s="151">
        <f t="shared" si="1"/>
        <v>0</v>
      </c>
      <c r="J21" s="151">
        <f t="shared" si="1"/>
        <v>0</v>
      </c>
      <c r="K21" s="151">
        <f t="shared" si="1"/>
        <v>0</v>
      </c>
      <c r="L21" s="516">
        <f t="shared" si="1"/>
        <v>0</v>
      </c>
      <c r="M21" s="515">
        <f t="shared" si="1"/>
        <v>0</v>
      </c>
      <c r="N21" s="151">
        <f t="shared" si="1"/>
        <v>0</v>
      </c>
      <c r="O21" s="151">
        <f t="shared" si="1"/>
        <v>0</v>
      </c>
      <c r="P21" s="151">
        <f t="shared" si="1"/>
        <v>0</v>
      </c>
      <c r="Q21" s="151">
        <f t="shared" si="1"/>
        <v>0</v>
      </c>
      <c r="R21" s="151">
        <f t="shared" si="1"/>
        <v>0</v>
      </c>
      <c r="S21" s="516">
        <f t="shared" si="1"/>
        <v>0</v>
      </c>
      <c r="T21" s="516">
        <f>SUM(T7:T20)</f>
        <v>28898557.439010859</v>
      </c>
      <c r="U21" s="516">
        <f t="shared" si="1"/>
        <v>23378434.26299936</v>
      </c>
      <c r="V21" s="517">
        <f t="shared" si="1"/>
        <v>52278823.577010229</v>
      </c>
    </row>
    <row r="22" spans="1:22" ht="13.8">
      <c r="C22" s="471"/>
      <c r="D22" s="471"/>
      <c r="E22" s="471"/>
      <c r="F22" s="471"/>
      <c r="G22" s="471"/>
      <c r="H22" s="471"/>
      <c r="I22" s="471"/>
      <c r="J22" s="471"/>
      <c r="K22" s="471"/>
      <c r="L22" s="471"/>
      <c r="M22" s="471"/>
      <c r="N22" s="471"/>
      <c r="O22" s="471"/>
      <c r="P22" s="471"/>
      <c r="Q22" s="471"/>
      <c r="R22" s="471"/>
      <c r="S22" s="471"/>
      <c r="T22" s="471"/>
      <c r="U22" s="471"/>
      <c r="V22" s="471"/>
    </row>
    <row r="24" spans="1:22">
      <c r="A24" s="7"/>
      <c r="B24" s="7"/>
      <c r="C24" s="21"/>
      <c r="D24" s="21"/>
      <c r="E24" s="21"/>
    </row>
    <row r="25" spans="1:22">
      <c r="A25" s="90"/>
      <c r="B25" s="90"/>
      <c r="C25" s="7"/>
      <c r="D25" s="21"/>
      <c r="E25" s="21"/>
    </row>
    <row r="26" spans="1:22">
      <c r="A26" s="90"/>
      <c r="B26" s="22"/>
      <c r="C26" s="7"/>
      <c r="D26" s="21"/>
      <c r="E26" s="21"/>
    </row>
    <row r="27" spans="1:22">
      <c r="A27" s="90"/>
      <c r="B27" s="90"/>
      <c r="C27" s="7"/>
      <c r="D27" s="21"/>
      <c r="E27" s="21"/>
    </row>
    <row r="28" spans="1:22">
      <c r="A28" s="90"/>
      <c r="B28" s="22"/>
      <c r="C28" s="7"/>
      <c r="D28" s="21"/>
      <c r="E28" s="21"/>
    </row>
  </sheetData>
  <mergeCells count="5">
    <mergeCell ref="C5:L5"/>
    <mergeCell ref="M5:S5"/>
    <mergeCell ref="V5:V6"/>
    <mergeCell ref="T5:T6"/>
    <mergeCell ref="U5:U6"/>
  </mergeCells>
  <pageMargins left="0.7" right="0.7" top="0.75" bottom="0.75" header="0.3" footer="0.3"/>
  <pageSetup paperSize="9" scale="16"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zoomScale="85" zoomScaleNormal="85" workbookViewId="0">
      <pane xSplit="1" ySplit="7" topLeftCell="B8"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9" style="4" customWidth="1"/>
    <col min="2" max="2" width="66.44140625" style="4" customWidth="1"/>
    <col min="3" max="3" width="23.5546875" style="146" bestFit="1" customWidth="1"/>
    <col min="4" max="4" width="14.88671875" style="146" bestFit="1" customWidth="1"/>
    <col min="5" max="5" width="17.6640625" style="146" customWidth="1"/>
    <col min="6" max="6" width="15.88671875" style="146" customWidth="1"/>
    <col min="7" max="7" width="17.44140625" style="146" customWidth="1"/>
    <col min="8" max="8" width="15.33203125" style="146" customWidth="1"/>
    <col min="9" max="16384" width="9.109375" style="16"/>
  </cols>
  <sheetData>
    <row r="1" spans="1:9">
      <c r="A1" s="2" t="s">
        <v>30</v>
      </c>
      <c r="B1" s="4" t="str">
        <f>'Info '!C2</f>
        <v>JSC "Liberty Bank"</v>
      </c>
      <c r="C1" s="3"/>
    </row>
    <row r="2" spans="1:9">
      <c r="A2" s="2" t="s">
        <v>31</v>
      </c>
      <c r="B2" s="475">
        <f>'1. key ratios '!B2</f>
        <v>45565</v>
      </c>
      <c r="C2" s="247"/>
    </row>
    <row r="4" spans="1:9" ht="14.4" thickBot="1">
      <c r="A4" s="2" t="s">
        <v>150</v>
      </c>
      <c r="B4" s="81" t="s">
        <v>252</v>
      </c>
    </row>
    <row r="5" spans="1:9">
      <c r="A5" s="82"/>
      <c r="B5" s="91"/>
      <c r="C5" s="147" t="s">
        <v>0</v>
      </c>
      <c r="D5" s="147" t="s">
        <v>1</v>
      </c>
      <c r="E5" s="147" t="s">
        <v>2</v>
      </c>
      <c r="F5" s="147" t="s">
        <v>3</v>
      </c>
      <c r="G5" s="148" t="s">
        <v>4</v>
      </c>
      <c r="H5" s="149" t="s">
        <v>5</v>
      </c>
      <c r="I5" s="92"/>
    </row>
    <row r="6" spans="1:9" s="92" customFormat="1" ht="12.75" customHeight="1">
      <c r="A6" s="93"/>
      <c r="B6" s="876" t="s">
        <v>149</v>
      </c>
      <c r="C6" s="878" t="s">
        <v>245</v>
      </c>
      <c r="D6" s="880" t="s">
        <v>244</v>
      </c>
      <c r="E6" s="881"/>
      <c r="F6" s="878" t="s">
        <v>249</v>
      </c>
      <c r="G6" s="878" t="s">
        <v>250</v>
      </c>
      <c r="H6" s="874" t="s">
        <v>248</v>
      </c>
    </row>
    <row r="7" spans="1:9" ht="41.4">
      <c r="A7" s="95"/>
      <c r="B7" s="877"/>
      <c r="C7" s="879"/>
      <c r="D7" s="150" t="s">
        <v>247</v>
      </c>
      <c r="E7" s="150" t="s">
        <v>246</v>
      </c>
      <c r="F7" s="879"/>
      <c r="G7" s="879"/>
      <c r="H7" s="875"/>
      <c r="I7" s="92"/>
    </row>
    <row r="8" spans="1:9">
      <c r="A8" s="93">
        <v>1</v>
      </c>
      <c r="B8" s="1" t="s">
        <v>51</v>
      </c>
      <c r="C8" s="710">
        <v>625930177.09023309</v>
      </c>
      <c r="D8" s="711">
        <v>65872.34</v>
      </c>
      <c r="E8" s="710">
        <v>32936.17</v>
      </c>
      <c r="F8" s="710">
        <v>99113768.159885645</v>
      </c>
      <c r="G8" s="712">
        <v>99113768.159885645</v>
      </c>
      <c r="H8" s="690"/>
    </row>
    <row r="9" spans="1:9" ht="15" customHeight="1">
      <c r="A9" s="93">
        <v>2</v>
      </c>
      <c r="B9" s="1" t="s">
        <v>52</v>
      </c>
      <c r="C9" s="710">
        <v>0</v>
      </c>
      <c r="D9" s="711">
        <v>0</v>
      </c>
      <c r="E9" s="710">
        <v>0</v>
      </c>
      <c r="F9" s="710">
        <v>0</v>
      </c>
      <c r="G9" s="712">
        <v>0</v>
      </c>
      <c r="H9" s="690"/>
    </row>
    <row r="10" spans="1:9">
      <c r="A10" s="93">
        <v>3</v>
      </c>
      <c r="B10" s="1" t="s">
        <v>165</v>
      </c>
      <c r="C10" s="710">
        <v>0</v>
      </c>
      <c r="D10" s="711">
        <v>0</v>
      </c>
      <c r="E10" s="710">
        <v>0</v>
      </c>
      <c r="F10" s="710">
        <v>0</v>
      </c>
      <c r="G10" s="712">
        <v>0</v>
      </c>
      <c r="H10" s="690"/>
    </row>
    <row r="11" spans="1:9">
      <c r="A11" s="93">
        <v>4</v>
      </c>
      <c r="B11" s="1" t="s">
        <v>53</v>
      </c>
      <c r="C11" s="710">
        <v>0</v>
      </c>
      <c r="D11" s="711">
        <v>0</v>
      </c>
      <c r="E11" s="710">
        <v>0</v>
      </c>
      <c r="F11" s="710">
        <v>0</v>
      </c>
      <c r="G11" s="712">
        <v>0</v>
      </c>
      <c r="H11" s="690"/>
    </row>
    <row r="12" spans="1:9">
      <c r="A12" s="93">
        <v>5</v>
      </c>
      <c r="B12" s="1" t="s">
        <v>54</v>
      </c>
      <c r="C12" s="710">
        <v>3349399.4196608756</v>
      </c>
      <c r="D12" s="711">
        <v>0</v>
      </c>
      <c r="E12" s="710">
        <v>0</v>
      </c>
      <c r="F12" s="710">
        <v>3349399.4196608756</v>
      </c>
      <c r="G12" s="712">
        <v>3349399.4196608756</v>
      </c>
      <c r="H12" s="690"/>
    </row>
    <row r="13" spans="1:9">
      <c r="A13" s="93">
        <v>6</v>
      </c>
      <c r="B13" s="1" t="s">
        <v>55</v>
      </c>
      <c r="C13" s="710">
        <v>224826025.7810182</v>
      </c>
      <c r="D13" s="711">
        <v>0</v>
      </c>
      <c r="E13" s="710">
        <v>0</v>
      </c>
      <c r="F13" s="710">
        <v>64148632.836500868</v>
      </c>
      <c r="G13" s="712">
        <v>64148632.836500868</v>
      </c>
      <c r="H13" s="690"/>
    </row>
    <row r="14" spans="1:9">
      <c r="A14" s="93">
        <v>7</v>
      </c>
      <c r="B14" s="1" t="s">
        <v>56</v>
      </c>
      <c r="C14" s="710">
        <v>741323268.87099016</v>
      </c>
      <c r="D14" s="711">
        <v>235901576.7760053</v>
      </c>
      <c r="E14" s="710">
        <v>58828623.90567708</v>
      </c>
      <c r="F14" s="711">
        <v>800151892.77666724</v>
      </c>
      <c r="G14" s="712">
        <v>764943353.48302341</v>
      </c>
      <c r="H14" s="690"/>
    </row>
    <row r="15" spans="1:9">
      <c r="A15" s="93">
        <v>8</v>
      </c>
      <c r="B15" s="1" t="s">
        <v>57</v>
      </c>
      <c r="C15" s="710">
        <v>1995540354.0448403</v>
      </c>
      <c r="D15" s="711">
        <v>130665754.8840099</v>
      </c>
      <c r="E15" s="710">
        <v>8166733.0849442203</v>
      </c>
      <c r="F15" s="711">
        <v>1390301873.9435954</v>
      </c>
      <c r="G15" s="712">
        <v>1373653472.4649816</v>
      </c>
      <c r="H15" s="690"/>
    </row>
    <row r="16" spans="1:9">
      <c r="A16" s="93">
        <v>9</v>
      </c>
      <c r="B16" s="1" t="s">
        <v>58</v>
      </c>
      <c r="C16" s="710">
        <v>615707403.33307397</v>
      </c>
      <c r="D16" s="711">
        <v>0</v>
      </c>
      <c r="E16" s="710">
        <v>0</v>
      </c>
      <c r="F16" s="711">
        <v>215497591.16657588</v>
      </c>
      <c r="G16" s="712">
        <v>215200802.5202907</v>
      </c>
      <c r="H16" s="690"/>
    </row>
    <row r="17" spans="1:8">
      <c r="A17" s="93">
        <v>10</v>
      </c>
      <c r="B17" s="1" t="s">
        <v>59</v>
      </c>
      <c r="C17" s="710">
        <v>31103507.602431193</v>
      </c>
      <c r="D17" s="711">
        <v>0</v>
      </c>
      <c r="E17" s="710">
        <v>0</v>
      </c>
      <c r="F17" s="711">
        <v>29215197.664354857</v>
      </c>
      <c r="G17" s="712">
        <v>29090103.505887657</v>
      </c>
      <c r="H17" s="690"/>
    </row>
    <row r="18" spans="1:8">
      <c r="A18" s="93">
        <v>11</v>
      </c>
      <c r="B18" s="1" t="s">
        <v>60</v>
      </c>
      <c r="C18" s="710">
        <v>2044719.04</v>
      </c>
      <c r="D18" s="711">
        <v>0</v>
      </c>
      <c r="E18" s="710">
        <v>0</v>
      </c>
      <c r="F18" s="711">
        <v>5111797.5999999996</v>
      </c>
      <c r="G18" s="712">
        <v>5111797.5999999996</v>
      </c>
      <c r="H18" s="690"/>
    </row>
    <row r="19" spans="1:8">
      <c r="A19" s="93">
        <v>12</v>
      </c>
      <c r="B19" s="1" t="s">
        <v>61</v>
      </c>
      <c r="C19" s="710">
        <v>0</v>
      </c>
      <c r="D19" s="711">
        <v>0</v>
      </c>
      <c r="E19" s="710">
        <v>0</v>
      </c>
      <c r="F19" s="711">
        <v>0</v>
      </c>
      <c r="G19" s="712">
        <v>0</v>
      </c>
      <c r="H19" s="690"/>
    </row>
    <row r="20" spans="1:8">
      <c r="A20" s="93">
        <v>13</v>
      </c>
      <c r="B20" s="1" t="s">
        <v>144</v>
      </c>
      <c r="C20" s="710">
        <v>0</v>
      </c>
      <c r="D20" s="711">
        <v>0</v>
      </c>
      <c r="E20" s="710">
        <v>0</v>
      </c>
      <c r="F20" s="711">
        <v>0</v>
      </c>
      <c r="G20" s="712">
        <v>0</v>
      </c>
      <c r="H20" s="690"/>
    </row>
    <row r="21" spans="1:8">
      <c r="A21" s="93">
        <v>14</v>
      </c>
      <c r="B21" s="1" t="s">
        <v>63</v>
      </c>
      <c r="C21" s="710">
        <v>483025347.86800009</v>
      </c>
      <c r="D21" s="711">
        <v>0</v>
      </c>
      <c r="E21" s="710">
        <v>0</v>
      </c>
      <c r="F21" s="711">
        <v>189662988.84400004</v>
      </c>
      <c r="G21" s="712">
        <v>189662988.84400004</v>
      </c>
      <c r="H21" s="690"/>
    </row>
    <row r="22" spans="1:8" ht="14.4" thickBot="1">
      <c r="A22" s="96"/>
      <c r="B22" s="97" t="s">
        <v>64</v>
      </c>
      <c r="C22" s="151">
        <f>SUM(C8:C21)</f>
        <v>4722850203.0502481</v>
      </c>
      <c r="D22" s="151">
        <f>SUM(D8:D21)</f>
        <v>366633204.0000152</v>
      </c>
      <c r="E22" s="151">
        <f>SUM(E8:E21)</f>
        <v>67028293.1606213</v>
      </c>
      <c r="F22" s="151">
        <f>SUM(F8:F21)</f>
        <v>2796553142.4112406</v>
      </c>
      <c r="G22" s="151">
        <f>SUM(G8:G21)</f>
        <v>2744274318.8342304</v>
      </c>
      <c r="H22" s="152">
        <f>G22/(C22+E22)</f>
        <v>0.57293192739756216</v>
      </c>
    </row>
  </sheetData>
  <mergeCells count="6">
    <mergeCell ref="H6:H7"/>
    <mergeCell ref="B6:B7"/>
    <mergeCell ref="C6:C7"/>
    <mergeCell ref="D6:E6"/>
    <mergeCell ref="F6:F7"/>
    <mergeCell ref="G6:G7"/>
  </mergeCells>
  <pageMargins left="0.7" right="0.7" top="0.75" bottom="0.75" header="0.3" footer="0.3"/>
  <pageSetup scale="41"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9"/>
  <sheetViews>
    <sheetView zoomScale="90" zoomScaleNormal="90" workbookViewId="0">
      <pane xSplit="2" ySplit="6" topLeftCell="C11"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8"/>
  <cols>
    <col min="1" max="1" width="10.5546875" style="146" bestFit="1" customWidth="1"/>
    <col min="2" max="2" width="77.33203125" style="146" customWidth="1"/>
    <col min="3" max="3" width="14" style="146" bestFit="1" customWidth="1"/>
    <col min="4" max="4" width="12.33203125" style="146" bestFit="1" customWidth="1"/>
    <col min="5" max="5" width="13.6640625" style="146" bestFit="1" customWidth="1"/>
    <col min="6" max="8" width="12.6640625" style="146" customWidth="1"/>
    <col min="9" max="9" width="13.33203125" style="146" bestFit="1" customWidth="1"/>
    <col min="10" max="11" width="12.6640625" style="146" customWidth="1"/>
    <col min="12" max="16384" width="9.109375" style="146"/>
  </cols>
  <sheetData>
    <row r="1" spans="1:11">
      <c r="A1" s="146" t="s">
        <v>30</v>
      </c>
      <c r="B1" s="3" t="str">
        <f>'Info '!C2</f>
        <v>JSC "Liberty Bank"</v>
      </c>
    </row>
    <row r="2" spans="1:11">
      <c r="A2" s="146" t="s">
        <v>31</v>
      </c>
      <c r="B2" s="475">
        <f>'1. key ratios '!B2</f>
        <v>45565</v>
      </c>
      <c r="C2" s="159"/>
      <c r="D2" s="159"/>
    </row>
    <row r="3" spans="1:11">
      <c r="B3" s="159"/>
      <c r="C3" s="159"/>
      <c r="D3" s="159"/>
    </row>
    <row r="4" spans="1:11" ht="14.4" thickBot="1">
      <c r="A4" s="146" t="s">
        <v>730</v>
      </c>
      <c r="B4" s="179" t="s">
        <v>253</v>
      </c>
      <c r="C4" s="159"/>
      <c r="D4" s="159"/>
    </row>
    <row r="5" spans="1:11" ht="30" customHeight="1">
      <c r="A5" s="882"/>
      <c r="B5" s="883"/>
      <c r="C5" s="884" t="s">
        <v>303</v>
      </c>
      <c r="D5" s="884"/>
      <c r="E5" s="884"/>
      <c r="F5" s="884" t="s">
        <v>304</v>
      </c>
      <c r="G5" s="884"/>
      <c r="H5" s="884"/>
      <c r="I5" s="884" t="s">
        <v>305</v>
      </c>
      <c r="J5" s="884"/>
      <c r="K5" s="885"/>
    </row>
    <row r="6" spans="1:11">
      <c r="A6" s="160"/>
      <c r="B6" s="561"/>
      <c r="C6" s="562" t="s">
        <v>32</v>
      </c>
      <c r="D6" s="562" t="s">
        <v>33</v>
      </c>
      <c r="E6" s="562" t="s">
        <v>34</v>
      </c>
      <c r="F6" s="562" t="s">
        <v>32</v>
      </c>
      <c r="G6" s="562" t="s">
        <v>33</v>
      </c>
      <c r="H6" s="562" t="s">
        <v>34</v>
      </c>
      <c r="I6" s="562" t="s">
        <v>32</v>
      </c>
      <c r="J6" s="562" t="s">
        <v>33</v>
      </c>
      <c r="K6" s="563" t="s">
        <v>34</v>
      </c>
    </row>
    <row r="7" spans="1:11">
      <c r="A7" s="564" t="s">
        <v>256</v>
      </c>
      <c r="B7" s="565"/>
      <c r="C7" s="565"/>
      <c r="D7" s="565"/>
      <c r="E7" s="565"/>
      <c r="F7" s="565"/>
      <c r="G7" s="565"/>
      <c r="H7" s="565"/>
      <c r="I7" s="565"/>
      <c r="J7" s="565"/>
      <c r="K7" s="161"/>
    </row>
    <row r="8" spans="1:11">
      <c r="A8" s="162">
        <v>1</v>
      </c>
      <c r="B8" s="163" t="s">
        <v>254</v>
      </c>
      <c r="C8" s="465"/>
      <c r="D8" s="465"/>
      <c r="E8" s="465"/>
      <c r="F8" s="464">
        <v>562943635.54812825</v>
      </c>
      <c r="G8" s="464">
        <v>373176009.25641298</v>
      </c>
      <c r="H8" s="464">
        <v>936119644.80454135</v>
      </c>
      <c r="I8" s="464">
        <v>551147447.05486751</v>
      </c>
      <c r="J8" s="464">
        <v>172685288.01346996</v>
      </c>
      <c r="K8" s="463">
        <v>723832735.06833744</v>
      </c>
    </row>
    <row r="9" spans="1:11">
      <c r="A9" s="564" t="s">
        <v>257</v>
      </c>
      <c r="B9" s="565"/>
      <c r="C9" s="566"/>
      <c r="D9" s="566"/>
      <c r="E9" s="566"/>
      <c r="F9" s="566"/>
      <c r="G9" s="566"/>
      <c r="H9" s="566"/>
      <c r="I9" s="566"/>
      <c r="J9" s="566"/>
      <c r="K9" s="781"/>
    </row>
    <row r="10" spans="1:11">
      <c r="A10" s="164">
        <v>2</v>
      </c>
      <c r="B10" s="567" t="s">
        <v>265</v>
      </c>
      <c r="C10" s="782">
        <v>1204219990.9100068</v>
      </c>
      <c r="D10" s="783">
        <v>462067129.83632702</v>
      </c>
      <c r="E10" s="783">
        <v>1666287120.7463346</v>
      </c>
      <c r="F10" s="783">
        <v>194012591.3101418</v>
      </c>
      <c r="G10" s="783">
        <v>77411878.551329762</v>
      </c>
      <c r="H10" s="783">
        <v>271424469.86147153</v>
      </c>
      <c r="I10" s="783">
        <v>46323068.676365569</v>
      </c>
      <c r="J10" s="783">
        <v>19260863.606141835</v>
      </c>
      <c r="K10" s="784">
        <v>65583932.28250742</v>
      </c>
    </row>
    <row r="11" spans="1:11">
      <c r="A11" s="164">
        <v>3</v>
      </c>
      <c r="B11" s="567" t="s">
        <v>259</v>
      </c>
      <c r="C11" s="782">
        <v>1029297001.0763042</v>
      </c>
      <c r="D11" s="783">
        <v>403440721.83239114</v>
      </c>
      <c r="E11" s="783">
        <v>1432737722.8978262</v>
      </c>
      <c r="F11" s="783">
        <v>331574289.31272566</v>
      </c>
      <c r="G11" s="783">
        <v>112070773.27563669</v>
      </c>
      <c r="H11" s="783">
        <v>443645062.5883624</v>
      </c>
      <c r="I11" s="783">
        <v>283493113.96985227</v>
      </c>
      <c r="J11" s="783">
        <v>97236781.016507164</v>
      </c>
      <c r="K11" s="784">
        <v>380729894.98635942</v>
      </c>
    </row>
    <row r="12" spans="1:11">
      <c r="A12" s="164">
        <v>4</v>
      </c>
      <c r="B12" s="567" t="s">
        <v>260</v>
      </c>
      <c r="C12" s="782"/>
      <c r="D12" s="783"/>
      <c r="E12" s="783">
        <v>0</v>
      </c>
      <c r="F12" s="783"/>
      <c r="G12" s="783"/>
      <c r="H12" s="783"/>
      <c r="I12" s="783"/>
      <c r="J12" s="783"/>
      <c r="K12" s="784"/>
    </row>
    <row r="13" spans="1:11">
      <c r="A13" s="164">
        <v>5</v>
      </c>
      <c r="B13" s="567" t="s">
        <v>268</v>
      </c>
      <c r="C13" s="782">
        <v>41737.749239130433</v>
      </c>
      <c r="D13" s="783">
        <v>0</v>
      </c>
      <c r="E13" s="783">
        <v>41737.749239130433</v>
      </c>
      <c r="F13" s="783">
        <v>41737.74434782609</v>
      </c>
      <c r="G13" s="783">
        <v>0</v>
      </c>
      <c r="H13" s="783">
        <v>41737.749239130433</v>
      </c>
      <c r="I13" s="783">
        <v>41737.74434782609</v>
      </c>
      <c r="J13" s="783">
        <v>0</v>
      </c>
      <c r="K13" s="784">
        <v>41737.749239130433</v>
      </c>
    </row>
    <row r="14" spans="1:11">
      <c r="A14" s="164">
        <v>6</v>
      </c>
      <c r="B14" s="567" t="s">
        <v>299</v>
      </c>
      <c r="C14" s="782">
        <v>38656464.456956521</v>
      </c>
      <c r="D14" s="783">
        <v>14899441.220102286</v>
      </c>
      <c r="E14" s="783">
        <v>53555905.687928379</v>
      </c>
      <c r="F14" s="783">
        <v>28738283.050624251</v>
      </c>
      <c r="G14" s="783">
        <v>30778064.033012338</v>
      </c>
      <c r="H14" s="783">
        <v>59516347.094506182</v>
      </c>
      <c r="I14" s="783">
        <v>9410434.5311066322</v>
      </c>
      <c r="J14" s="783">
        <v>11086946.087346978</v>
      </c>
      <c r="K14" s="784">
        <v>20497380.618453611</v>
      </c>
    </row>
    <row r="15" spans="1:11">
      <c r="A15" s="164">
        <v>7</v>
      </c>
      <c r="B15" s="567" t="s">
        <v>300</v>
      </c>
      <c r="C15" s="782">
        <v>162069460.49974665</v>
      </c>
      <c r="D15" s="783">
        <v>56617521.058474876</v>
      </c>
      <c r="E15" s="783">
        <v>218686981.5582214</v>
      </c>
      <c r="F15" s="783">
        <v>55298575.311815232</v>
      </c>
      <c r="G15" s="783">
        <v>9932905.226576088</v>
      </c>
      <c r="H15" s="783">
        <v>65231480.538391344</v>
      </c>
      <c r="I15" s="783">
        <v>52550695.615282632</v>
      </c>
      <c r="J15" s="783">
        <v>10533386.705887163</v>
      </c>
      <c r="K15" s="784">
        <v>63084082.321169771</v>
      </c>
    </row>
    <row r="16" spans="1:11">
      <c r="A16" s="164">
        <v>8</v>
      </c>
      <c r="B16" s="568" t="s">
        <v>261</v>
      </c>
      <c r="C16" s="782">
        <v>2434284654.6922531</v>
      </c>
      <c r="D16" s="783">
        <v>937024813.94729531</v>
      </c>
      <c r="E16" s="783">
        <v>3371309468.6395483</v>
      </c>
      <c r="F16" s="783">
        <v>609665476.72965479</v>
      </c>
      <c r="G16" s="783">
        <v>230193621.08655488</v>
      </c>
      <c r="H16" s="783">
        <v>839859097.83197045</v>
      </c>
      <c r="I16" s="783">
        <v>391819050.53695494</v>
      </c>
      <c r="J16" s="783">
        <v>138117977.41588315</v>
      </c>
      <c r="K16" s="784">
        <v>529937027.95283806</v>
      </c>
    </row>
    <row r="17" spans="1:11">
      <c r="A17" s="564" t="s">
        <v>258</v>
      </c>
      <c r="B17" s="565"/>
      <c r="C17" s="785"/>
      <c r="D17" s="785"/>
      <c r="E17" s="785"/>
      <c r="F17" s="566"/>
      <c r="G17" s="566"/>
      <c r="H17" s="566"/>
      <c r="I17" s="566"/>
      <c r="J17" s="566"/>
      <c r="K17" s="781"/>
    </row>
    <row r="18" spans="1:11">
      <c r="A18" s="164">
        <v>9</v>
      </c>
      <c r="B18" s="567" t="s">
        <v>264</v>
      </c>
      <c r="C18" s="782">
        <v>0</v>
      </c>
      <c r="D18" s="783">
        <v>0</v>
      </c>
      <c r="E18" s="783">
        <v>0</v>
      </c>
      <c r="F18" s="783">
        <v>0</v>
      </c>
      <c r="G18" s="783">
        <v>0</v>
      </c>
      <c r="H18" s="783">
        <v>0</v>
      </c>
      <c r="I18" s="783">
        <v>0</v>
      </c>
      <c r="J18" s="783">
        <v>0</v>
      </c>
      <c r="K18" s="784">
        <v>0</v>
      </c>
    </row>
    <row r="19" spans="1:11">
      <c r="A19" s="164">
        <v>10</v>
      </c>
      <c r="B19" s="567" t="s">
        <v>301</v>
      </c>
      <c r="C19" s="782">
        <v>2096391920.0190303</v>
      </c>
      <c r="D19" s="783">
        <v>781821662.46000111</v>
      </c>
      <c r="E19" s="783">
        <v>2878213582.4825096</v>
      </c>
      <c r="F19" s="783">
        <v>118168298.65186907</v>
      </c>
      <c r="G19" s="783">
        <v>27906277.587206546</v>
      </c>
      <c r="H19" s="783">
        <v>146074576.24994507</v>
      </c>
      <c r="I19" s="783">
        <v>129964487.14512984</v>
      </c>
      <c r="J19" s="783">
        <v>236937719.89655676</v>
      </c>
      <c r="K19" s="784">
        <v>366902207.04168689</v>
      </c>
    </row>
    <row r="20" spans="1:11">
      <c r="A20" s="164">
        <v>11</v>
      </c>
      <c r="B20" s="567" t="s">
        <v>263</v>
      </c>
      <c r="C20" s="782">
        <v>56031101.265967026</v>
      </c>
      <c r="D20" s="783">
        <v>12531917.446185172</v>
      </c>
      <c r="E20" s="783">
        <v>68563018.712152198</v>
      </c>
      <c r="F20" s="783">
        <v>2482730.5197956404</v>
      </c>
      <c r="G20" s="783">
        <v>0</v>
      </c>
      <c r="H20" s="783">
        <v>2482730.5197956404</v>
      </c>
      <c r="I20" s="783">
        <v>2482730.5197956404</v>
      </c>
      <c r="J20" s="783">
        <v>0</v>
      </c>
      <c r="K20" s="784">
        <v>2482730.5197956404</v>
      </c>
    </row>
    <row r="21" spans="1:11" ht="13.5" customHeight="1" thickBot="1">
      <c r="A21" s="165">
        <v>12</v>
      </c>
      <c r="B21" s="166" t="s">
        <v>262</v>
      </c>
      <c r="C21" s="462">
        <v>2152423021.2849975</v>
      </c>
      <c r="D21" s="461">
        <v>794353579.90618634</v>
      </c>
      <c r="E21" s="462">
        <v>2946776601.191184</v>
      </c>
      <c r="F21" s="461">
        <v>120651029.17166471</v>
      </c>
      <c r="G21" s="461">
        <v>27906277.587206546</v>
      </c>
      <c r="H21" s="461">
        <v>148557306.7697407</v>
      </c>
      <c r="I21" s="461">
        <v>132447217.66492549</v>
      </c>
      <c r="J21" s="461">
        <v>236937719.89655676</v>
      </c>
      <c r="K21" s="460">
        <v>369384937.56148225</v>
      </c>
    </row>
    <row r="22" spans="1:11" ht="38.25" customHeight="1" thickBot="1">
      <c r="A22" s="167"/>
      <c r="B22" s="168"/>
      <c r="C22" s="168"/>
      <c r="D22" s="168"/>
      <c r="E22" s="168"/>
      <c r="F22" s="886" t="s">
        <v>734</v>
      </c>
      <c r="G22" s="884"/>
      <c r="H22" s="884"/>
      <c r="I22" s="886" t="s">
        <v>735</v>
      </c>
      <c r="J22" s="884"/>
      <c r="K22" s="885"/>
    </row>
    <row r="23" spans="1:11">
      <c r="A23" s="169">
        <v>13</v>
      </c>
      <c r="B23" s="170" t="s">
        <v>254</v>
      </c>
      <c r="C23" s="171"/>
      <c r="D23" s="171"/>
      <c r="E23" s="171"/>
      <c r="F23" s="459">
        <v>562943635.54812825</v>
      </c>
      <c r="G23" s="459">
        <v>373176009.25641298</v>
      </c>
      <c r="H23" s="459">
        <v>936119644.80454123</v>
      </c>
      <c r="I23" s="459">
        <v>551147447.05486751</v>
      </c>
      <c r="J23" s="459">
        <v>172685288.01346996</v>
      </c>
      <c r="K23" s="458">
        <v>723832735.06833744</v>
      </c>
    </row>
    <row r="24" spans="1:11" ht="14.4" thickBot="1">
      <c r="A24" s="172">
        <v>14</v>
      </c>
      <c r="B24" s="569" t="s">
        <v>266</v>
      </c>
      <c r="C24" s="173"/>
      <c r="D24" s="174"/>
      <c r="E24" s="175"/>
      <c r="F24" s="570">
        <v>489014447.55799007</v>
      </c>
      <c r="G24" s="570">
        <v>202287343.49934834</v>
      </c>
      <c r="H24" s="570">
        <v>691301791.06222975</v>
      </c>
      <c r="I24" s="570">
        <v>259371832.87202945</v>
      </c>
      <c r="J24" s="570">
        <v>34529494.353970788</v>
      </c>
      <c r="K24" s="786">
        <v>160552090.39135581</v>
      </c>
    </row>
    <row r="25" spans="1:11" ht="14.4" thickBot="1">
      <c r="A25" s="176">
        <v>15</v>
      </c>
      <c r="B25" s="177" t="s">
        <v>267</v>
      </c>
      <c r="C25" s="178"/>
      <c r="D25" s="178"/>
      <c r="E25" s="178"/>
      <c r="F25" s="457">
        <v>1.1511799668891607</v>
      </c>
      <c r="G25" s="457">
        <v>1.8447817980150356</v>
      </c>
      <c r="H25" s="457">
        <v>1.3541403434904069</v>
      </c>
      <c r="I25" s="457">
        <v>2.1249317666918603</v>
      </c>
      <c r="J25" s="457">
        <v>5.0010951867185875</v>
      </c>
      <c r="K25" s="456">
        <v>4.5083980738210858</v>
      </c>
    </row>
    <row r="27" spans="1:11" ht="40.950000000000003" customHeight="1">
      <c r="B27" s="158" t="s">
        <v>302</v>
      </c>
    </row>
    <row r="28" spans="1:11">
      <c r="F28" s="695"/>
      <c r="G28" s="695"/>
      <c r="H28" s="695"/>
    </row>
    <row r="29" spans="1:11">
      <c r="F29" s="695"/>
      <c r="G29" s="695"/>
      <c r="H29" s="695"/>
    </row>
    <row r="30" spans="1:11">
      <c r="F30" s="695"/>
      <c r="G30" s="695"/>
      <c r="H30" s="695"/>
    </row>
    <row r="31" spans="1:11">
      <c r="F31" s="695"/>
      <c r="G31" s="695"/>
      <c r="H31" s="695"/>
    </row>
    <row r="32" spans="1:11">
      <c r="F32" s="695"/>
      <c r="G32" s="695"/>
      <c r="H32" s="695"/>
    </row>
    <row r="33" spans="6:8">
      <c r="F33" s="695"/>
      <c r="G33" s="695"/>
      <c r="H33" s="695"/>
    </row>
    <row r="34" spans="6:8">
      <c r="F34" s="695"/>
      <c r="G34" s="695"/>
      <c r="H34" s="695"/>
    </row>
    <row r="35" spans="6:8">
      <c r="F35" s="695"/>
      <c r="G35" s="695"/>
      <c r="H35" s="695"/>
    </row>
    <row r="36" spans="6:8">
      <c r="F36" s="695"/>
      <c r="G36" s="695"/>
      <c r="H36" s="695"/>
    </row>
    <row r="37" spans="6:8">
      <c r="F37" s="695"/>
      <c r="G37" s="695"/>
      <c r="H37" s="695"/>
    </row>
    <row r="38" spans="6:8">
      <c r="F38" s="695"/>
      <c r="G38" s="695"/>
      <c r="H38" s="695"/>
    </row>
    <row r="39" spans="6:8">
      <c r="F39" s="695"/>
      <c r="G39" s="695"/>
      <c r="H39" s="695"/>
    </row>
  </sheetData>
  <mergeCells count="6">
    <mergeCell ref="A5:B5"/>
    <mergeCell ref="C5:E5"/>
    <mergeCell ref="F5:H5"/>
    <mergeCell ref="I5:K5"/>
    <mergeCell ref="F22:H22"/>
    <mergeCell ref="I22:K22"/>
  </mergeCells>
  <pageMargins left="0.7" right="0.7" top="0.75" bottom="0.75" header="0.3" footer="0.3"/>
  <pageSetup paperSize="9" scale="36"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
  <sheetViews>
    <sheetView zoomScale="85" zoomScaleNormal="85" workbookViewId="0">
      <pane xSplit="1" ySplit="5" topLeftCell="B6" activePane="bottomRight" state="frozen"/>
      <selection activeCell="D14" sqref="D14"/>
      <selection pane="topRight" activeCell="D14" sqref="D14"/>
      <selection pane="bottomLeft" activeCell="D14" sqref="D14"/>
      <selection pane="bottomRight" activeCell="D14" sqref="D14"/>
    </sheetView>
  </sheetViews>
  <sheetFormatPr defaultColWidth="9.109375" defaultRowHeight="13.2"/>
  <cols>
    <col min="1" max="1" width="10.5546875" style="4" bestFit="1" customWidth="1"/>
    <col min="2" max="2" width="40.44140625" style="4" customWidth="1"/>
    <col min="3" max="3" width="15.5546875" style="4" bestFit="1" customWidth="1"/>
    <col min="4" max="4" width="11.44140625" style="4" customWidth="1"/>
    <col min="5" max="5" width="16.33203125" style="4" customWidth="1"/>
    <col min="6" max="12" width="12.6640625" style="4" customWidth="1"/>
    <col min="13" max="13" width="11.6640625" style="4" customWidth="1"/>
    <col min="14" max="14" width="21.5546875" style="4" customWidth="1"/>
    <col min="15" max="16384" width="9.109375" style="16"/>
  </cols>
  <sheetData>
    <row r="1" spans="1:14">
      <c r="A1" s="4" t="s">
        <v>30</v>
      </c>
      <c r="B1" s="3" t="str">
        <f>'Info '!C2</f>
        <v>JSC "Liberty Bank"</v>
      </c>
    </row>
    <row r="2" spans="1:14" ht="14.25" customHeight="1">
      <c r="A2" s="4" t="s">
        <v>31</v>
      </c>
      <c r="B2" s="475">
        <f>'1. key ratios '!B2</f>
        <v>45565</v>
      </c>
    </row>
    <row r="3" spans="1:14" ht="14.25" customHeight="1"/>
    <row r="4" spans="1:14" ht="13.8" thickBot="1">
      <c r="A4" s="4" t="s">
        <v>162</v>
      </c>
      <c r="B4" s="119" t="s">
        <v>28</v>
      </c>
    </row>
    <row r="5" spans="1:14" s="102" customFormat="1">
      <c r="A5" s="98"/>
      <c r="B5" s="99"/>
      <c r="C5" s="100" t="s">
        <v>0</v>
      </c>
      <c r="D5" s="100" t="s">
        <v>1</v>
      </c>
      <c r="E5" s="100" t="s">
        <v>2</v>
      </c>
      <c r="F5" s="100" t="s">
        <v>3</v>
      </c>
      <c r="G5" s="100" t="s">
        <v>4</v>
      </c>
      <c r="H5" s="100" t="s">
        <v>5</v>
      </c>
      <c r="I5" s="100" t="s">
        <v>8</v>
      </c>
      <c r="J5" s="100" t="s">
        <v>9</v>
      </c>
      <c r="K5" s="100" t="s">
        <v>10</v>
      </c>
      <c r="L5" s="100" t="s">
        <v>11</v>
      </c>
      <c r="M5" s="100" t="s">
        <v>12</v>
      </c>
      <c r="N5" s="101" t="s">
        <v>13</v>
      </c>
    </row>
    <row r="6" spans="1:14" ht="26.4">
      <c r="A6" s="103"/>
      <c r="B6" s="571"/>
      <c r="C6" s="572" t="s">
        <v>161</v>
      </c>
      <c r="D6" s="573" t="s">
        <v>160</v>
      </c>
      <c r="E6" s="574" t="s">
        <v>159</v>
      </c>
      <c r="F6" s="575">
        <v>0</v>
      </c>
      <c r="G6" s="575">
        <v>0.2</v>
      </c>
      <c r="H6" s="575">
        <v>0.35</v>
      </c>
      <c r="I6" s="575">
        <v>0.5</v>
      </c>
      <c r="J6" s="575">
        <v>0.75</v>
      </c>
      <c r="K6" s="575">
        <v>1</v>
      </c>
      <c r="L6" s="575">
        <v>1.5</v>
      </c>
      <c r="M6" s="575">
        <v>2.5</v>
      </c>
      <c r="N6" s="576" t="s">
        <v>168</v>
      </c>
    </row>
    <row r="7" spans="1:14" ht="14.4">
      <c r="A7" s="577">
        <v>1</v>
      </c>
      <c r="B7" s="578" t="s">
        <v>158</v>
      </c>
      <c r="C7" s="662">
        <f>SUM(C8:C13)</f>
        <v>129818323.91544399</v>
      </c>
      <c r="D7" s="663"/>
      <c r="E7" s="664">
        <f t="shared" ref="E7:M7" si="0">SUM(E8:E13)</f>
        <v>4007969.2283088798</v>
      </c>
      <c r="F7" s="662">
        <f>SUM(F8:F13)</f>
        <v>0</v>
      </c>
      <c r="G7" s="662">
        <f t="shared" si="0"/>
        <v>0</v>
      </c>
      <c r="H7" s="662">
        <f t="shared" si="0"/>
        <v>0</v>
      </c>
      <c r="I7" s="662">
        <f t="shared" si="0"/>
        <v>0</v>
      </c>
      <c r="J7" s="662">
        <f t="shared" si="0"/>
        <v>0</v>
      </c>
      <c r="K7" s="662">
        <f t="shared" si="0"/>
        <v>4007969.2283088798</v>
      </c>
      <c r="L7" s="662">
        <f t="shared" si="0"/>
        <v>0</v>
      </c>
      <c r="M7" s="662">
        <f t="shared" si="0"/>
        <v>0</v>
      </c>
      <c r="N7" s="713">
        <f>SUM(N8:N13)</f>
        <v>4007969.2283088798</v>
      </c>
    </row>
    <row r="8" spans="1:14" ht="13.8">
      <c r="A8" s="577">
        <v>1.1000000000000001</v>
      </c>
      <c r="B8" s="579" t="s">
        <v>156</v>
      </c>
      <c r="C8" s="665">
        <v>113678898.91544399</v>
      </c>
      <c r="D8" s="666">
        <v>0.02</v>
      </c>
      <c r="E8" s="664">
        <f>C8*D8</f>
        <v>2273577.9783088798</v>
      </c>
      <c r="F8" s="665">
        <v>0</v>
      </c>
      <c r="G8" s="665">
        <v>0</v>
      </c>
      <c r="H8" s="665">
        <v>0</v>
      </c>
      <c r="I8" s="665">
        <v>0</v>
      </c>
      <c r="J8" s="665">
        <v>0</v>
      </c>
      <c r="K8" s="665">
        <v>2273577.9783088798</v>
      </c>
      <c r="L8" s="665">
        <v>0</v>
      </c>
      <c r="M8" s="665">
        <v>0</v>
      </c>
      <c r="N8" s="713">
        <f t="shared" ref="N8:N13" si="1">SUMPRODUCT($F$6:$M$6,F8:M8)</f>
        <v>2273577.9783088798</v>
      </c>
    </row>
    <row r="9" spans="1:14" ht="13.8">
      <c r="A9" s="577">
        <v>1.2</v>
      </c>
      <c r="B9" s="579" t="s">
        <v>155</v>
      </c>
      <c r="C9" s="665">
        <v>682425</v>
      </c>
      <c r="D9" s="666">
        <v>0.05</v>
      </c>
      <c r="E9" s="664">
        <f>C9*D9</f>
        <v>34121.25</v>
      </c>
      <c r="F9" s="665">
        <v>0</v>
      </c>
      <c r="G9" s="665">
        <v>0</v>
      </c>
      <c r="H9" s="665">
        <v>0</v>
      </c>
      <c r="I9" s="665">
        <v>0</v>
      </c>
      <c r="J9" s="665">
        <v>0</v>
      </c>
      <c r="K9" s="665">
        <v>34121.25</v>
      </c>
      <c r="L9" s="665">
        <v>0</v>
      </c>
      <c r="M9" s="665">
        <v>0</v>
      </c>
      <c r="N9" s="713">
        <f t="shared" si="1"/>
        <v>34121.25</v>
      </c>
    </row>
    <row r="10" spans="1:14" ht="13.8">
      <c r="A10" s="577">
        <v>1.3</v>
      </c>
      <c r="B10" s="579" t="s">
        <v>154</v>
      </c>
      <c r="C10" s="665">
        <v>0</v>
      </c>
      <c r="D10" s="666">
        <v>0.08</v>
      </c>
      <c r="E10" s="664">
        <f>C10*D10</f>
        <v>0</v>
      </c>
      <c r="F10" s="665">
        <v>0</v>
      </c>
      <c r="G10" s="665">
        <v>0</v>
      </c>
      <c r="H10" s="665">
        <v>0</v>
      </c>
      <c r="I10" s="665">
        <v>0</v>
      </c>
      <c r="J10" s="665">
        <v>0</v>
      </c>
      <c r="K10" s="665">
        <v>0</v>
      </c>
      <c r="L10" s="665">
        <v>0</v>
      </c>
      <c r="M10" s="665">
        <v>0</v>
      </c>
      <c r="N10" s="713">
        <f t="shared" si="1"/>
        <v>0</v>
      </c>
    </row>
    <row r="11" spans="1:14" ht="13.8">
      <c r="A11" s="577">
        <v>1.4</v>
      </c>
      <c r="B11" s="579" t="s">
        <v>153</v>
      </c>
      <c r="C11" s="665">
        <v>15457000</v>
      </c>
      <c r="D11" s="666">
        <v>0.11</v>
      </c>
      <c r="E11" s="664">
        <f>C11*D11</f>
        <v>1700270</v>
      </c>
      <c r="F11" s="665">
        <v>0</v>
      </c>
      <c r="G11" s="665">
        <v>0</v>
      </c>
      <c r="H11" s="665">
        <v>0</v>
      </c>
      <c r="I11" s="665">
        <v>0</v>
      </c>
      <c r="J11" s="665">
        <v>0</v>
      </c>
      <c r="K11" s="665">
        <v>1700270</v>
      </c>
      <c r="L11" s="665">
        <v>0</v>
      </c>
      <c r="M11" s="665">
        <v>0</v>
      </c>
      <c r="N11" s="713">
        <f t="shared" si="1"/>
        <v>1700270</v>
      </c>
    </row>
    <row r="12" spans="1:14" ht="13.8">
      <c r="A12" s="577">
        <v>1.5</v>
      </c>
      <c r="B12" s="579" t="s">
        <v>152</v>
      </c>
      <c r="C12" s="665">
        <v>0</v>
      </c>
      <c r="D12" s="666">
        <v>0.14000000000000001</v>
      </c>
      <c r="E12" s="664">
        <f>C12*D12</f>
        <v>0</v>
      </c>
      <c r="F12" s="665">
        <v>0</v>
      </c>
      <c r="G12" s="665">
        <v>0</v>
      </c>
      <c r="H12" s="665">
        <v>0</v>
      </c>
      <c r="I12" s="665">
        <v>0</v>
      </c>
      <c r="J12" s="665">
        <v>0</v>
      </c>
      <c r="K12" s="665">
        <v>0</v>
      </c>
      <c r="L12" s="665">
        <v>0</v>
      </c>
      <c r="M12" s="665">
        <v>0</v>
      </c>
      <c r="N12" s="713">
        <f t="shared" si="1"/>
        <v>0</v>
      </c>
    </row>
    <row r="13" spans="1:14" ht="13.8">
      <c r="A13" s="577">
        <v>1.6</v>
      </c>
      <c r="B13" s="580" t="s">
        <v>151</v>
      </c>
      <c r="C13" s="665">
        <v>0</v>
      </c>
      <c r="D13" s="667"/>
      <c r="E13" s="665"/>
      <c r="F13" s="665">
        <v>0</v>
      </c>
      <c r="G13" s="665">
        <v>0</v>
      </c>
      <c r="H13" s="665">
        <v>0</v>
      </c>
      <c r="I13" s="665">
        <v>0</v>
      </c>
      <c r="J13" s="665">
        <v>0</v>
      </c>
      <c r="K13" s="665">
        <v>0</v>
      </c>
      <c r="L13" s="665">
        <v>0</v>
      </c>
      <c r="M13" s="665">
        <v>0</v>
      </c>
      <c r="N13" s="713">
        <f t="shared" si="1"/>
        <v>0</v>
      </c>
    </row>
    <row r="14" spans="1:14" ht="14.4">
      <c r="A14" s="577">
        <v>2</v>
      </c>
      <c r="B14" s="581" t="s">
        <v>157</v>
      </c>
      <c r="C14" s="662">
        <f>SUM(C15:C20)</f>
        <v>0</v>
      </c>
      <c r="D14" s="663"/>
      <c r="E14" s="664">
        <f t="shared" ref="E14:M14" si="2">SUM(E15:E20)</f>
        <v>0</v>
      </c>
      <c r="F14" s="665">
        <f t="shared" si="2"/>
        <v>0</v>
      </c>
      <c r="G14" s="665">
        <f t="shared" si="2"/>
        <v>0</v>
      </c>
      <c r="H14" s="665">
        <f t="shared" si="2"/>
        <v>0</v>
      </c>
      <c r="I14" s="665">
        <f t="shared" si="2"/>
        <v>0</v>
      </c>
      <c r="J14" s="665">
        <f t="shared" si="2"/>
        <v>0</v>
      </c>
      <c r="K14" s="665">
        <f t="shared" si="2"/>
        <v>0</v>
      </c>
      <c r="L14" s="665">
        <f t="shared" si="2"/>
        <v>0</v>
      </c>
      <c r="M14" s="665">
        <f t="shared" si="2"/>
        <v>0</v>
      </c>
      <c r="N14" s="713">
        <f>SUM(N15:N20)</f>
        <v>0</v>
      </c>
    </row>
    <row r="15" spans="1:14" ht="13.8">
      <c r="A15" s="577">
        <v>2.1</v>
      </c>
      <c r="B15" s="580" t="s">
        <v>156</v>
      </c>
      <c r="C15" s="665">
        <v>0</v>
      </c>
      <c r="D15" s="666">
        <v>5.0000000000000001E-3</v>
      </c>
      <c r="E15" s="664">
        <f>C15*D15</f>
        <v>0</v>
      </c>
      <c r="F15" s="665">
        <v>0</v>
      </c>
      <c r="G15" s="665">
        <v>0</v>
      </c>
      <c r="H15" s="665">
        <v>0</v>
      </c>
      <c r="I15" s="665">
        <v>0</v>
      </c>
      <c r="J15" s="665">
        <v>0</v>
      </c>
      <c r="K15" s="665">
        <v>0</v>
      </c>
      <c r="L15" s="665">
        <v>0</v>
      </c>
      <c r="M15" s="665">
        <v>0</v>
      </c>
      <c r="N15" s="713">
        <f t="shared" ref="N15:N20" si="3">SUMPRODUCT($F$6:$M$6,F15:M15)</f>
        <v>0</v>
      </c>
    </row>
    <row r="16" spans="1:14" ht="13.8">
      <c r="A16" s="577">
        <v>2.2000000000000002</v>
      </c>
      <c r="B16" s="580" t="s">
        <v>155</v>
      </c>
      <c r="C16" s="665">
        <v>0</v>
      </c>
      <c r="D16" s="666">
        <v>0.01</v>
      </c>
      <c r="E16" s="664">
        <f>C16*D16</f>
        <v>0</v>
      </c>
      <c r="F16" s="665">
        <v>0</v>
      </c>
      <c r="G16" s="665">
        <v>0</v>
      </c>
      <c r="H16" s="665">
        <v>0</v>
      </c>
      <c r="I16" s="665">
        <v>0</v>
      </c>
      <c r="J16" s="665">
        <v>0</v>
      </c>
      <c r="K16" s="665">
        <v>0</v>
      </c>
      <c r="L16" s="665">
        <v>0</v>
      </c>
      <c r="M16" s="665">
        <v>0</v>
      </c>
      <c r="N16" s="713">
        <f t="shared" si="3"/>
        <v>0</v>
      </c>
    </row>
    <row r="17" spans="1:14" ht="13.8">
      <c r="A17" s="577">
        <v>2.2999999999999998</v>
      </c>
      <c r="B17" s="580" t="s">
        <v>154</v>
      </c>
      <c r="C17" s="665">
        <v>0</v>
      </c>
      <c r="D17" s="666">
        <v>0.02</v>
      </c>
      <c r="E17" s="664">
        <f>C17*D17</f>
        <v>0</v>
      </c>
      <c r="F17" s="665">
        <v>0</v>
      </c>
      <c r="G17" s="665">
        <v>0</v>
      </c>
      <c r="H17" s="665">
        <v>0</v>
      </c>
      <c r="I17" s="665">
        <v>0</v>
      </c>
      <c r="J17" s="665">
        <v>0</v>
      </c>
      <c r="K17" s="665">
        <v>0</v>
      </c>
      <c r="L17" s="665">
        <v>0</v>
      </c>
      <c r="M17" s="665">
        <v>0</v>
      </c>
      <c r="N17" s="713">
        <f t="shared" si="3"/>
        <v>0</v>
      </c>
    </row>
    <row r="18" spans="1:14" ht="13.8">
      <c r="A18" s="577">
        <v>2.4</v>
      </c>
      <c r="B18" s="580" t="s">
        <v>153</v>
      </c>
      <c r="C18" s="665">
        <v>0</v>
      </c>
      <c r="D18" s="666">
        <v>0.03</v>
      </c>
      <c r="E18" s="664">
        <f>C18*D18</f>
        <v>0</v>
      </c>
      <c r="F18" s="665">
        <v>0</v>
      </c>
      <c r="G18" s="665">
        <v>0</v>
      </c>
      <c r="H18" s="665">
        <v>0</v>
      </c>
      <c r="I18" s="665">
        <v>0</v>
      </c>
      <c r="J18" s="665">
        <v>0</v>
      </c>
      <c r="K18" s="665">
        <v>0</v>
      </c>
      <c r="L18" s="665">
        <v>0</v>
      </c>
      <c r="M18" s="665">
        <v>0</v>
      </c>
      <c r="N18" s="713">
        <f t="shared" si="3"/>
        <v>0</v>
      </c>
    </row>
    <row r="19" spans="1:14" ht="13.8">
      <c r="A19" s="577">
        <v>2.5</v>
      </c>
      <c r="B19" s="580" t="s">
        <v>152</v>
      </c>
      <c r="C19" s="665">
        <v>0</v>
      </c>
      <c r="D19" s="666">
        <v>0.04</v>
      </c>
      <c r="E19" s="664">
        <f>C19*D19</f>
        <v>0</v>
      </c>
      <c r="F19" s="665">
        <v>0</v>
      </c>
      <c r="G19" s="665">
        <v>0</v>
      </c>
      <c r="H19" s="665">
        <v>0</v>
      </c>
      <c r="I19" s="665">
        <v>0</v>
      </c>
      <c r="J19" s="665">
        <v>0</v>
      </c>
      <c r="K19" s="665">
        <v>0</v>
      </c>
      <c r="L19" s="665">
        <v>0</v>
      </c>
      <c r="M19" s="665">
        <v>0</v>
      </c>
      <c r="N19" s="713">
        <f t="shared" si="3"/>
        <v>0</v>
      </c>
    </row>
    <row r="20" spans="1:14" ht="13.8">
      <c r="A20" s="577">
        <v>2.6</v>
      </c>
      <c r="B20" s="580" t="s">
        <v>151</v>
      </c>
      <c r="C20" s="665">
        <v>0</v>
      </c>
      <c r="D20" s="667"/>
      <c r="E20" s="668"/>
      <c r="F20" s="665">
        <v>0</v>
      </c>
      <c r="G20" s="665">
        <v>0</v>
      </c>
      <c r="H20" s="665">
        <v>0</v>
      </c>
      <c r="I20" s="665">
        <v>0</v>
      </c>
      <c r="J20" s="665">
        <v>0</v>
      </c>
      <c r="K20" s="665">
        <v>0</v>
      </c>
      <c r="L20" s="665">
        <v>0</v>
      </c>
      <c r="M20" s="665">
        <v>0</v>
      </c>
      <c r="N20" s="713">
        <f t="shared" si="3"/>
        <v>0</v>
      </c>
    </row>
    <row r="21" spans="1:14" ht="15" thickBot="1">
      <c r="A21" s="582"/>
      <c r="B21" s="583" t="s">
        <v>64</v>
      </c>
      <c r="C21" s="518">
        <f>C14+C7</f>
        <v>129818323.91544399</v>
      </c>
      <c r="D21" s="519"/>
      <c r="E21" s="520">
        <f>E14+E7</f>
        <v>4007969.2283088798</v>
      </c>
      <c r="F21" s="521">
        <f>F7+F14</f>
        <v>0</v>
      </c>
      <c r="G21" s="521">
        <f t="shared" ref="G21:L21" si="4">G7+G14</f>
        <v>0</v>
      </c>
      <c r="H21" s="521">
        <f t="shared" si="4"/>
        <v>0</v>
      </c>
      <c r="I21" s="521">
        <f t="shared" si="4"/>
        <v>0</v>
      </c>
      <c r="J21" s="521">
        <f t="shared" si="4"/>
        <v>0</v>
      </c>
      <c r="K21" s="521">
        <f t="shared" si="4"/>
        <v>4007969.2283088798</v>
      </c>
      <c r="L21" s="521">
        <f t="shared" si="4"/>
        <v>0</v>
      </c>
      <c r="M21" s="521">
        <f>M7+M14</f>
        <v>0</v>
      </c>
      <c r="N21" s="522">
        <f>N14+N7</f>
        <v>4007969.2283088798</v>
      </c>
    </row>
    <row r="22" spans="1:14">
      <c r="E22" s="105"/>
      <c r="F22" s="105"/>
      <c r="G22" s="105"/>
      <c r="H22" s="105"/>
      <c r="I22" s="105"/>
      <c r="J22" s="105"/>
      <c r="K22" s="105"/>
      <c r="L22" s="105"/>
      <c r="M22" s="105"/>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pageSetup scale="32"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3"/>
  <sheetViews>
    <sheetView zoomScale="90" zoomScaleNormal="90" workbookViewId="0">
      <selection activeCell="D14" sqref="D14"/>
    </sheetView>
  </sheetViews>
  <sheetFormatPr defaultRowHeight="14.4"/>
  <cols>
    <col min="1" max="1" width="11.44140625" customWidth="1"/>
    <col min="2" max="2" width="76.88671875" style="200" customWidth="1"/>
    <col min="3" max="3" width="22.88671875" customWidth="1"/>
    <col min="5" max="5" width="13.33203125" bestFit="1" customWidth="1"/>
  </cols>
  <sheetData>
    <row r="1" spans="1:3">
      <c r="A1" s="2" t="s">
        <v>30</v>
      </c>
      <c r="B1" s="3" t="str">
        <f>'Info '!C2</f>
        <v>JSC "Liberty Bank"</v>
      </c>
    </row>
    <row r="2" spans="1:3">
      <c r="A2" s="2" t="s">
        <v>31</v>
      </c>
      <c r="B2" s="475">
        <f>'1. key ratios '!B2</f>
        <v>45565</v>
      </c>
    </row>
    <row r="3" spans="1:3">
      <c r="A3" s="4"/>
      <c r="B3"/>
    </row>
    <row r="4" spans="1:3">
      <c r="A4" s="4" t="s">
        <v>306</v>
      </c>
      <c r="B4" t="s">
        <v>307</v>
      </c>
    </row>
    <row r="5" spans="1:3">
      <c r="A5" s="201" t="s">
        <v>308</v>
      </c>
      <c r="B5" s="202"/>
      <c r="C5" s="203"/>
    </row>
    <row r="6" spans="1:3" ht="19.95" customHeight="1">
      <c r="A6" s="204">
        <v>1</v>
      </c>
      <c r="B6" s="205" t="s">
        <v>359</v>
      </c>
      <c r="C6" s="714">
        <v>4814375296.8502483</v>
      </c>
    </row>
    <row r="7" spans="1:3">
      <c r="A7" s="204">
        <v>2</v>
      </c>
      <c r="B7" s="205" t="s">
        <v>309</v>
      </c>
      <c r="C7" s="714">
        <v>-94562095.983731389</v>
      </c>
    </row>
    <row r="8" spans="1:3" ht="29.25" customHeight="1">
      <c r="A8" s="206">
        <v>3</v>
      </c>
      <c r="B8" s="207" t="s">
        <v>310</v>
      </c>
      <c r="C8" s="715">
        <v>4719813200.8665171</v>
      </c>
    </row>
    <row r="9" spans="1:3">
      <c r="A9" s="201" t="s">
        <v>311</v>
      </c>
      <c r="B9" s="202"/>
      <c r="C9" s="716"/>
    </row>
    <row r="10" spans="1:3" ht="20.399999999999999" customHeight="1">
      <c r="A10" s="208">
        <v>4</v>
      </c>
      <c r="B10" s="209" t="s">
        <v>312</v>
      </c>
      <c r="C10" s="714">
        <v>0</v>
      </c>
    </row>
    <row r="11" spans="1:3">
      <c r="A11" s="208">
        <v>5</v>
      </c>
      <c r="B11" s="210" t="s">
        <v>313</v>
      </c>
      <c r="C11" s="714">
        <v>0</v>
      </c>
    </row>
    <row r="12" spans="1:3">
      <c r="A12" s="208" t="s">
        <v>314</v>
      </c>
      <c r="B12" s="210" t="s">
        <v>315</v>
      </c>
      <c r="C12" s="715">
        <f>'15. CCR '!E21</f>
        <v>4007969.2283088798</v>
      </c>
    </row>
    <row r="13" spans="1:3" ht="22.8">
      <c r="A13" s="211">
        <v>6</v>
      </c>
      <c r="B13" s="209" t="s">
        <v>316</v>
      </c>
      <c r="C13" s="714"/>
    </row>
    <row r="14" spans="1:3">
      <c r="A14" s="211">
        <v>7</v>
      </c>
      <c r="B14" s="212" t="s">
        <v>317</v>
      </c>
      <c r="C14" s="714"/>
    </row>
    <row r="15" spans="1:3">
      <c r="A15" s="213">
        <v>8</v>
      </c>
      <c r="B15" s="214" t="s">
        <v>318</v>
      </c>
      <c r="C15" s="714"/>
    </row>
    <row r="16" spans="1:3">
      <c r="A16" s="211">
        <v>9</v>
      </c>
      <c r="B16" s="212" t="s">
        <v>319</v>
      </c>
      <c r="C16" s="714"/>
    </row>
    <row r="17" spans="1:3">
      <c r="A17" s="211">
        <v>10</v>
      </c>
      <c r="B17" s="212" t="s">
        <v>320</v>
      </c>
      <c r="C17" s="714"/>
    </row>
    <row r="18" spans="1:3">
      <c r="A18" s="215">
        <v>11</v>
      </c>
      <c r="B18" s="216" t="s">
        <v>321</v>
      </c>
      <c r="C18" s="715">
        <f>SUM(C10:C17)</f>
        <v>4007969.2283088798</v>
      </c>
    </row>
    <row r="19" spans="1:3">
      <c r="A19" s="217" t="s">
        <v>322</v>
      </c>
      <c r="B19" s="218"/>
      <c r="C19" s="717"/>
    </row>
    <row r="20" spans="1:3">
      <c r="A20" s="219">
        <v>12</v>
      </c>
      <c r="B20" s="209" t="s">
        <v>323</v>
      </c>
      <c r="C20" s="714"/>
    </row>
    <row r="21" spans="1:3">
      <c r="A21" s="219">
        <v>13</v>
      </c>
      <c r="B21" s="209" t="s">
        <v>324</v>
      </c>
      <c r="C21" s="714"/>
    </row>
    <row r="22" spans="1:3">
      <c r="A22" s="219">
        <v>14</v>
      </c>
      <c r="B22" s="209" t="s">
        <v>325</v>
      </c>
      <c r="C22" s="714"/>
    </row>
    <row r="23" spans="1:3" ht="22.8">
      <c r="A23" s="219" t="s">
        <v>326</v>
      </c>
      <c r="B23" s="209" t="s">
        <v>327</v>
      </c>
      <c r="C23" s="714"/>
    </row>
    <row r="24" spans="1:3">
      <c r="A24" s="219">
        <v>15</v>
      </c>
      <c r="B24" s="209" t="s">
        <v>328</v>
      </c>
      <c r="C24" s="714"/>
    </row>
    <row r="25" spans="1:3">
      <c r="A25" s="219" t="s">
        <v>329</v>
      </c>
      <c r="B25" s="209" t="s">
        <v>330</v>
      </c>
      <c r="C25" s="714"/>
    </row>
    <row r="26" spans="1:3">
      <c r="A26" s="220">
        <v>16</v>
      </c>
      <c r="B26" s="221" t="s">
        <v>331</v>
      </c>
      <c r="C26" s="715">
        <f>SUM(C20:C25)</f>
        <v>0</v>
      </c>
    </row>
    <row r="27" spans="1:3">
      <c r="A27" s="201" t="s">
        <v>332</v>
      </c>
      <c r="B27" s="202"/>
      <c r="C27" s="716"/>
    </row>
    <row r="28" spans="1:3">
      <c r="A28" s="222">
        <v>17</v>
      </c>
      <c r="B28" s="210" t="s">
        <v>333</v>
      </c>
      <c r="C28" s="714">
        <v>366633203.99998832</v>
      </c>
    </row>
    <row r="29" spans="1:3">
      <c r="A29" s="222">
        <v>18</v>
      </c>
      <c r="B29" s="210" t="s">
        <v>334</v>
      </c>
      <c r="C29" s="714">
        <v>-273299613.25428098</v>
      </c>
    </row>
    <row r="30" spans="1:3">
      <c r="A30" s="220">
        <v>19</v>
      </c>
      <c r="B30" s="221" t="s">
        <v>335</v>
      </c>
      <c r="C30" s="715">
        <f>C28+C29</f>
        <v>93333590.745707333</v>
      </c>
    </row>
    <row r="31" spans="1:3">
      <c r="A31" s="201" t="s">
        <v>336</v>
      </c>
      <c r="B31" s="202"/>
      <c r="C31" s="716"/>
    </row>
    <row r="32" spans="1:3" ht="22.8">
      <c r="A32" s="222" t="s">
        <v>337</v>
      </c>
      <c r="B32" s="209" t="s">
        <v>338</v>
      </c>
      <c r="C32" s="718"/>
    </row>
    <row r="33" spans="1:3">
      <c r="A33" s="222" t="s">
        <v>339</v>
      </c>
      <c r="B33" s="210" t="s">
        <v>340</v>
      </c>
      <c r="C33" s="718"/>
    </row>
    <row r="34" spans="1:3">
      <c r="A34" s="201" t="s">
        <v>341</v>
      </c>
      <c r="B34" s="202"/>
      <c r="C34" s="716"/>
    </row>
    <row r="35" spans="1:3">
      <c r="A35" s="223">
        <v>20</v>
      </c>
      <c r="B35" s="224" t="s">
        <v>342</v>
      </c>
      <c r="C35" s="715">
        <v>481290539.01626861</v>
      </c>
    </row>
    <row r="36" spans="1:3">
      <c r="A36" s="220">
        <v>21</v>
      </c>
      <c r="B36" s="221" t="s">
        <v>343</v>
      </c>
      <c r="C36" s="715">
        <f>C8+C18+C26+C30</f>
        <v>4817154760.8405333</v>
      </c>
    </row>
    <row r="37" spans="1:3">
      <c r="A37" s="201" t="s">
        <v>344</v>
      </c>
      <c r="B37" s="202"/>
      <c r="C37" s="716"/>
    </row>
    <row r="38" spans="1:3">
      <c r="A38" s="220">
        <v>22</v>
      </c>
      <c r="B38" s="221" t="s">
        <v>344</v>
      </c>
      <c r="C38" s="719">
        <f>IFERROR(C35/C36,0)</f>
        <v>9.9911786710437642E-2</v>
      </c>
    </row>
    <row r="39" spans="1:3">
      <c r="A39" s="201" t="s">
        <v>345</v>
      </c>
      <c r="B39" s="202"/>
      <c r="C39" s="716"/>
    </row>
    <row r="40" spans="1:3">
      <c r="A40" s="225" t="s">
        <v>346</v>
      </c>
      <c r="B40" s="209" t="s">
        <v>347</v>
      </c>
      <c r="C40" s="718"/>
    </row>
    <row r="41" spans="1:3" ht="22.8">
      <c r="A41" s="226" t="s">
        <v>348</v>
      </c>
      <c r="B41" s="205" t="s">
        <v>349</v>
      </c>
      <c r="C41" s="718"/>
    </row>
    <row r="43" spans="1:3">
      <c r="B43" s="200" t="s">
        <v>360</v>
      </c>
    </row>
  </sheetData>
  <pageMargins left="0.7" right="0.7" top="0.75" bottom="0.75" header="0.3" footer="0.3"/>
  <pageSetup scale="81"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zoomScale="90" zoomScaleNormal="90" workbookViewId="0">
      <pane xSplit="2" ySplit="6" topLeftCell="C16" activePane="bottomRight" state="frozen"/>
      <selection activeCell="D14" sqref="D14"/>
      <selection pane="topRight" activeCell="D14" sqref="D14"/>
      <selection pane="bottomLeft" activeCell="D14" sqref="D14"/>
      <selection pane="bottomRight" activeCell="D14" sqref="D14"/>
    </sheetView>
  </sheetViews>
  <sheetFormatPr defaultRowHeight="14.4"/>
  <cols>
    <col min="1" max="1" width="8.6640625" style="146"/>
    <col min="2" max="2" width="82.5546875" style="252" customWidth="1"/>
    <col min="3" max="3" width="15.5546875" style="146" customWidth="1"/>
    <col min="4" max="4" width="15.6640625" style="146" customWidth="1"/>
    <col min="5" max="5" width="16" style="146" customWidth="1"/>
    <col min="6" max="6" width="15.5546875" style="146" customWidth="1"/>
    <col min="7" max="7" width="22.5546875" style="146" customWidth="1"/>
  </cols>
  <sheetData>
    <row r="1" spans="1:7">
      <c r="A1" s="146" t="s">
        <v>30</v>
      </c>
      <c r="B1" s="3" t="str">
        <f>'Info '!C2</f>
        <v>JSC "Liberty Bank"</v>
      </c>
    </row>
    <row r="2" spans="1:7">
      <c r="A2" s="146" t="s">
        <v>31</v>
      </c>
      <c r="B2" s="475">
        <f>'1. key ratios '!B2</f>
        <v>45565</v>
      </c>
    </row>
    <row r="4" spans="1:7" ht="15" thickBot="1">
      <c r="A4" s="146" t="s">
        <v>410</v>
      </c>
      <c r="B4" s="253" t="s">
        <v>371</v>
      </c>
    </row>
    <row r="5" spans="1:7">
      <c r="A5" s="254"/>
      <c r="B5" s="255"/>
      <c r="C5" s="887" t="s">
        <v>372</v>
      </c>
      <c r="D5" s="887"/>
      <c r="E5" s="887"/>
      <c r="F5" s="887"/>
      <c r="G5" s="888" t="s">
        <v>373</v>
      </c>
    </row>
    <row r="6" spans="1:7">
      <c r="A6" s="256"/>
      <c r="B6" s="257"/>
      <c r="C6" s="258" t="s">
        <v>374</v>
      </c>
      <c r="D6" s="259" t="s">
        <v>375</v>
      </c>
      <c r="E6" s="259" t="s">
        <v>376</v>
      </c>
      <c r="F6" s="259" t="s">
        <v>377</v>
      </c>
      <c r="G6" s="889"/>
    </row>
    <row r="7" spans="1:7">
      <c r="A7" s="260"/>
      <c r="B7" s="261" t="s">
        <v>378</v>
      </c>
      <c r="C7" s="262"/>
      <c r="D7" s="262"/>
      <c r="E7" s="262"/>
      <c r="F7" s="262"/>
      <c r="G7" s="263"/>
    </row>
    <row r="8" spans="1:7">
      <c r="A8" s="264">
        <v>1</v>
      </c>
      <c r="B8" s="265" t="s">
        <v>379</v>
      </c>
      <c r="C8" s="624">
        <f>SUM(C9:C10)</f>
        <v>481290539.01626861</v>
      </c>
      <c r="D8" s="624">
        <f>SUM(D9:D10)</f>
        <v>0</v>
      </c>
      <c r="E8" s="624">
        <f>SUM(E9:E10)</f>
        <v>0</v>
      </c>
      <c r="F8" s="624">
        <f>SUM(F9:F10)</f>
        <v>315866427.05591816</v>
      </c>
      <c r="G8" s="625">
        <f>SUM(G9:G10)</f>
        <v>797156966.07218683</v>
      </c>
    </row>
    <row r="9" spans="1:7">
      <c r="A9" s="264">
        <v>2</v>
      </c>
      <c r="B9" s="266" t="s">
        <v>380</v>
      </c>
      <c r="C9" s="624">
        <v>481290539.01626861</v>
      </c>
      <c r="D9" s="624"/>
      <c r="E9" s="624"/>
      <c r="F9" s="624">
        <v>95090596.979999989</v>
      </c>
      <c r="G9" s="625">
        <v>576381135.99626863</v>
      </c>
    </row>
    <row r="10" spans="1:7" ht="27.6">
      <c r="A10" s="264">
        <v>3</v>
      </c>
      <c r="B10" s="266" t="s">
        <v>381</v>
      </c>
      <c r="C10" s="626"/>
      <c r="D10" s="626"/>
      <c r="E10" s="626"/>
      <c r="F10" s="624">
        <v>220775830.07591817</v>
      </c>
      <c r="G10" s="625">
        <v>220775830.07591817</v>
      </c>
    </row>
    <row r="11" spans="1:7" ht="27.6">
      <c r="A11" s="264">
        <v>4</v>
      </c>
      <c r="B11" s="265" t="s">
        <v>382</v>
      </c>
      <c r="C11" s="624">
        <f>SUM(C12:C13)</f>
        <v>763088556.13275898</v>
      </c>
      <c r="D11" s="624">
        <f>SUM(D12:D13)</f>
        <v>709888727.99639404</v>
      </c>
      <c r="E11" s="624">
        <f>SUM(E12:E13)</f>
        <v>392284496.69337142</v>
      </c>
      <c r="F11" s="624">
        <f>SUM(F12:F13)</f>
        <v>24061836.546503842</v>
      </c>
      <c r="G11" s="625">
        <f>SUM(G12:G13)</f>
        <v>1701332143.4773636</v>
      </c>
    </row>
    <row r="12" spans="1:7">
      <c r="A12" s="264">
        <v>5</v>
      </c>
      <c r="B12" s="266" t="s">
        <v>383</v>
      </c>
      <c r="C12" s="624">
        <v>656531331.96708786</v>
      </c>
      <c r="D12" s="627">
        <v>650617290.40292907</v>
      </c>
      <c r="E12" s="624">
        <v>352457721.11971939</v>
      </c>
      <c r="F12" s="624">
        <v>21883289.383261841</v>
      </c>
      <c r="G12" s="625">
        <v>1597415151.2293484</v>
      </c>
    </row>
    <row r="13" spans="1:7">
      <c r="A13" s="264">
        <v>6</v>
      </c>
      <c r="B13" s="266" t="s">
        <v>384</v>
      </c>
      <c r="C13" s="624">
        <v>106557224.16567108</v>
      </c>
      <c r="D13" s="627">
        <v>59271437.593465</v>
      </c>
      <c r="E13" s="624">
        <v>39826775.573651999</v>
      </c>
      <c r="F13" s="624">
        <v>2178547.1632420006</v>
      </c>
      <c r="G13" s="625">
        <v>103916992.24801505</v>
      </c>
    </row>
    <row r="14" spans="1:7">
      <c r="A14" s="264">
        <v>7</v>
      </c>
      <c r="B14" s="265" t="s">
        <v>385</v>
      </c>
      <c r="C14" s="624">
        <f>SUM(C15:C16)</f>
        <v>777311658.21579957</v>
      </c>
      <c r="D14" s="624">
        <f>SUM(D15:D16)</f>
        <v>1038362536.1191649</v>
      </c>
      <c r="E14" s="624">
        <f>SUM(E15:E16)</f>
        <v>92133687.618606001</v>
      </c>
      <c r="F14" s="624">
        <f>SUM(F15:F16)</f>
        <v>6463797.63968</v>
      </c>
      <c r="G14" s="625">
        <f>SUM(G15:G16)</f>
        <v>532665814.00955468</v>
      </c>
    </row>
    <row r="15" spans="1:7" ht="41.4">
      <c r="A15" s="264">
        <v>8</v>
      </c>
      <c r="B15" s="266" t="s">
        <v>386</v>
      </c>
      <c r="C15" s="624">
        <v>735108013.60645342</v>
      </c>
      <c r="D15" s="691">
        <v>231626129.15436998</v>
      </c>
      <c r="E15" s="624">
        <v>37387543.828605995</v>
      </c>
      <c r="F15" s="624">
        <v>6463797.63968</v>
      </c>
      <c r="G15" s="625">
        <v>505292742.1145547</v>
      </c>
    </row>
    <row r="16" spans="1:7" ht="27.6">
      <c r="A16" s="264">
        <v>9</v>
      </c>
      <c r="B16" s="266" t="s">
        <v>387</v>
      </c>
      <c r="C16" s="624">
        <v>42203644.609346092</v>
      </c>
      <c r="D16" s="792">
        <v>806736406.96479499</v>
      </c>
      <c r="E16" s="624">
        <v>54746143.789999999</v>
      </c>
      <c r="F16" s="624">
        <v>0</v>
      </c>
      <c r="G16" s="625">
        <v>27373071.895</v>
      </c>
    </row>
    <row r="17" spans="1:7">
      <c r="A17" s="264">
        <v>10</v>
      </c>
      <c r="B17" s="265" t="s">
        <v>388</v>
      </c>
      <c r="C17" s="624"/>
      <c r="D17" s="627"/>
      <c r="E17" s="624"/>
      <c r="F17" s="624"/>
      <c r="G17" s="625"/>
    </row>
    <row r="18" spans="1:7">
      <c r="A18" s="264">
        <v>11</v>
      </c>
      <c r="B18" s="265" t="s">
        <v>389</v>
      </c>
      <c r="C18" s="624">
        <f>SUM(C19:C20)</f>
        <v>0</v>
      </c>
      <c r="D18" s="627">
        <f>SUM(D19:D20)</f>
        <v>47171635.156315997</v>
      </c>
      <c r="E18" s="624">
        <f>SUM(E19:E20)</f>
        <v>11097410.965077002</v>
      </c>
      <c r="F18" s="624">
        <f>SUM(F19:F20)</f>
        <v>26313417.967607006</v>
      </c>
      <c r="G18" s="625">
        <f>SUM(G19:G20)</f>
        <v>0</v>
      </c>
    </row>
    <row r="19" spans="1:7">
      <c r="A19" s="264">
        <v>12</v>
      </c>
      <c r="B19" s="266" t="s">
        <v>390</v>
      </c>
      <c r="C19" s="626"/>
      <c r="D19" s="627">
        <v>51227.95</v>
      </c>
      <c r="E19" s="624">
        <v>0</v>
      </c>
      <c r="F19" s="624">
        <v>0</v>
      </c>
      <c r="G19" s="625">
        <v>0</v>
      </c>
    </row>
    <row r="20" spans="1:7">
      <c r="A20" s="264">
        <v>13</v>
      </c>
      <c r="B20" s="266" t="s">
        <v>391</v>
      </c>
      <c r="C20" s="624">
        <v>0</v>
      </c>
      <c r="D20" s="624">
        <v>47120407.206315994</v>
      </c>
      <c r="E20" s="624">
        <v>11097410.965077002</v>
      </c>
      <c r="F20" s="624">
        <v>26313417.967607006</v>
      </c>
      <c r="G20" s="625">
        <v>0</v>
      </c>
    </row>
    <row r="21" spans="1:7">
      <c r="A21" s="267">
        <v>14</v>
      </c>
      <c r="B21" s="268" t="s">
        <v>392</v>
      </c>
      <c r="C21" s="626"/>
      <c r="D21" s="626"/>
      <c r="E21" s="626"/>
      <c r="F21" s="626"/>
      <c r="G21" s="628">
        <f>SUM(G11,G14,G8,G17,G18)</f>
        <v>3031154923.5591054</v>
      </c>
    </row>
    <row r="22" spans="1:7">
      <c r="A22" s="269"/>
      <c r="B22" s="270" t="s">
        <v>393</v>
      </c>
      <c r="C22" s="271"/>
      <c r="D22" s="272"/>
      <c r="E22" s="271"/>
      <c r="F22" s="271"/>
      <c r="G22" s="273"/>
    </row>
    <row r="23" spans="1:7">
      <c r="A23" s="264">
        <v>15</v>
      </c>
      <c r="B23" s="265" t="s">
        <v>394</v>
      </c>
      <c r="C23" s="629">
        <v>807039457.23514569</v>
      </c>
      <c r="D23" s="630">
        <v>711109950</v>
      </c>
      <c r="E23" s="629">
        <v>0</v>
      </c>
      <c r="F23" s="629">
        <v>0</v>
      </c>
      <c r="G23" s="625">
        <v>55282003.014207296</v>
      </c>
    </row>
    <row r="24" spans="1:7">
      <c r="A24" s="264">
        <v>16</v>
      </c>
      <c r="B24" s="265" t="s">
        <v>395</v>
      </c>
      <c r="C24" s="629">
        <v>9329988.267591469</v>
      </c>
      <c r="D24" s="630">
        <v>820811119.51301324</v>
      </c>
      <c r="E24" s="629">
        <v>398392659.9038707</v>
      </c>
      <c r="F24" s="629">
        <v>1671544114.9566927</v>
      </c>
      <c r="G24" s="755">
        <v>1929813323.6403904</v>
      </c>
    </row>
    <row r="25" spans="1:7">
      <c r="A25" s="264">
        <v>17</v>
      </c>
      <c r="B25" s="266" t="s">
        <v>396</v>
      </c>
      <c r="C25" s="629">
        <v>0</v>
      </c>
      <c r="D25" s="630">
        <v>0</v>
      </c>
      <c r="E25" s="629">
        <v>0</v>
      </c>
      <c r="F25" s="629">
        <v>0</v>
      </c>
      <c r="G25" s="755"/>
    </row>
    <row r="26" spans="1:7" ht="27.6">
      <c r="A26" s="264">
        <v>18</v>
      </c>
      <c r="B26" s="266" t="s">
        <v>397</v>
      </c>
      <c r="C26" s="629">
        <v>9329988.267591469</v>
      </c>
      <c r="D26" s="793">
        <v>29863800.71780001</v>
      </c>
      <c r="E26" s="629">
        <v>26922003.807799999</v>
      </c>
      <c r="F26" s="629">
        <v>0</v>
      </c>
      <c r="G26" s="755">
        <v>17940572.011569999</v>
      </c>
    </row>
    <row r="27" spans="1:7">
      <c r="A27" s="264">
        <v>19</v>
      </c>
      <c r="B27" s="266" t="s">
        <v>398</v>
      </c>
      <c r="C27" s="629"/>
      <c r="D27" s="630">
        <v>696987945.61889803</v>
      </c>
      <c r="E27" s="629">
        <v>300905871.59412837</v>
      </c>
      <c r="F27" s="629">
        <v>1181307311.9679267</v>
      </c>
      <c r="G27" s="755">
        <v>1503058123.7792509</v>
      </c>
    </row>
    <row r="28" spans="1:7">
      <c r="A28" s="264">
        <v>20</v>
      </c>
      <c r="B28" s="274" t="s">
        <v>399</v>
      </c>
      <c r="C28" s="624"/>
      <c r="D28" s="627">
        <v>0</v>
      </c>
      <c r="E28" s="624">
        <v>0</v>
      </c>
      <c r="F28" s="624">
        <v>0</v>
      </c>
      <c r="G28" s="755">
        <v>0</v>
      </c>
    </row>
    <row r="29" spans="1:7">
      <c r="A29" s="264">
        <v>21</v>
      </c>
      <c r="B29" s="266" t="s">
        <v>400</v>
      </c>
      <c r="C29" s="624"/>
      <c r="D29" s="627">
        <v>91783471.354305595</v>
      </c>
      <c r="E29" s="624">
        <v>68065539.156986758</v>
      </c>
      <c r="F29" s="624">
        <v>450743667.65005058</v>
      </c>
      <c r="G29" s="755">
        <v>372907889.22817904</v>
      </c>
    </row>
    <row r="30" spans="1:7">
      <c r="A30" s="264">
        <v>22</v>
      </c>
      <c r="B30" s="274" t="s">
        <v>399</v>
      </c>
      <c r="C30" s="624"/>
      <c r="D30" s="627">
        <v>91783471.354305595</v>
      </c>
      <c r="E30" s="624">
        <v>68065539.156986758</v>
      </c>
      <c r="F30" s="624">
        <v>450743667.65005058</v>
      </c>
      <c r="G30" s="755">
        <v>372907889.22817904</v>
      </c>
    </row>
    <row r="31" spans="1:7">
      <c r="A31" s="264">
        <v>23</v>
      </c>
      <c r="B31" s="266" t="s">
        <v>401</v>
      </c>
      <c r="C31" s="624"/>
      <c r="D31" s="627">
        <v>2175901.8220095718</v>
      </c>
      <c r="E31" s="624">
        <v>2499245.3449555384</v>
      </c>
      <c r="F31" s="624">
        <v>39493135.338715196</v>
      </c>
      <c r="G31" s="755">
        <v>35906738.621390469</v>
      </c>
    </row>
    <row r="32" spans="1:7">
      <c r="A32" s="264">
        <v>24</v>
      </c>
      <c r="B32" s="265" t="s">
        <v>402</v>
      </c>
      <c r="C32" s="624">
        <v>0</v>
      </c>
      <c r="D32" s="627">
        <v>0</v>
      </c>
      <c r="E32" s="624">
        <v>0</v>
      </c>
      <c r="F32" s="624">
        <v>0</v>
      </c>
      <c r="G32" s="625">
        <v>0</v>
      </c>
    </row>
    <row r="33" spans="1:7">
      <c r="A33" s="264">
        <v>25</v>
      </c>
      <c r="B33" s="265" t="s">
        <v>403</v>
      </c>
      <c r="C33" s="624">
        <f>SUM(C34:C35)</f>
        <v>167009725.65626863</v>
      </c>
      <c r="D33" s="624">
        <f>SUM(D34:D35)</f>
        <v>57968985.592575572</v>
      </c>
      <c r="E33" s="624">
        <f>SUM(E34:E35)</f>
        <v>18348740.009904999</v>
      </c>
      <c r="F33" s="624">
        <f>SUM(F34:F35)</f>
        <v>66742448.491260529</v>
      </c>
      <c r="G33" s="625">
        <f>SUM(G34:G35)</f>
        <v>271930215.11376941</v>
      </c>
    </row>
    <row r="34" spans="1:7">
      <c r="A34" s="264">
        <v>26</v>
      </c>
      <c r="B34" s="266" t="s">
        <v>404</v>
      </c>
      <c r="C34" s="626"/>
      <c r="D34" s="627">
        <v>38356.33</v>
      </c>
      <c r="E34" s="624">
        <v>0</v>
      </c>
      <c r="F34" s="624">
        <v>0</v>
      </c>
      <c r="G34" s="625">
        <v>38356.33</v>
      </c>
    </row>
    <row r="35" spans="1:7">
      <c r="A35" s="264">
        <v>27</v>
      </c>
      <c r="B35" s="266" t="s">
        <v>405</v>
      </c>
      <c r="C35" s="624">
        <v>167009725.65626863</v>
      </c>
      <c r="D35" s="627">
        <v>57930629.262575574</v>
      </c>
      <c r="E35" s="624">
        <v>18348740.009904999</v>
      </c>
      <c r="F35" s="624">
        <v>66742448.491260529</v>
      </c>
      <c r="G35" s="625">
        <v>271891858.78376943</v>
      </c>
    </row>
    <row r="36" spans="1:7">
      <c r="A36" s="264">
        <v>28</v>
      </c>
      <c r="B36" s="265" t="s">
        <v>406</v>
      </c>
      <c r="C36" s="624">
        <v>286751002.89700007</v>
      </c>
      <c r="D36" s="627">
        <v>32769449.508544616</v>
      </c>
      <c r="E36" s="624">
        <v>18091703.807754282</v>
      </c>
      <c r="F36" s="624">
        <v>14341077.150982035</v>
      </c>
      <c r="G36" s="625">
        <v>21574827.049127199</v>
      </c>
    </row>
    <row r="37" spans="1:7">
      <c r="A37" s="267">
        <v>29</v>
      </c>
      <c r="B37" s="268" t="s">
        <v>407</v>
      </c>
      <c r="C37" s="626"/>
      <c r="D37" s="626"/>
      <c r="E37" s="626"/>
      <c r="F37" s="626"/>
      <c r="G37" s="628">
        <f>SUM(G23:G24,G32:G33,G36)</f>
        <v>2278600368.8174944</v>
      </c>
    </row>
    <row r="38" spans="1:7">
      <c r="A38" s="260"/>
      <c r="B38" s="275"/>
      <c r="C38" s="631"/>
      <c r="D38" s="631"/>
      <c r="E38" s="631"/>
      <c r="F38" s="631"/>
      <c r="G38" s="276"/>
    </row>
    <row r="39" spans="1:7" ht="15" thickBot="1">
      <c r="A39" s="277">
        <v>30</v>
      </c>
      <c r="B39" s="278" t="s">
        <v>408</v>
      </c>
      <c r="C39" s="173"/>
      <c r="D39" s="174"/>
      <c r="E39" s="174"/>
      <c r="F39" s="175"/>
      <c r="G39" s="789">
        <f>IFERROR(G21/G37,0)</f>
        <v>1.3302705314368739</v>
      </c>
    </row>
    <row r="42" spans="1:7" ht="41.4">
      <c r="B42" s="252" t="s">
        <v>409</v>
      </c>
    </row>
  </sheetData>
  <mergeCells count="2">
    <mergeCell ref="C5:F5"/>
    <mergeCell ref="G5:G6"/>
  </mergeCells>
  <pageMargins left="0.7" right="0.7" top="0.75" bottom="0.75" header="0.3" footer="0.3"/>
  <pageSetup scale="48"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85" zoomScaleNormal="85" workbookViewId="0">
      <selection activeCell="D14" sqref="D14"/>
    </sheetView>
  </sheetViews>
  <sheetFormatPr defaultColWidth="9.109375" defaultRowHeight="12"/>
  <cols>
    <col min="1" max="1" width="11.88671875" style="316" bestFit="1" customWidth="1"/>
    <col min="2" max="2" width="84.109375" style="316" customWidth="1"/>
    <col min="3" max="4" width="14.109375" style="316" bestFit="1" customWidth="1"/>
    <col min="5" max="5" width="17.5546875" style="316" bestFit="1" customWidth="1"/>
    <col min="6" max="6" width="14.109375" style="316" bestFit="1" customWidth="1"/>
    <col min="7" max="7" width="19.44140625" style="316" customWidth="1"/>
    <col min="8" max="8" width="15.88671875" style="316" bestFit="1" customWidth="1"/>
    <col min="9" max="16384" width="9.109375" style="316"/>
  </cols>
  <sheetData>
    <row r="1" spans="1:8" ht="13.8">
      <c r="A1" s="279" t="s">
        <v>30</v>
      </c>
      <c r="B1" s="325" t="str">
        <f>'Info '!C2</f>
        <v>JSC "Liberty Bank"</v>
      </c>
    </row>
    <row r="2" spans="1:8">
      <c r="A2" s="280" t="s">
        <v>31</v>
      </c>
      <c r="B2" s="468">
        <f>'1. key ratios '!B2</f>
        <v>45565</v>
      </c>
    </row>
    <row r="3" spans="1:8">
      <c r="A3" s="281" t="s">
        <v>414</v>
      </c>
    </row>
    <row r="5" spans="1:8" ht="12" customHeight="1">
      <c r="A5" s="890" t="s">
        <v>415</v>
      </c>
      <c r="B5" s="891"/>
      <c r="C5" s="896" t="s">
        <v>416</v>
      </c>
      <c r="D5" s="897"/>
      <c r="E5" s="897"/>
      <c r="F5" s="897"/>
      <c r="G5" s="897"/>
      <c r="H5" s="898"/>
    </row>
    <row r="6" spans="1:8">
      <c r="A6" s="892"/>
      <c r="B6" s="893"/>
      <c r="C6" s="899"/>
      <c r="D6" s="900"/>
      <c r="E6" s="900"/>
      <c r="F6" s="900"/>
      <c r="G6" s="900"/>
      <c r="H6" s="901"/>
    </row>
    <row r="7" spans="1:8">
      <c r="A7" s="894"/>
      <c r="B7" s="895"/>
      <c r="C7" s="324" t="s">
        <v>417</v>
      </c>
      <c r="D7" s="324" t="s">
        <v>418</v>
      </c>
      <c r="E7" s="324" t="s">
        <v>419</v>
      </c>
      <c r="F7" s="324" t="s">
        <v>420</v>
      </c>
      <c r="G7" s="324" t="s">
        <v>421</v>
      </c>
      <c r="H7" s="324" t="s">
        <v>64</v>
      </c>
    </row>
    <row r="8" spans="1:8">
      <c r="A8" s="320">
        <v>1</v>
      </c>
      <c r="B8" s="319" t="s">
        <v>51</v>
      </c>
      <c r="C8" s="720">
        <v>106829366.95583737</v>
      </c>
      <c r="D8" s="720">
        <v>140460870.64532831</v>
      </c>
      <c r="E8" s="720">
        <v>230603057.35240769</v>
      </c>
      <c r="F8" s="720">
        <v>148036881.9162834</v>
      </c>
      <c r="G8" s="720">
        <v>0</v>
      </c>
      <c r="H8" s="779">
        <f>SUM(C8:G8)</f>
        <v>625930176.86985672</v>
      </c>
    </row>
    <row r="9" spans="1:8">
      <c r="A9" s="320">
        <v>2</v>
      </c>
      <c r="B9" s="319" t="s">
        <v>52</v>
      </c>
      <c r="C9" s="720">
        <v>0</v>
      </c>
      <c r="D9" s="720">
        <v>0</v>
      </c>
      <c r="E9" s="720">
        <v>0</v>
      </c>
      <c r="F9" s="720">
        <v>0</v>
      </c>
      <c r="G9" s="720">
        <v>0</v>
      </c>
      <c r="H9" s="779">
        <f t="shared" ref="H9:H20" si="0">SUM(C9:G9)</f>
        <v>0</v>
      </c>
    </row>
    <row r="10" spans="1:8">
      <c r="A10" s="320">
        <v>3</v>
      </c>
      <c r="B10" s="319" t="s">
        <v>164</v>
      </c>
      <c r="C10" s="720">
        <v>0</v>
      </c>
      <c r="D10" s="720">
        <v>0</v>
      </c>
      <c r="E10" s="720">
        <v>0</v>
      </c>
      <c r="F10" s="720">
        <v>0</v>
      </c>
      <c r="G10" s="720">
        <v>0</v>
      </c>
      <c r="H10" s="779">
        <f t="shared" si="0"/>
        <v>0</v>
      </c>
    </row>
    <row r="11" spans="1:8">
      <c r="A11" s="320">
        <v>4</v>
      </c>
      <c r="B11" s="319" t="s">
        <v>53</v>
      </c>
      <c r="C11" s="720">
        <v>0</v>
      </c>
      <c r="D11" s="720">
        <v>0</v>
      </c>
      <c r="E11" s="720">
        <v>0</v>
      </c>
      <c r="F11" s="720">
        <v>0</v>
      </c>
      <c r="G11" s="720">
        <v>0</v>
      </c>
      <c r="H11" s="779">
        <f t="shared" si="0"/>
        <v>0</v>
      </c>
    </row>
    <row r="12" spans="1:8">
      <c r="A12" s="320">
        <v>5</v>
      </c>
      <c r="B12" s="319" t="s">
        <v>54</v>
      </c>
      <c r="C12" s="720">
        <v>332902.75</v>
      </c>
      <c r="D12" s="720">
        <v>0</v>
      </c>
      <c r="E12" s="720">
        <v>0</v>
      </c>
      <c r="F12" s="720">
        <v>0</v>
      </c>
      <c r="G12" s="720">
        <v>3016496.6696608756</v>
      </c>
      <c r="H12" s="779">
        <f t="shared" si="0"/>
        <v>3349399.4196608756</v>
      </c>
    </row>
    <row r="13" spans="1:8">
      <c r="A13" s="320">
        <v>6</v>
      </c>
      <c r="B13" s="319" t="s">
        <v>55</v>
      </c>
      <c r="C13" s="720">
        <v>223875933.34034026</v>
      </c>
      <c r="D13" s="720">
        <v>950092.44067796192</v>
      </c>
      <c r="E13" s="720">
        <v>0</v>
      </c>
      <c r="F13" s="720">
        <v>0</v>
      </c>
      <c r="G13" s="720">
        <v>0</v>
      </c>
      <c r="H13" s="779">
        <f t="shared" si="0"/>
        <v>224826025.78101823</v>
      </c>
    </row>
    <row r="14" spans="1:8">
      <c r="A14" s="320">
        <v>7</v>
      </c>
      <c r="B14" s="319" t="s">
        <v>56</v>
      </c>
      <c r="C14" s="720">
        <v>21135169.116975598</v>
      </c>
      <c r="D14" s="720">
        <v>284783208.35620314</v>
      </c>
      <c r="E14" s="720">
        <v>207393328.22631767</v>
      </c>
      <c r="F14" s="720">
        <v>226024218.39328536</v>
      </c>
      <c r="G14" s="720">
        <v>2048745.1241749714</v>
      </c>
      <c r="H14" s="779">
        <f t="shared" si="0"/>
        <v>741384669.21695673</v>
      </c>
    </row>
    <row r="15" spans="1:8">
      <c r="A15" s="320">
        <v>8</v>
      </c>
      <c r="B15" s="321" t="s">
        <v>57</v>
      </c>
      <c r="C15" s="720">
        <v>10530624.834139658</v>
      </c>
      <c r="D15" s="720">
        <v>370634242.4296838</v>
      </c>
      <c r="E15" s="720">
        <v>1400783999.2907717</v>
      </c>
      <c r="F15" s="720">
        <v>240630311.96073332</v>
      </c>
      <c r="G15" s="720">
        <v>0</v>
      </c>
      <c r="H15" s="779">
        <f t="shared" si="0"/>
        <v>2022579178.5153286</v>
      </c>
    </row>
    <row r="16" spans="1:8">
      <c r="A16" s="320">
        <v>9</v>
      </c>
      <c r="B16" s="319" t="s">
        <v>58</v>
      </c>
      <c r="C16" s="720">
        <v>194982.90297899314</v>
      </c>
      <c r="D16" s="720">
        <v>30729950.799036041</v>
      </c>
      <c r="E16" s="720">
        <v>210195421.40199837</v>
      </c>
      <c r="F16" s="720">
        <v>378590331.01505011</v>
      </c>
      <c r="G16" s="720">
        <v>0</v>
      </c>
      <c r="H16" s="779">
        <f>SUM(C16:G16)</f>
        <v>619710686.1190635</v>
      </c>
    </row>
    <row r="17" spans="1:8">
      <c r="A17" s="320">
        <v>10</v>
      </c>
      <c r="B17" s="323" t="s">
        <v>429</v>
      </c>
      <c r="C17" s="720">
        <v>5512646.8969305428</v>
      </c>
      <c r="D17" s="720">
        <v>5615184.3936656527</v>
      </c>
      <c r="E17" s="720">
        <v>15329269.16457808</v>
      </c>
      <c r="F17" s="720">
        <v>4646407.1472568586</v>
      </c>
      <c r="G17" s="720">
        <v>0</v>
      </c>
      <c r="H17" s="779">
        <f>SUM(C17:G17)</f>
        <v>31103507.602431133</v>
      </c>
    </row>
    <row r="18" spans="1:8">
      <c r="A18" s="320">
        <v>11</v>
      </c>
      <c r="B18" s="319" t="s">
        <v>60</v>
      </c>
      <c r="C18" s="720">
        <v>0</v>
      </c>
      <c r="D18" s="720">
        <v>0</v>
      </c>
      <c r="E18" s="720">
        <v>0</v>
      </c>
      <c r="F18" s="720">
        <v>0</v>
      </c>
      <c r="G18" s="720">
        <v>2044719.04</v>
      </c>
      <c r="H18" s="779">
        <f>SUM(C18:G18)</f>
        <v>2044719.04</v>
      </c>
    </row>
    <row r="19" spans="1:8">
      <c r="A19" s="320">
        <v>12</v>
      </c>
      <c r="B19" s="319" t="s">
        <v>61</v>
      </c>
      <c r="C19" s="720">
        <v>0</v>
      </c>
      <c r="D19" s="720">
        <v>0</v>
      </c>
      <c r="E19" s="720">
        <v>0</v>
      </c>
      <c r="F19" s="720">
        <v>0</v>
      </c>
      <c r="G19" s="720">
        <v>0</v>
      </c>
      <c r="H19" s="779">
        <f t="shared" si="0"/>
        <v>0</v>
      </c>
    </row>
    <row r="20" spans="1:8">
      <c r="A20" s="322">
        <v>13</v>
      </c>
      <c r="B20" s="321" t="s">
        <v>144</v>
      </c>
      <c r="C20" s="720">
        <v>0</v>
      </c>
      <c r="D20" s="720">
        <v>0</v>
      </c>
      <c r="E20" s="720">
        <v>0</v>
      </c>
      <c r="F20" s="720">
        <v>0</v>
      </c>
      <c r="G20" s="720">
        <v>0</v>
      </c>
      <c r="H20" s="779">
        <f t="shared" si="0"/>
        <v>0</v>
      </c>
    </row>
    <row r="21" spans="1:8">
      <c r="A21" s="320">
        <v>14</v>
      </c>
      <c r="B21" s="319" t="s">
        <v>63</v>
      </c>
      <c r="C21" s="720">
        <v>305495857.69999999</v>
      </c>
      <c r="D21" s="720">
        <v>2213114.6279999996</v>
      </c>
      <c r="E21" s="720">
        <v>0</v>
      </c>
      <c r="F21" s="720">
        <v>0</v>
      </c>
      <c r="G21" s="720">
        <v>175316375.54000014</v>
      </c>
      <c r="H21" s="779">
        <f>SUM(C21:G21)</f>
        <v>483025347.86800015</v>
      </c>
    </row>
    <row r="22" spans="1:8">
      <c r="A22" s="318">
        <v>15</v>
      </c>
      <c r="B22" s="317" t="s">
        <v>64</v>
      </c>
      <c r="C22" s="780">
        <v>668394837.60027194</v>
      </c>
      <c r="D22" s="780">
        <v>829771479.29892921</v>
      </c>
      <c r="E22" s="780">
        <v>2048975806.2714953</v>
      </c>
      <c r="F22" s="780">
        <v>993281743.28535223</v>
      </c>
      <c r="G22" s="780">
        <v>182426336.37383598</v>
      </c>
      <c r="H22" s="779">
        <f>SUM(H18:H21)+SUM(H8:H16)</f>
        <v>4722850202.8298845</v>
      </c>
    </row>
    <row r="26" spans="1:8" ht="53.25" customHeight="1">
      <c r="B26" s="285" t="s">
        <v>516</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scale="45"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85" zoomScaleNormal="85" workbookViewId="0">
      <selection activeCell="D14" sqref="D14"/>
    </sheetView>
  </sheetViews>
  <sheetFormatPr defaultColWidth="9.109375" defaultRowHeight="12"/>
  <cols>
    <col min="1" max="1" width="11.88671875" style="326" bestFit="1" customWidth="1"/>
    <col min="2" max="2" width="82.33203125" style="316" customWidth="1"/>
    <col min="3" max="3" width="26.5546875" style="316" customWidth="1"/>
    <col min="4" max="4" width="31.5546875" style="316" customWidth="1"/>
    <col min="5" max="5" width="15.109375" style="282" bestFit="1" customWidth="1"/>
    <col min="6" max="6" width="14" style="282" bestFit="1" customWidth="1"/>
    <col min="7" max="7" width="21.5546875" style="316" bestFit="1" customWidth="1"/>
    <col min="8" max="8" width="20.33203125" style="316" customWidth="1"/>
    <col min="9" max="16384" width="9.109375" style="316"/>
  </cols>
  <sheetData>
    <row r="1" spans="1:8" ht="13.8">
      <c r="A1" s="279" t="s">
        <v>30</v>
      </c>
      <c r="B1" s="325" t="str">
        <f>'Info '!C2</f>
        <v>JSC "Liberty Bank"</v>
      </c>
      <c r="C1" s="339"/>
      <c r="D1" s="339"/>
      <c r="E1" s="339"/>
      <c r="F1" s="339"/>
      <c r="G1" s="339"/>
      <c r="H1" s="339"/>
    </row>
    <row r="2" spans="1:8">
      <c r="A2" s="280" t="s">
        <v>31</v>
      </c>
      <c r="B2" s="468">
        <f>'1. key ratios '!B2</f>
        <v>45565</v>
      </c>
      <c r="C2" s="339"/>
      <c r="D2" s="339"/>
      <c r="E2" s="339"/>
      <c r="F2" s="339"/>
      <c r="G2" s="339"/>
      <c r="H2" s="339"/>
    </row>
    <row r="3" spans="1:8">
      <c r="A3" s="281" t="s">
        <v>422</v>
      </c>
      <c r="B3" s="339"/>
      <c r="C3" s="339"/>
      <c r="D3" s="339"/>
      <c r="E3" s="339"/>
      <c r="F3" s="339"/>
      <c r="G3" s="339"/>
      <c r="H3" s="339"/>
    </row>
    <row r="4" spans="1:8">
      <c r="A4" s="340"/>
      <c r="B4" s="339"/>
      <c r="C4" s="338" t="s">
        <v>0</v>
      </c>
      <c r="D4" s="338" t="s">
        <v>1</v>
      </c>
      <c r="E4" s="338" t="s">
        <v>2</v>
      </c>
      <c r="F4" s="338" t="s">
        <v>3</v>
      </c>
      <c r="G4" s="338" t="s">
        <v>4</v>
      </c>
      <c r="H4" s="338" t="s">
        <v>5</v>
      </c>
    </row>
    <row r="5" spans="1:8" ht="33.9" customHeight="1">
      <c r="A5" s="890" t="s">
        <v>423</v>
      </c>
      <c r="B5" s="891"/>
      <c r="C5" s="904" t="s">
        <v>424</v>
      </c>
      <c r="D5" s="904"/>
      <c r="E5" s="904" t="s">
        <v>661</v>
      </c>
      <c r="F5" s="902" t="s">
        <v>425</v>
      </c>
      <c r="G5" s="902" t="s">
        <v>426</v>
      </c>
      <c r="H5" s="336" t="s">
        <v>660</v>
      </c>
    </row>
    <row r="6" spans="1:8" ht="24">
      <c r="A6" s="894"/>
      <c r="B6" s="895"/>
      <c r="C6" s="337" t="s">
        <v>427</v>
      </c>
      <c r="D6" s="337" t="s">
        <v>428</v>
      </c>
      <c r="E6" s="904"/>
      <c r="F6" s="903"/>
      <c r="G6" s="903"/>
      <c r="H6" s="336" t="s">
        <v>659</v>
      </c>
    </row>
    <row r="7" spans="1:8">
      <c r="A7" s="334">
        <v>1</v>
      </c>
      <c r="B7" s="319" t="s">
        <v>51</v>
      </c>
      <c r="C7" s="669">
        <v>0</v>
      </c>
      <c r="D7" s="669">
        <v>626329382.01223326</v>
      </c>
      <c r="E7" s="670">
        <v>399204.92199999996</v>
      </c>
      <c r="F7" s="670">
        <v>0</v>
      </c>
      <c r="G7" s="669">
        <v>0</v>
      </c>
      <c r="H7" s="721">
        <v>625930177.09023321</v>
      </c>
    </row>
    <row r="8" spans="1:8">
      <c r="A8" s="334">
        <v>2</v>
      </c>
      <c r="B8" s="319" t="s">
        <v>52</v>
      </c>
      <c r="C8" s="669">
        <v>0</v>
      </c>
      <c r="D8" s="669">
        <v>0</v>
      </c>
      <c r="E8" s="670">
        <v>0</v>
      </c>
      <c r="F8" s="670">
        <v>0</v>
      </c>
      <c r="G8" s="669">
        <v>0</v>
      </c>
      <c r="H8" s="721">
        <v>0</v>
      </c>
    </row>
    <row r="9" spans="1:8">
      <c r="A9" s="334">
        <v>3</v>
      </c>
      <c r="B9" s="319" t="s">
        <v>164</v>
      </c>
      <c r="C9" s="669">
        <v>0</v>
      </c>
      <c r="D9" s="669">
        <v>0</v>
      </c>
      <c r="E9" s="670">
        <v>0</v>
      </c>
      <c r="F9" s="670">
        <v>0</v>
      </c>
      <c r="G9" s="669">
        <v>0</v>
      </c>
      <c r="H9" s="721">
        <v>0</v>
      </c>
    </row>
    <row r="10" spans="1:8">
      <c r="A10" s="334">
        <v>4</v>
      </c>
      <c r="B10" s="319" t="s">
        <v>53</v>
      </c>
      <c r="C10" s="669">
        <v>0</v>
      </c>
      <c r="D10" s="669">
        <v>0</v>
      </c>
      <c r="E10" s="670">
        <v>0</v>
      </c>
      <c r="F10" s="670">
        <v>0</v>
      </c>
      <c r="G10" s="669">
        <v>0</v>
      </c>
      <c r="H10" s="721">
        <v>0</v>
      </c>
    </row>
    <row r="11" spans="1:8">
      <c r="A11" s="334">
        <v>5</v>
      </c>
      <c r="B11" s="319" t="s">
        <v>54</v>
      </c>
      <c r="C11" s="669">
        <v>0</v>
      </c>
      <c r="D11" s="669">
        <v>3349399.4196608756</v>
      </c>
      <c r="E11" s="670">
        <v>0</v>
      </c>
      <c r="F11" s="670">
        <v>0</v>
      </c>
      <c r="G11" s="669">
        <v>0</v>
      </c>
      <c r="H11" s="721">
        <v>3349399.4196608756</v>
      </c>
    </row>
    <row r="12" spans="1:8">
      <c r="A12" s="334">
        <v>6</v>
      </c>
      <c r="B12" s="319" t="s">
        <v>55</v>
      </c>
      <c r="C12" s="669">
        <v>0</v>
      </c>
      <c r="D12" s="669">
        <v>224826025.7810182</v>
      </c>
      <c r="E12" s="670">
        <v>0</v>
      </c>
      <c r="F12" s="670">
        <v>0</v>
      </c>
      <c r="G12" s="669">
        <v>0</v>
      </c>
      <c r="H12" s="721">
        <v>224826025.7810182</v>
      </c>
    </row>
    <row r="13" spans="1:8">
      <c r="A13" s="334">
        <v>7</v>
      </c>
      <c r="B13" s="319" t="s">
        <v>56</v>
      </c>
      <c r="C13" s="669">
        <v>1580778.6109457901</v>
      </c>
      <c r="D13" s="669">
        <v>747241330.74421537</v>
      </c>
      <c r="E13" s="670">
        <v>7437440.1382044628</v>
      </c>
      <c r="F13" s="670">
        <v>0</v>
      </c>
      <c r="G13" s="669">
        <v>92009.25</v>
      </c>
      <c r="H13" s="721">
        <v>741384669.21695673</v>
      </c>
    </row>
    <row r="14" spans="1:8">
      <c r="A14" s="334">
        <v>8</v>
      </c>
      <c r="B14" s="321" t="s">
        <v>57</v>
      </c>
      <c r="C14" s="669">
        <v>119267596.37293689</v>
      </c>
      <c r="D14" s="669">
        <v>2025342691.7051592</v>
      </c>
      <c r="E14" s="670">
        <v>122031109.56276442</v>
      </c>
      <c r="F14" s="670">
        <v>0</v>
      </c>
      <c r="G14" s="669">
        <v>9531210.6058720052</v>
      </c>
      <c r="H14" s="721">
        <v>2022579178.5153317</v>
      </c>
    </row>
    <row r="15" spans="1:8">
      <c r="A15" s="334">
        <v>9</v>
      </c>
      <c r="B15" s="319" t="s">
        <v>58</v>
      </c>
      <c r="C15" s="669">
        <v>12761596.594606865</v>
      </c>
      <c r="D15" s="669">
        <v>619638411.94015014</v>
      </c>
      <c r="E15" s="670">
        <v>12689322.415693684</v>
      </c>
      <c r="F15" s="670">
        <v>0</v>
      </c>
      <c r="G15" s="669">
        <v>21560.766084000003</v>
      </c>
      <c r="H15" s="721">
        <v>619710686.11906338</v>
      </c>
    </row>
    <row r="16" spans="1:8">
      <c r="A16" s="334">
        <v>10</v>
      </c>
      <c r="B16" s="323" t="s">
        <v>429</v>
      </c>
      <c r="C16" s="669">
        <v>108038522.54092024</v>
      </c>
      <c r="D16" s="669">
        <v>1272235.6742850002</v>
      </c>
      <c r="E16" s="670">
        <v>78207250.612775177</v>
      </c>
      <c r="F16" s="670">
        <v>0</v>
      </c>
      <c r="G16" s="669">
        <v>8450312.0958720054</v>
      </c>
      <c r="H16" s="721">
        <v>31103507.602430061</v>
      </c>
    </row>
    <row r="17" spans="1:8">
      <c r="A17" s="334">
        <v>11</v>
      </c>
      <c r="B17" s="319" t="s">
        <v>60</v>
      </c>
      <c r="C17" s="669">
        <v>0</v>
      </c>
      <c r="D17" s="669">
        <v>2044719.04</v>
      </c>
      <c r="E17" s="670">
        <v>0</v>
      </c>
      <c r="F17" s="670">
        <v>0</v>
      </c>
      <c r="G17" s="669">
        <v>0</v>
      </c>
      <c r="H17" s="721">
        <v>2044719.04</v>
      </c>
    </row>
    <row r="18" spans="1:8">
      <c r="A18" s="334">
        <v>12</v>
      </c>
      <c r="B18" s="319" t="s">
        <v>61</v>
      </c>
      <c r="C18" s="669">
        <v>0</v>
      </c>
      <c r="D18" s="669">
        <v>0</v>
      </c>
      <c r="E18" s="670">
        <v>0</v>
      </c>
      <c r="F18" s="670">
        <v>0</v>
      </c>
      <c r="G18" s="669">
        <v>0</v>
      </c>
      <c r="H18" s="721">
        <v>0</v>
      </c>
    </row>
    <row r="19" spans="1:8">
      <c r="A19" s="335">
        <v>13</v>
      </c>
      <c r="B19" s="321" t="s">
        <v>144</v>
      </c>
      <c r="C19" s="669">
        <v>0</v>
      </c>
      <c r="D19" s="669">
        <v>0</v>
      </c>
      <c r="E19" s="670">
        <v>0</v>
      </c>
      <c r="F19" s="670">
        <v>0</v>
      </c>
      <c r="G19" s="669">
        <v>0</v>
      </c>
      <c r="H19" s="721">
        <v>0</v>
      </c>
    </row>
    <row r="20" spans="1:8">
      <c r="A20" s="334">
        <v>14</v>
      </c>
      <c r="B20" s="319" t="s">
        <v>63</v>
      </c>
      <c r="C20" s="671">
        <v>0</v>
      </c>
      <c r="D20" s="669">
        <v>579490718.88000011</v>
      </c>
      <c r="E20" s="670">
        <v>4940277.2119999891</v>
      </c>
      <c r="F20" s="670">
        <v>0</v>
      </c>
      <c r="G20" s="669">
        <v>0</v>
      </c>
      <c r="H20" s="721">
        <v>574550441.6680001</v>
      </c>
    </row>
    <row r="21" spans="1:8" s="331" customFormat="1">
      <c r="A21" s="333">
        <v>15</v>
      </c>
      <c r="B21" s="332" t="s">
        <v>64</v>
      </c>
      <c r="C21" s="331">
        <v>133609971.57848954</v>
      </c>
      <c r="D21" s="671">
        <v>4828262679.5224371</v>
      </c>
      <c r="E21" s="671">
        <v>147497354.25066254</v>
      </c>
      <c r="F21" s="671">
        <v>0</v>
      </c>
      <c r="G21" s="671">
        <v>9644780.6219560057</v>
      </c>
      <c r="H21" s="722">
        <v>4814375296.8502636</v>
      </c>
    </row>
    <row r="22" spans="1:8">
      <c r="A22" s="330">
        <v>16</v>
      </c>
      <c r="B22" s="329" t="s">
        <v>430</v>
      </c>
      <c r="C22" s="669">
        <v>133609971.57848954</v>
      </c>
      <c r="D22" s="669">
        <v>3335858393.9364386</v>
      </c>
      <c r="E22" s="670">
        <v>141124103.10666254</v>
      </c>
      <c r="F22" s="670">
        <v>0</v>
      </c>
      <c r="G22" s="669">
        <v>9644780.6219560057</v>
      </c>
      <c r="H22" s="723">
        <v>3328344262.4082651</v>
      </c>
    </row>
    <row r="23" spans="1:8">
      <c r="A23" s="330">
        <v>17</v>
      </c>
      <c r="B23" s="329" t="s">
        <v>431</v>
      </c>
      <c r="C23" s="669">
        <v>0</v>
      </c>
      <c r="D23" s="670">
        <v>550288786.47030544</v>
      </c>
      <c r="E23" s="670">
        <v>6205250.6653975602</v>
      </c>
      <c r="F23" s="670">
        <v>0</v>
      </c>
      <c r="G23" s="669">
        <v>0</v>
      </c>
      <c r="H23" s="723">
        <v>544083535.80490792</v>
      </c>
    </row>
    <row r="25" spans="1:8">
      <c r="E25" s="316"/>
      <c r="F25" s="316"/>
    </row>
    <row r="26" spans="1:8" ht="42.6" customHeight="1">
      <c r="B26" s="285" t="s">
        <v>516</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scale="34"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zoomScale="85" zoomScaleNormal="85" workbookViewId="0">
      <selection activeCell="D14" sqref="D14"/>
    </sheetView>
  </sheetViews>
  <sheetFormatPr defaultColWidth="9.109375" defaultRowHeight="12"/>
  <cols>
    <col min="1" max="1" width="11" style="316" bestFit="1" customWidth="1"/>
    <col min="2" max="2" width="78.109375" style="316" customWidth="1"/>
    <col min="3" max="3" width="29.88671875" style="316" customWidth="1"/>
    <col min="4" max="4" width="31" style="316" customWidth="1"/>
    <col min="5" max="5" width="15.109375" style="316" bestFit="1" customWidth="1"/>
    <col min="6" max="6" width="14.109375" style="316" customWidth="1"/>
    <col min="7" max="7" width="20.44140625" style="316" customWidth="1"/>
    <col min="8" max="8" width="19.88671875" style="316" customWidth="1"/>
    <col min="9" max="16384" width="9.109375" style="316"/>
  </cols>
  <sheetData>
    <row r="1" spans="1:8" ht="13.8">
      <c r="A1" s="279" t="s">
        <v>30</v>
      </c>
      <c r="B1" s="325" t="str">
        <f>'Info '!C2</f>
        <v>JSC "Liberty Bank"</v>
      </c>
      <c r="C1" s="339"/>
      <c r="D1" s="339"/>
      <c r="E1" s="339"/>
      <c r="F1" s="339"/>
      <c r="G1" s="339"/>
      <c r="H1" s="339"/>
    </row>
    <row r="2" spans="1:8">
      <c r="A2" s="280" t="s">
        <v>31</v>
      </c>
      <c r="B2" s="468">
        <f>'1. key ratios '!B2</f>
        <v>45565</v>
      </c>
      <c r="C2" s="339"/>
      <c r="D2" s="339"/>
      <c r="E2" s="339"/>
      <c r="F2" s="339"/>
      <c r="G2" s="339"/>
      <c r="H2" s="339"/>
    </row>
    <row r="3" spans="1:8">
      <c r="A3" s="281" t="s">
        <v>432</v>
      </c>
      <c r="B3" s="339"/>
      <c r="C3" s="339"/>
      <c r="D3" s="339"/>
      <c r="E3" s="339"/>
      <c r="F3" s="339"/>
      <c r="G3" s="339"/>
      <c r="H3" s="339"/>
    </row>
    <row r="4" spans="1:8">
      <c r="A4" s="340"/>
      <c r="B4" s="339"/>
      <c r="C4" s="338" t="s">
        <v>0</v>
      </c>
      <c r="D4" s="338" t="s">
        <v>1</v>
      </c>
      <c r="E4" s="338" t="s">
        <v>2</v>
      </c>
      <c r="F4" s="338" t="s">
        <v>3</v>
      </c>
      <c r="G4" s="338" t="s">
        <v>4</v>
      </c>
      <c r="H4" s="338" t="s">
        <v>5</v>
      </c>
    </row>
    <row r="5" spans="1:8" ht="41.4" customHeight="1">
      <c r="A5" s="890" t="s">
        <v>423</v>
      </c>
      <c r="B5" s="891"/>
      <c r="C5" s="904" t="s">
        <v>424</v>
      </c>
      <c r="D5" s="904"/>
      <c r="E5" s="904" t="s">
        <v>661</v>
      </c>
      <c r="F5" s="902" t="s">
        <v>425</v>
      </c>
      <c r="G5" s="902" t="s">
        <v>426</v>
      </c>
      <c r="H5" s="336" t="s">
        <v>660</v>
      </c>
    </row>
    <row r="6" spans="1:8" ht="24">
      <c r="A6" s="894"/>
      <c r="B6" s="895"/>
      <c r="C6" s="337" t="s">
        <v>427</v>
      </c>
      <c r="D6" s="337" t="s">
        <v>428</v>
      </c>
      <c r="E6" s="904"/>
      <c r="F6" s="903"/>
      <c r="G6" s="903"/>
      <c r="H6" s="336" t="s">
        <v>659</v>
      </c>
    </row>
    <row r="7" spans="1:8">
      <c r="A7" s="327">
        <v>1</v>
      </c>
      <c r="B7" s="345" t="s">
        <v>520</v>
      </c>
      <c r="C7" s="605">
        <v>26652939.122672006</v>
      </c>
      <c r="D7" s="605">
        <v>1532086132.7163818</v>
      </c>
      <c r="E7" s="605">
        <v>39802617.773122787</v>
      </c>
      <c r="F7" s="605"/>
      <c r="G7" s="605">
        <v>8819.7099999999991</v>
      </c>
      <c r="H7" s="724">
        <f t="shared" ref="H7:H34" si="0">C7+D7-E7-F7</f>
        <v>1518936454.0659311</v>
      </c>
    </row>
    <row r="8" spans="1:8">
      <c r="A8" s="327">
        <v>2</v>
      </c>
      <c r="B8" s="345" t="s">
        <v>433</v>
      </c>
      <c r="C8" s="605">
        <v>857273.99322099995</v>
      </c>
      <c r="D8" s="605">
        <v>339399829.37081718</v>
      </c>
      <c r="E8" s="605">
        <v>1314247.759751644</v>
      </c>
      <c r="F8" s="605"/>
      <c r="G8" s="605">
        <v>0</v>
      </c>
      <c r="H8" s="724">
        <f t="shared" si="0"/>
        <v>338942855.60428655</v>
      </c>
    </row>
    <row r="9" spans="1:8">
      <c r="A9" s="327">
        <v>3</v>
      </c>
      <c r="B9" s="345" t="s">
        <v>434</v>
      </c>
      <c r="C9" s="605">
        <v>1865.54</v>
      </c>
      <c r="D9" s="605">
        <v>31636222.355621003</v>
      </c>
      <c r="E9" s="605">
        <v>437380.13723459799</v>
      </c>
      <c r="F9" s="605"/>
      <c r="G9" s="605">
        <v>0</v>
      </c>
      <c r="H9" s="724">
        <f t="shared" si="0"/>
        <v>31200707.758386403</v>
      </c>
    </row>
    <row r="10" spans="1:8">
      <c r="A10" s="327">
        <v>4</v>
      </c>
      <c r="B10" s="345" t="s">
        <v>521</v>
      </c>
      <c r="C10" s="605">
        <v>3031467.6565670003</v>
      </c>
      <c r="D10" s="605">
        <v>92732825.011983007</v>
      </c>
      <c r="E10" s="605">
        <v>1915909.6302465308</v>
      </c>
      <c r="F10" s="605"/>
      <c r="G10" s="605">
        <v>0</v>
      </c>
      <c r="H10" s="724">
        <f t="shared" si="0"/>
        <v>93848383.03830348</v>
      </c>
    </row>
    <row r="11" spans="1:8">
      <c r="A11" s="327">
        <v>5</v>
      </c>
      <c r="B11" s="345" t="s">
        <v>435</v>
      </c>
      <c r="C11" s="605">
        <v>784337.32722999994</v>
      </c>
      <c r="D11" s="605">
        <v>159094794.51054299</v>
      </c>
      <c r="E11" s="605">
        <v>2129429.6354268198</v>
      </c>
      <c r="F11" s="605"/>
      <c r="G11" s="605">
        <v>0</v>
      </c>
      <c r="H11" s="724">
        <f t="shared" si="0"/>
        <v>157749702.20234618</v>
      </c>
    </row>
    <row r="12" spans="1:8">
      <c r="A12" s="327">
        <v>6</v>
      </c>
      <c r="B12" s="345" t="s">
        <v>436</v>
      </c>
      <c r="C12" s="605">
        <v>49547</v>
      </c>
      <c r="D12" s="605">
        <v>10631340.872027</v>
      </c>
      <c r="E12" s="605">
        <v>159491.18956995299</v>
      </c>
      <c r="F12" s="605"/>
      <c r="G12" s="605">
        <v>0</v>
      </c>
      <c r="H12" s="724">
        <f t="shared" si="0"/>
        <v>10521396.682457047</v>
      </c>
    </row>
    <row r="13" spans="1:8">
      <c r="A13" s="327">
        <v>7</v>
      </c>
      <c r="B13" s="345" t="s">
        <v>437</v>
      </c>
      <c r="C13" s="605">
        <v>83984.51</v>
      </c>
      <c r="D13" s="605">
        <v>52791393.218353987</v>
      </c>
      <c r="E13" s="605">
        <v>309577.93347657117</v>
      </c>
      <c r="F13" s="605"/>
      <c r="G13" s="605">
        <v>0</v>
      </c>
      <c r="H13" s="724">
        <f t="shared" si="0"/>
        <v>52565799.79487741</v>
      </c>
    </row>
    <row r="14" spans="1:8">
      <c r="A14" s="327">
        <v>8</v>
      </c>
      <c r="B14" s="345" t="s">
        <v>438</v>
      </c>
      <c r="C14" s="605">
        <v>154423.67000000001</v>
      </c>
      <c r="D14" s="605">
        <v>16329637.221251</v>
      </c>
      <c r="E14" s="605">
        <v>66575.868355279206</v>
      </c>
      <c r="F14" s="605"/>
      <c r="G14" s="605">
        <v>0</v>
      </c>
      <c r="H14" s="724">
        <f t="shared" si="0"/>
        <v>16417485.02289572</v>
      </c>
    </row>
    <row r="15" spans="1:8">
      <c r="A15" s="327">
        <v>9</v>
      </c>
      <c r="B15" s="345" t="s">
        <v>439</v>
      </c>
      <c r="C15" s="605">
        <v>316570.17</v>
      </c>
      <c r="D15" s="605">
        <v>10272634.061451999</v>
      </c>
      <c r="E15" s="605">
        <v>229940.81201178744</v>
      </c>
      <c r="F15" s="605"/>
      <c r="G15" s="605">
        <v>0</v>
      </c>
      <c r="H15" s="724">
        <f t="shared" si="0"/>
        <v>10359263.419440212</v>
      </c>
    </row>
    <row r="16" spans="1:8">
      <c r="A16" s="327">
        <v>10</v>
      </c>
      <c r="B16" s="345" t="s">
        <v>440</v>
      </c>
      <c r="C16" s="605">
        <v>2675.91</v>
      </c>
      <c r="D16" s="605">
        <v>18016629.793887001</v>
      </c>
      <c r="E16" s="605">
        <v>53418.18400505215</v>
      </c>
      <c r="F16" s="605"/>
      <c r="G16" s="605">
        <v>0</v>
      </c>
      <c r="H16" s="724">
        <f t="shared" si="0"/>
        <v>17965887.519881949</v>
      </c>
    </row>
    <row r="17" spans="1:9">
      <c r="A17" s="327">
        <v>11</v>
      </c>
      <c r="B17" s="345" t="s">
        <v>441</v>
      </c>
      <c r="C17" s="605">
        <v>75187.98</v>
      </c>
      <c r="D17" s="605">
        <v>3920530.582121999</v>
      </c>
      <c r="E17" s="605">
        <v>77459.257342982761</v>
      </c>
      <c r="F17" s="605"/>
      <c r="G17" s="605">
        <v>0</v>
      </c>
      <c r="H17" s="724">
        <f t="shared" si="0"/>
        <v>3918259.3047790164</v>
      </c>
    </row>
    <row r="18" spans="1:9">
      <c r="A18" s="327">
        <v>12</v>
      </c>
      <c r="B18" s="345" t="s">
        <v>442</v>
      </c>
      <c r="C18" s="605">
        <v>7388077.5599999987</v>
      </c>
      <c r="D18" s="605">
        <v>260096282.299081</v>
      </c>
      <c r="E18" s="605">
        <v>8149756.5069699334</v>
      </c>
      <c r="F18" s="605"/>
      <c r="G18" s="605">
        <v>512444.65</v>
      </c>
      <c r="H18" s="724">
        <f t="shared" si="0"/>
        <v>259334603.35211107</v>
      </c>
    </row>
    <row r="19" spans="1:9">
      <c r="A19" s="327">
        <v>13</v>
      </c>
      <c r="B19" s="345" t="s">
        <v>443</v>
      </c>
      <c r="C19" s="605">
        <v>2238715.9000079995</v>
      </c>
      <c r="D19" s="605">
        <v>54208346.441084005</v>
      </c>
      <c r="E19" s="605">
        <v>2471120.2787149823</v>
      </c>
      <c r="F19" s="605"/>
      <c r="G19" s="605">
        <v>124029.36</v>
      </c>
      <c r="H19" s="724">
        <f t="shared" si="0"/>
        <v>53975942.062377021</v>
      </c>
    </row>
    <row r="20" spans="1:9">
      <c r="A20" s="327">
        <v>14</v>
      </c>
      <c r="B20" s="345" t="s">
        <v>444</v>
      </c>
      <c r="C20" s="605">
        <v>4059254.9609390008</v>
      </c>
      <c r="D20" s="605">
        <v>58816835.176122002</v>
      </c>
      <c r="E20" s="605">
        <v>1945717.925361858</v>
      </c>
      <c r="F20" s="605"/>
      <c r="G20" s="605">
        <v>31218.280000000002</v>
      </c>
      <c r="H20" s="724">
        <f t="shared" si="0"/>
        <v>60930372.211699143</v>
      </c>
    </row>
    <row r="21" spans="1:9">
      <c r="A21" s="327">
        <v>15</v>
      </c>
      <c r="B21" s="345" t="s">
        <v>445</v>
      </c>
      <c r="C21" s="605">
        <v>2198391.1358460002</v>
      </c>
      <c r="D21" s="605">
        <v>20561801.169186</v>
      </c>
      <c r="E21" s="605">
        <v>728299.92693613679</v>
      </c>
      <c r="F21" s="605"/>
      <c r="G21" s="605">
        <v>0</v>
      </c>
      <c r="H21" s="724">
        <f t="shared" si="0"/>
        <v>22031892.378095862</v>
      </c>
    </row>
    <row r="22" spans="1:9">
      <c r="A22" s="327">
        <v>16</v>
      </c>
      <c r="B22" s="345" t="s">
        <v>446</v>
      </c>
      <c r="C22" s="605">
        <v>0</v>
      </c>
      <c r="D22" s="605">
        <v>57164711.388963997</v>
      </c>
      <c r="E22" s="605">
        <v>944132.97312721412</v>
      </c>
      <c r="F22" s="605"/>
      <c r="G22" s="605">
        <v>0</v>
      </c>
      <c r="H22" s="724">
        <f t="shared" si="0"/>
        <v>56220578.415836781</v>
      </c>
    </row>
    <row r="23" spans="1:9">
      <c r="A23" s="327">
        <v>17</v>
      </c>
      <c r="B23" s="345" t="s">
        <v>524</v>
      </c>
      <c r="C23" s="605">
        <v>17010.690000000002</v>
      </c>
      <c r="D23" s="605">
        <v>9456160.4456750005</v>
      </c>
      <c r="E23" s="605">
        <v>93463.701561632348</v>
      </c>
      <c r="F23" s="605"/>
      <c r="G23" s="605">
        <v>0</v>
      </c>
      <c r="H23" s="724">
        <f t="shared" si="0"/>
        <v>9379707.4341133684</v>
      </c>
    </row>
    <row r="24" spans="1:9">
      <c r="A24" s="327">
        <v>18</v>
      </c>
      <c r="B24" s="345" t="s">
        <v>447</v>
      </c>
      <c r="C24" s="605">
        <v>3761.23</v>
      </c>
      <c r="D24" s="605">
        <v>72886592.326240003</v>
      </c>
      <c r="E24" s="605">
        <v>97380.42063439278</v>
      </c>
      <c r="F24" s="605"/>
      <c r="G24" s="605">
        <v>0</v>
      </c>
      <c r="H24" s="724">
        <f t="shared" si="0"/>
        <v>72792973.135605618</v>
      </c>
    </row>
    <row r="25" spans="1:9">
      <c r="A25" s="327">
        <v>19</v>
      </c>
      <c r="B25" s="345" t="s">
        <v>448</v>
      </c>
      <c r="C25" s="605">
        <v>178060.13994699999</v>
      </c>
      <c r="D25" s="605">
        <v>2925396.8737600003</v>
      </c>
      <c r="E25" s="605">
        <v>61612.313352613157</v>
      </c>
      <c r="F25" s="605"/>
      <c r="G25" s="605">
        <v>0</v>
      </c>
      <c r="H25" s="724">
        <f t="shared" si="0"/>
        <v>3041844.7003543871</v>
      </c>
    </row>
    <row r="26" spans="1:9">
      <c r="A26" s="327">
        <v>20</v>
      </c>
      <c r="B26" s="345" t="s">
        <v>523</v>
      </c>
      <c r="C26" s="605">
        <v>17133.95</v>
      </c>
      <c r="D26" s="605">
        <v>106426385.04629299</v>
      </c>
      <c r="E26" s="605">
        <v>867589.19127222127</v>
      </c>
      <c r="F26" s="605"/>
      <c r="G26" s="605">
        <v>92009.25</v>
      </c>
      <c r="H26" s="724">
        <f t="shared" si="0"/>
        <v>105575929.80502078</v>
      </c>
      <c r="I26" s="342"/>
    </row>
    <row r="27" spans="1:9">
      <c r="A27" s="327">
        <v>21</v>
      </c>
      <c r="B27" s="345" t="s">
        <v>449</v>
      </c>
      <c r="C27" s="605">
        <v>3629.66</v>
      </c>
      <c r="D27" s="605">
        <v>14776198.239359999</v>
      </c>
      <c r="E27" s="605">
        <v>31831.415803658798</v>
      </c>
      <c r="F27" s="605"/>
      <c r="G27" s="605">
        <v>0</v>
      </c>
      <c r="H27" s="724">
        <f t="shared" si="0"/>
        <v>14747996.48355634</v>
      </c>
      <c r="I27" s="342"/>
    </row>
    <row r="28" spans="1:9">
      <c r="A28" s="327">
        <v>22</v>
      </c>
      <c r="B28" s="345" t="s">
        <v>450</v>
      </c>
      <c r="C28" s="605">
        <v>54778.66</v>
      </c>
      <c r="D28" s="605">
        <v>13020589.743059002</v>
      </c>
      <c r="E28" s="605">
        <v>522942.27911068097</v>
      </c>
      <c r="F28" s="605"/>
      <c r="G28" s="605">
        <v>0</v>
      </c>
      <c r="H28" s="724">
        <f t="shared" si="0"/>
        <v>12552426.123948321</v>
      </c>
      <c r="I28" s="342"/>
    </row>
    <row r="29" spans="1:9">
      <c r="A29" s="327">
        <v>23</v>
      </c>
      <c r="B29" s="345" t="s">
        <v>451</v>
      </c>
      <c r="C29" s="605">
        <v>12197778.387189997</v>
      </c>
      <c r="D29" s="605">
        <v>244620242.22242007</v>
      </c>
      <c r="E29" s="605">
        <v>11240227.697696608</v>
      </c>
      <c r="F29" s="605"/>
      <c r="G29" s="605">
        <v>397216.60587200004</v>
      </c>
      <c r="H29" s="724">
        <f t="shared" si="0"/>
        <v>245577792.91191345</v>
      </c>
      <c r="I29" s="342"/>
    </row>
    <row r="30" spans="1:9">
      <c r="A30" s="327">
        <v>24</v>
      </c>
      <c r="B30" s="345" t="s">
        <v>522</v>
      </c>
      <c r="C30" s="605">
        <v>31165210.936368</v>
      </c>
      <c r="D30" s="605">
        <v>578586684.46859789</v>
      </c>
      <c r="E30" s="605">
        <v>28491063.987565689</v>
      </c>
      <c r="F30" s="605"/>
      <c r="G30" s="605">
        <v>671191.97</v>
      </c>
      <c r="H30" s="724">
        <f t="shared" si="0"/>
        <v>581260831.41740024</v>
      </c>
      <c r="I30" s="342"/>
    </row>
    <row r="31" spans="1:9">
      <c r="A31" s="327">
        <v>25</v>
      </c>
      <c r="B31" s="345" t="s">
        <v>452</v>
      </c>
      <c r="C31" s="605">
        <v>9247119.4606799968</v>
      </c>
      <c r="D31" s="605">
        <v>138973207.52418002</v>
      </c>
      <c r="E31" s="605">
        <v>8699759.131673947</v>
      </c>
      <c r="F31" s="605"/>
      <c r="G31" s="605">
        <v>43421.74</v>
      </c>
      <c r="H31" s="724">
        <f t="shared" si="0"/>
        <v>139520567.85318607</v>
      </c>
      <c r="I31" s="342"/>
    </row>
    <row r="32" spans="1:9">
      <c r="A32" s="327">
        <v>26</v>
      </c>
      <c r="B32" s="345" t="s">
        <v>519</v>
      </c>
      <c r="C32" s="605">
        <v>32830776.027821995</v>
      </c>
      <c r="D32" s="605">
        <v>287582399.05120456</v>
      </c>
      <c r="E32" s="605">
        <v>30682362.098336678</v>
      </c>
      <c r="F32" s="605"/>
      <c r="G32" s="605">
        <v>7764429.0560839996</v>
      </c>
      <c r="H32" s="724">
        <f t="shared" si="0"/>
        <v>289730812.98068988</v>
      </c>
      <c r="I32" s="342"/>
    </row>
    <row r="33" spans="1:9">
      <c r="A33" s="327">
        <v>27</v>
      </c>
      <c r="B33" s="328" t="s">
        <v>453</v>
      </c>
      <c r="C33" s="605">
        <v>0</v>
      </c>
      <c r="D33" s="605">
        <v>641248877.79274702</v>
      </c>
      <c r="E33" s="605">
        <v>5974046.2219999935</v>
      </c>
      <c r="F33" s="605"/>
      <c r="G33" s="605"/>
      <c r="H33" s="724">
        <f>C33+D33-E33-F33</f>
        <v>635274831.57074702</v>
      </c>
      <c r="I33" s="342"/>
    </row>
    <row r="34" spans="1:9" ht="13.8">
      <c r="A34" s="327">
        <v>28</v>
      </c>
      <c r="B34" s="344" t="s">
        <v>64</v>
      </c>
      <c r="C34" s="810">
        <f>SUM(C7:C33)</f>
        <v>133609971.57848999</v>
      </c>
      <c r="D34" s="810">
        <f>SUM(D7:D33)</f>
        <v>4828262679.9224129</v>
      </c>
      <c r="E34" s="810">
        <f>SUM(E7:E33)</f>
        <v>147497354.25066227</v>
      </c>
      <c r="F34" s="811"/>
      <c r="G34" s="810">
        <f>SUM(G7:G33)</f>
        <v>9644780.6219560001</v>
      </c>
      <c r="H34" s="725">
        <f t="shared" si="0"/>
        <v>4814375297.2502413</v>
      </c>
      <c r="I34" s="342"/>
    </row>
    <row r="35" spans="1:9">
      <c r="A35" s="342"/>
      <c r="B35" s="342"/>
      <c r="C35" s="342"/>
      <c r="D35" s="342"/>
      <c r="E35" s="342"/>
      <c r="F35" s="342"/>
      <c r="G35" s="342"/>
      <c r="H35" s="342"/>
      <c r="I35" s="342"/>
    </row>
    <row r="36" spans="1:9">
      <c r="A36" s="342"/>
      <c r="B36" s="343"/>
      <c r="C36" s="342"/>
      <c r="D36" s="342"/>
      <c r="E36" s="342"/>
      <c r="F36" s="342"/>
      <c r="G36" s="342"/>
      <c r="H36" s="342"/>
      <c r="I36" s="342"/>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scale="36"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showGridLines="0" zoomScale="85" zoomScaleNormal="85" workbookViewId="0">
      <selection activeCell="D14" sqref="D14"/>
    </sheetView>
  </sheetViews>
  <sheetFormatPr defaultColWidth="9.109375" defaultRowHeight="12"/>
  <cols>
    <col min="1" max="1" width="10" style="316" customWidth="1"/>
    <col min="2" max="2" width="82.88671875" style="316" customWidth="1"/>
    <col min="3" max="3" width="35.5546875" style="316" customWidth="1"/>
    <col min="4" max="4" width="38.44140625" style="282" customWidth="1"/>
    <col min="5" max="16384" width="9.109375" style="316"/>
  </cols>
  <sheetData>
    <row r="1" spans="1:4" ht="13.8">
      <c r="A1" s="279" t="s">
        <v>30</v>
      </c>
      <c r="B1" s="325" t="str">
        <f>'Info '!C2</f>
        <v>JSC "Liberty Bank"</v>
      </c>
      <c r="D1" s="316"/>
    </row>
    <row r="2" spans="1:4">
      <c r="A2" s="280" t="s">
        <v>31</v>
      </c>
      <c r="B2" s="468">
        <f>'1. key ratios '!B2</f>
        <v>45565</v>
      </c>
      <c r="D2" s="316"/>
    </row>
    <row r="3" spans="1:4">
      <c r="A3" s="281" t="s">
        <v>454</v>
      </c>
      <c r="D3" s="316"/>
    </row>
    <row r="5" spans="1:4">
      <c r="A5" s="905" t="s">
        <v>668</v>
      </c>
      <c r="B5" s="905"/>
      <c r="C5" s="324" t="s">
        <v>471</v>
      </c>
      <c r="D5" s="324" t="s">
        <v>512</v>
      </c>
    </row>
    <row r="6" spans="1:4">
      <c r="A6" s="352">
        <v>1</v>
      </c>
      <c r="B6" s="346" t="s">
        <v>667</v>
      </c>
      <c r="C6" s="767">
        <v>138262005.14691067</v>
      </c>
      <c r="D6" s="769">
        <v>948015.37916908693</v>
      </c>
    </row>
    <row r="7" spans="1:4" ht="13.8">
      <c r="A7" s="349">
        <v>2</v>
      </c>
      <c r="B7" s="346" t="s">
        <v>666</v>
      </c>
      <c r="C7" s="768">
        <f>SUM(C8:C9)</f>
        <v>28483509.750624068</v>
      </c>
      <c r="D7" s="768">
        <v>172363.58995868242</v>
      </c>
    </row>
    <row r="8" spans="1:4" ht="13.8">
      <c r="A8" s="351">
        <v>2.1</v>
      </c>
      <c r="B8" s="350" t="s">
        <v>527</v>
      </c>
      <c r="C8" s="768">
        <v>12786566.023878975</v>
      </c>
      <c r="D8" s="768">
        <v>172363.58995868242</v>
      </c>
    </row>
    <row r="9" spans="1:4" ht="13.8">
      <c r="A9" s="351">
        <v>2.2000000000000002</v>
      </c>
      <c r="B9" s="350" t="s">
        <v>525</v>
      </c>
      <c r="C9" s="768">
        <v>15696943.726745091</v>
      </c>
      <c r="D9" s="768"/>
    </row>
    <row r="10" spans="1:4" ht="13.8">
      <c r="A10" s="352">
        <v>3</v>
      </c>
      <c r="B10" s="346" t="s">
        <v>665</v>
      </c>
      <c r="C10" s="768">
        <f>SUM(C11:C13)</f>
        <v>25392452.99520424</v>
      </c>
      <c r="D10" s="768">
        <v>0</v>
      </c>
    </row>
    <row r="11" spans="1:4" ht="13.8">
      <c r="A11" s="351">
        <v>3.1</v>
      </c>
      <c r="B11" s="350" t="s">
        <v>456</v>
      </c>
      <c r="C11" s="768">
        <v>9644780.6219559982</v>
      </c>
      <c r="D11" s="768">
        <v>0</v>
      </c>
    </row>
    <row r="12" spans="1:4" ht="13.8">
      <c r="A12" s="351">
        <v>3.2</v>
      </c>
      <c r="B12" s="350" t="s">
        <v>664</v>
      </c>
      <c r="C12" s="768">
        <v>4831057.7424686467</v>
      </c>
      <c r="D12" s="768"/>
    </row>
    <row r="13" spans="1:4" ht="13.8">
      <c r="A13" s="351">
        <v>3.3</v>
      </c>
      <c r="B13" s="350" t="s">
        <v>526</v>
      </c>
      <c r="C13" s="768">
        <v>10916614.630779592</v>
      </c>
      <c r="D13" s="768"/>
    </row>
    <row r="14" spans="1:4" ht="13.8">
      <c r="A14" s="349">
        <v>4</v>
      </c>
      <c r="B14" s="348" t="s">
        <v>663</v>
      </c>
      <c r="C14" s="768">
        <v>-228958.79566776345</v>
      </c>
      <c r="D14" s="768"/>
    </row>
    <row r="15" spans="1:4">
      <c r="A15" s="347">
        <v>5</v>
      </c>
      <c r="B15" s="346" t="s">
        <v>662</v>
      </c>
      <c r="C15" s="767">
        <f>C6+C7-C10+C14</f>
        <v>141124103.10666272</v>
      </c>
      <c r="D15" s="769">
        <f>D6+D7-D10+D14</f>
        <v>1120378.9691277693</v>
      </c>
    </row>
  </sheetData>
  <mergeCells count="1">
    <mergeCell ref="A5:B5"/>
  </mergeCells>
  <pageMargins left="0.7" right="0.7" top="0.75" bottom="0.75" header="0.3" footer="0.3"/>
  <pageSetup scale="50"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showGridLines="0" zoomScale="85" zoomScaleNormal="85" workbookViewId="0">
      <selection activeCell="D14" sqref="D14"/>
    </sheetView>
  </sheetViews>
  <sheetFormatPr defaultColWidth="9.109375" defaultRowHeight="12"/>
  <cols>
    <col min="1" max="1" width="8.33203125" style="316" customWidth="1"/>
    <col min="2" max="2" width="68" style="316" customWidth="1"/>
    <col min="3" max="3" width="37" style="316" customWidth="1"/>
    <col min="4" max="4" width="34.88671875" style="316" customWidth="1"/>
    <col min="5" max="16384" width="9.109375" style="316"/>
  </cols>
  <sheetData>
    <row r="1" spans="1:4" ht="13.8">
      <c r="A1" s="279" t="s">
        <v>30</v>
      </c>
      <c r="B1" s="325" t="str">
        <f>'Info '!C2</f>
        <v>JSC "Liberty Bank"</v>
      </c>
    </row>
    <row r="2" spans="1:4">
      <c r="A2" s="280" t="s">
        <v>31</v>
      </c>
      <c r="B2" s="468">
        <f>'1. key ratios '!B2</f>
        <v>45565</v>
      </c>
    </row>
    <row r="3" spans="1:4">
      <c r="A3" s="281" t="s">
        <v>458</v>
      </c>
    </row>
    <row r="4" spans="1:4">
      <c r="A4" s="281"/>
    </row>
    <row r="5" spans="1:4" ht="15" customHeight="1">
      <c r="A5" s="906" t="s">
        <v>528</v>
      </c>
      <c r="B5" s="907"/>
      <c r="C5" s="910" t="s">
        <v>459</v>
      </c>
      <c r="D5" s="910" t="s">
        <v>460</v>
      </c>
    </row>
    <row r="6" spans="1:4" ht="24" customHeight="1">
      <c r="A6" s="908"/>
      <c r="B6" s="909"/>
      <c r="C6" s="910"/>
      <c r="D6" s="910"/>
    </row>
    <row r="7" spans="1:4">
      <c r="A7" s="354">
        <v>1</v>
      </c>
      <c r="B7" s="317" t="s">
        <v>455</v>
      </c>
      <c r="C7" s="605">
        <v>134035746.19033496</v>
      </c>
      <c r="D7" s="523"/>
    </row>
    <row r="8" spans="1:4">
      <c r="A8" s="356">
        <v>2</v>
      </c>
      <c r="B8" s="356" t="s">
        <v>461</v>
      </c>
      <c r="C8" s="605">
        <v>19017642.801653497</v>
      </c>
      <c r="D8" s="523"/>
    </row>
    <row r="9" spans="1:4">
      <c r="A9" s="356">
        <v>3</v>
      </c>
      <c r="B9" s="357" t="s">
        <v>671</v>
      </c>
      <c r="C9" s="605">
        <v>49144.22621600001</v>
      </c>
      <c r="D9" s="523"/>
    </row>
    <row r="10" spans="1:4">
      <c r="A10" s="356">
        <v>4</v>
      </c>
      <c r="B10" s="356" t="s">
        <v>462</v>
      </c>
      <c r="C10" s="770">
        <v>19492561.639664449</v>
      </c>
      <c r="D10" s="523"/>
    </row>
    <row r="11" spans="1:4">
      <c r="A11" s="356">
        <v>5</v>
      </c>
      <c r="B11" s="355" t="s">
        <v>670</v>
      </c>
      <c r="C11" s="605">
        <v>942803.15</v>
      </c>
      <c r="D11" s="523"/>
    </row>
    <row r="12" spans="1:4">
      <c r="A12" s="356">
        <v>6</v>
      </c>
      <c r="B12" s="355" t="s">
        <v>463</v>
      </c>
      <c r="C12" s="605">
        <v>8804327.6137301065</v>
      </c>
      <c r="D12" s="523"/>
    </row>
    <row r="13" spans="1:4">
      <c r="A13" s="356">
        <v>7</v>
      </c>
      <c r="B13" s="355" t="s">
        <v>466</v>
      </c>
      <c r="C13" s="605">
        <v>9644780.6219559964</v>
      </c>
      <c r="D13" s="523"/>
    </row>
    <row r="14" spans="1:4">
      <c r="A14" s="356">
        <v>8</v>
      </c>
      <c r="B14" s="355" t="s">
        <v>464</v>
      </c>
      <c r="C14" s="605">
        <v>97143.999999999854</v>
      </c>
      <c r="D14" s="524"/>
    </row>
    <row r="15" spans="1:4">
      <c r="A15" s="356">
        <v>9</v>
      </c>
      <c r="B15" s="355" t="s">
        <v>465</v>
      </c>
      <c r="C15" s="605"/>
      <c r="D15" s="524"/>
    </row>
    <row r="16" spans="1:4">
      <c r="A16" s="356">
        <v>10</v>
      </c>
      <c r="B16" s="355" t="s">
        <v>467</v>
      </c>
      <c r="C16" s="605"/>
      <c r="D16" s="524"/>
    </row>
    <row r="17" spans="1:4">
      <c r="A17" s="356">
        <v>11</v>
      </c>
      <c r="B17" s="355" t="s">
        <v>669</v>
      </c>
      <c r="C17" s="605">
        <v>3506.253978346007</v>
      </c>
      <c r="D17" s="523"/>
    </row>
    <row r="18" spans="1:4">
      <c r="A18" s="354">
        <v>12</v>
      </c>
      <c r="B18" s="353" t="s">
        <v>457</v>
      </c>
      <c r="C18" s="606">
        <f>C7+C8+C9-C10</f>
        <v>133609971.57854</v>
      </c>
      <c r="D18" s="523"/>
    </row>
    <row r="21" spans="1:4">
      <c r="B21" s="279"/>
    </row>
    <row r="22" spans="1:4">
      <c r="B22" s="280"/>
    </row>
    <row r="23" spans="1:4">
      <c r="B23" s="281"/>
    </row>
  </sheetData>
  <mergeCells count="3">
    <mergeCell ref="A5:B6"/>
    <mergeCell ref="C5:C6"/>
    <mergeCell ref="D5:D6"/>
  </mergeCells>
  <pageMargins left="0.7" right="0.7" top="0.75" bottom="0.75" header="0.3" footer="0.3"/>
  <pageSetup paperSize="9" scale="57"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28"/>
  <sheetViews>
    <sheetView showGridLines="0" zoomScale="85" zoomScaleNormal="85" workbookViewId="0">
      <selection activeCell="D14" sqref="D14"/>
    </sheetView>
  </sheetViews>
  <sheetFormatPr defaultColWidth="9.109375" defaultRowHeight="12"/>
  <cols>
    <col min="1" max="1" width="11.88671875" style="339" bestFit="1" customWidth="1"/>
    <col min="2" max="2" width="44.6640625" style="339" customWidth="1"/>
    <col min="3" max="3" width="19.5546875" style="339" customWidth="1"/>
    <col min="4" max="4" width="17.109375" style="339" customWidth="1"/>
    <col min="5" max="5" width="17" style="339" customWidth="1"/>
    <col min="6" max="6" width="21.44140625" style="339" bestFit="1" customWidth="1"/>
    <col min="7" max="7" width="18.33203125" style="339" customWidth="1"/>
    <col min="8" max="8" width="16" style="339" customWidth="1"/>
    <col min="9" max="9" width="19" style="339" customWidth="1"/>
    <col min="10" max="10" width="21.44140625" style="339" bestFit="1" customWidth="1"/>
    <col min="11" max="11" width="19.44140625" style="339" customWidth="1"/>
    <col min="12" max="12" width="17.33203125" style="339" customWidth="1"/>
    <col min="13" max="13" width="17.6640625" style="339" customWidth="1"/>
    <col min="14" max="14" width="21.44140625" style="339" bestFit="1" customWidth="1"/>
    <col min="15" max="15" width="22.33203125" style="339" customWidth="1"/>
    <col min="16" max="16" width="21.6640625" style="339" bestFit="1" customWidth="1"/>
    <col min="17" max="18" width="20.109375" style="339" bestFit="1" customWidth="1"/>
    <col min="19" max="19" width="17.44140625" style="339" customWidth="1"/>
    <col min="20" max="20" width="16.109375" style="339" customWidth="1"/>
    <col min="21" max="21" width="13.88671875" style="339" bestFit="1" customWidth="1"/>
    <col min="22" max="22" width="21.44140625" style="339" bestFit="1" customWidth="1"/>
    <col min="23" max="23" width="22.33203125" style="339" customWidth="1"/>
    <col min="24" max="24" width="21.6640625" style="339" bestFit="1" customWidth="1"/>
    <col min="25" max="26" width="20.109375" style="339" bestFit="1" customWidth="1"/>
    <col min="27" max="27" width="17.44140625" style="339" customWidth="1"/>
    <col min="28" max="28" width="20" style="339" customWidth="1"/>
    <col min="29" max="16384" width="9.109375" style="339"/>
  </cols>
  <sheetData>
    <row r="1" spans="1:28" ht="13.8">
      <c r="A1" s="279" t="s">
        <v>30</v>
      </c>
      <c r="B1" s="325" t="str">
        <f>'Info '!C2</f>
        <v>JSC "Liberty Bank"</v>
      </c>
    </row>
    <row r="2" spans="1:28">
      <c r="A2" s="280" t="s">
        <v>31</v>
      </c>
      <c r="B2" s="468">
        <f>'1. key ratios '!B2</f>
        <v>45565</v>
      </c>
      <c r="C2" s="340"/>
    </row>
    <row r="3" spans="1:28">
      <c r="A3" s="281" t="s">
        <v>468</v>
      </c>
    </row>
    <row r="5" spans="1:28" ht="15" customHeight="1">
      <c r="A5" s="912" t="s">
        <v>683</v>
      </c>
      <c r="B5" s="913"/>
      <c r="C5" s="918" t="s">
        <v>469</v>
      </c>
      <c r="D5" s="919"/>
      <c r="E5" s="919"/>
      <c r="F5" s="919"/>
      <c r="G5" s="919"/>
      <c r="H5" s="919"/>
      <c r="I5" s="919"/>
      <c r="J5" s="919"/>
      <c r="K5" s="919"/>
      <c r="L5" s="919"/>
      <c r="M5" s="919"/>
      <c r="N5" s="919"/>
      <c r="O5" s="919"/>
      <c r="P5" s="919"/>
      <c r="Q5" s="919"/>
      <c r="R5" s="919"/>
      <c r="S5" s="919"/>
      <c r="T5" s="369"/>
      <c r="U5" s="369"/>
      <c r="V5" s="369"/>
      <c r="W5" s="369"/>
      <c r="X5" s="369"/>
      <c r="Y5" s="369"/>
      <c r="Z5" s="369"/>
      <c r="AA5" s="368"/>
      <c r="AB5" s="361"/>
    </row>
    <row r="6" spans="1:28" ht="12" customHeight="1">
      <c r="A6" s="914"/>
      <c r="B6" s="915"/>
      <c r="C6" s="920" t="s">
        <v>64</v>
      </c>
      <c r="D6" s="922" t="s">
        <v>682</v>
      </c>
      <c r="E6" s="922"/>
      <c r="F6" s="922"/>
      <c r="G6" s="922"/>
      <c r="H6" s="922" t="s">
        <v>681</v>
      </c>
      <c r="I6" s="922"/>
      <c r="J6" s="922"/>
      <c r="K6" s="922"/>
      <c r="L6" s="367"/>
      <c r="M6" s="923" t="s">
        <v>680</v>
      </c>
      <c r="N6" s="923"/>
      <c r="O6" s="923"/>
      <c r="P6" s="923"/>
      <c r="Q6" s="923"/>
      <c r="R6" s="923"/>
      <c r="S6" s="903"/>
      <c r="T6" s="366"/>
      <c r="U6" s="911" t="s">
        <v>679</v>
      </c>
      <c r="V6" s="911"/>
      <c r="W6" s="911"/>
      <c r="X6" s="911"/>
      <c r="Y6" s="911"/>
      <c r="Z6" s="911"/>
      <c r="AA6" s="904"/>
      <c r="AB6" s="365"/>
    </row>
    <row r="7" spans="1:28" ht="24">
      <c r="A7" s="916"/>
      <c r="B7" s="917"/>
      <c r="C7" s="921"/>
      <c r="D7" s="364"/>
      <c r="E7" s="362" t="s">
        <v>470</v>
      </c>
      <c r="F7" s="336" t="s">
        <v>677</v>
      </c>
      <c r="G7" s="338" t="s">
        <v>678</v>
      </c>
      <c r="H7" s="340"/>
      <c r="I7" s="362" t="s">
        <v>470</v>
      </c>
      <c r="J7" s="336" t="s">
        <v>677</v>
      </c>
      <c r="K7" s="338" t="s">
        <v>678</v>
      </c>
      <c r="L7" s="363"/>
      <c r="M7" s="362" t="s">
        <v>470</v>
      </c>
      <c r="N7" s="362" t="s">
        <v>677</v>
      </c>
      <c r="O7" s="362" t="s">
        <v>676</v>
      </c>
      <c r="P7" s="362" t="s">
        <v>675</v>
      </c>
      <c r="Q7" s="362" t="s">
        <v>674</v>
      </c>
      <c r="R7" s="336" t="s">
        <v>673</v>
      </c>
      <c r="S7" s="362" t="s">
        <v>672</v>
      </c>
      <c r="T7" s="363"/>
      <c r="U7" s="362" t="s">
        <v>470</v>
      </c>
      <c r="V7" s="362" t="s">
        <v>677</v>
      </c>
      <c r="W7" s="362" t="s">
        <v>676</v>
      </c>
      <c r="X7" s="362" t="s">
        <v>675</v>
      </c>
      <c r="Y7" s="362" t="s">
        <v>674</v>
      </c>
      <c r="Z7" s="336" t="s">
        <v>673</v>
      </c>
      <c r="AA7" s="362" t="s">
        <v>672</v>
      </c>
      <c r="AB7" s="361"/>
    </row>
    <row r="8" spans="1:28">
      <c r="A8" s="360">
        <v>1</v>
      </c>
      <c r="B8" s="332" t="s">
        <v>471</v>
      </c>
      <c r="C8" s="606">
        <v>3469468365.5149021</v>
      </c>
      <c r="D8" s="605">
        <v>3212553970.3269711</v>
      </c>
      <c r="E8" s="605">
        <v>18538769.175035004</v>
      </c>
      <c r="F8" s="605">
        <v>4000.1023799999998</v>
      </c>
      <c r="G8" s="605">
        <v>466088</v>
      </c>
      <c r="H8" s="605">
        <v>123304423.60944298</v>
      </c>
      <c r="I8" s="605">
        <v>43790883.712414995</v>
      </c>
      <c r="J8" s="605">
        <v>11373271.299860004</v>
      </c>
      <c r="K8" s="605">
        <v>682956.03583800001</v>
      </c>
      <c r="L8" s="605">
        <v>126745642.43264496</v>
      </c>
      <c r="M8" s="605">
        <v>5285662.8329749992</v>
      </c>
      <c r="N8" s="605">
        <v>4364200.7693549991</v>
      </c>
      <c r="O8" s="605">
        <v>11888083.958798997</v>
      </c>
      <c r="P8" s="605">
        <v>21911565.862458002</v>
      </c>
      <c r="Q8" s="605">
        <v>30881885.630052991</v>
      </c>
      <c r="R8" s="605">
        <v>36863110.487411007</v>
      </c>
      <c r="S8" s="605">
        <v>14973.605568000001</v>
      </c>
      <c r="T8" s="605">
        <v>6864329.1458450016</v>
      </c>
      <c r="U8" s="605">
        <v>124256.47</v>
      </c>
      <c r="V8" s="605">
        <v>56505.62</v>
      </c>
      <c r="W8" s="605">
        <v>112508.53</v>
      </c>
      <c r="X8" s="605">
        <v>1723782.7820640001</v>
      </c>
      <c r="Y8" s="605">
        <v>2027967.5900000003</v>
      </c>
      <c r="Z8" s="605">
        <v>914695.54877500003</v>
      </c>
      <c r="AA8" s="605">
        <v>0</v>
      </c>
      <c r="AB8" s="358"/>
    </row>
    <row r="9" spans="1:28">
      <c r="A9" s="327">
        <v>1.1000000000000001</v>
      </c>
      <c r="B9" s="359" t="s">
        <v>472</v>
      </c>
      <c r="C9" s="607">
        <v>0</v>
      </c>
      <c r="D9" s="605">
        <v>0</v>
      </c>
      <c r="E9" s="605">
        <v>0</v>
      </c>
      <c r="F9" s="605">
        <v>0</v>
      </c>
      <c r="G9" s="605">
        <v>0</v>
      </c>
      <c r="H9" s="605">
        <v>0</v>
      </c>
      <c r="I9" s="605">
        <v>0</v>
      </c>
      <c r="J9" s="605">
        <v>0</v>
      </c>
      <c r="K9" s="605">
        <v>0</v>
      </c>
      <c r="L9" s="605">
        <v>0</v>
      </c>
      <c r="M9" s="605">
        <v>0</v>
      </c>
      <c r="N9" s="605">
        <v>0</v>
      </c>
      <c r="O9" s="605">
        <v>0</v>
      </c>
      <c r="P9" s="605">
        <v>0</v>
      </c>
      <c r="Q9" s="605">
        <v>0</v>
      </c>
      <c r="R9" s="605">
        <v>0</v>
      </c>
      <c r="S9" s="605">
        <v>0</v>
      </c>
      <c r="T9" s="605">
        <v>0</v>
      </c>
      <c r="U9" s="605">
        <v>0</v>
      </c>
      <c r="V9" s="605">
        <v>0</v>
      </c>
      <c r="W9" s="605">
        <v>0</v>
      </c>
      <c r="X9" s="605">
        <v>0</v>
      </c>
      <c r="Y9" s="605">
        <v>0</v>
      </c>
      <c r="Z9" s="605">
        <v>0</v>
      </c>
      <c r="AA9" s="605">
        <v>0</v>
      </c>
      <c r="AB9" s="358"/>
    </row>
    <row r="10" spans="1:28">
      <c r="A10" s="327">
        <v>1.2</v>
      </c>
      <c r="B10" s="359" t="s">
        <v>473</v>
      </c>
      <c r="C10" s="607">
        <v>0</v>
      </c>
      <c r="D10" s="605">
        <v>0</v>
      </c>
      <c r="E10" s="605">
        <v>0</v>
      </c>
      <c r="F10" s="605">
        <v>0</v>
      </c>
      <c r="G10" s="605">
        <v>0</v>
      </c>
      <c r="H10" s="605">
        <v>0</v>
      </c>
      <c r="I10" s="605">
        <v>0</v>
      </c>
      <c r="J10" s="605">
        <v>0</v>
      </c>
      <c r="K10" s="605">
        <v>0</v>
      </c>
      <c r="L10" s="605">
        <v>0</v>
      </c>
      <c r="M10" s="605">
        <v>0</v>
      </c>
      <c r="N10" s="605">
        <v>0</v>
      </c>
      <c r="O10" s="605">
        <v>0</v>
      </c>
      <c r="P10" s="605">
        <v>0</v>
      </c>
      <c r="Q10" s="605">
        <v>0</v>
      </c>
      <c r="R10" s="605">
        <v>0</v>
      </c>
      <c r="S10" s="605">
        <v>0</v>
      </c>
      <c r="T10" s="605">
        <v>0</v>
      </c>
      <c r="U10" s="605">
        <v>0</v>
      </c>
      <c r="V10" s="605">
        <v>0</v>
      </c>
      <c r="W10" s="605">
        <v>0</v>
      </c>
      <c r="X10" s="605">
        <v>0</v>
      </c>
      <c r="Y10" s="605">
        <v>0</v>
      </c>
      <c r="Z10" s="605">
        <v>0</v>
      </c>
      <c r="AA10" s="605">
        <v>0</v>
      </c>
      <c r="AB10" s="358"/>
    </row>
    <row r="11" spans="1:28">
      <c r="A11" s="327">
        <v>1.3</v>
      </c>
      <c r="B11" s="359" t="s">
        <v>474</v>
      </c>
      <c r="C11" s="607">
        <v>0</v>
      </c>
      <c r="D11" s="605">
        <v>0</v>
      </c>
      <c r="E11" s="605">
        <v>0</v>
      </c>
      <c r="F11" s="605">
        <v>0</v>
      </c>
      <c r="G11" s="605">
        <v>0</v>
      </c>
      <c r="H11" s="605">
        <v>0</v>
      </c>
      <c r="I11" s="605">
        <v>0</v>
      </c>
      <c r="J11" s="605">
        <v>0</v>
      </c>
      <c r="K11" s="605">
        <v>0</v>
      </c>
      <c r="L11" s="605">
        <v>0</v>
      </c>
      <c r="M11" s="605">
        <v>0</v>
      </c>
      <c r="N11" s="605">
        <v>0</v>
      </c>
      <c r="O11" s="605">
        <v>0</v>
      </c>
      <c r="P11" s="605">
        <v>0</v>
      </c>
      <c r="Q11" s="605">
        <v>0</v>
      </c>
      <c r="R11" s="605">
        <v>0</v>
      </c>
      <c r="S11" s="605">
        <v>0</v>
      </c>
      <c r="T11" s="605">
        <v>0</v>
      </c>
      <c r="U11" s="605">
        <v>0</v>
      </c>
      <c r="V11" s="605">
        <v>0</v>
      </c>
      <c r="W11" s="605">
        <v>0</v>
      </c>
      <c r="X11" s="605">
        <v>0</v>
      </c>
      <c r="Y11" s="605">
        <v>0</v>
      </c>
      <c r="Z11" s="605">
        <v>0</v>
      </c>
      <c r="AA11" s="605">
        <v>0</v>
      </c>
      <c r="AB11" s="358"/>
    </row>
    <row r="12" spans="1:28">
      <c r="A12" s="327">
        <v>1.4</v>
      </c>
      <c r="B12" s="359" t="s">
        <v>475</v>
      </c>
      <c r="C12" s="607">
        <v>70960077.868264988</v>
      </c>
      <c r="D12" s="605">
        <v>70894515.934776992</v>
      </c>
      <c r="E12" s="605">
        <v>0</v>
      </c>
      <c r="F12" s="605">
        <v>0</v>
      </c>
      <c r="G12" s="605">
        <v>0</v>
      </c>
      <c r="H12" s="605">
        <v>65561.93348800001</v>
      </c>
      <c r="I12" s="605">
        <v>0</v>
      </c>
      <c r="J12" s="605">
        <v>0.25</v>
      </c>
      <c r="K12" s="605">
        <v>0</v>
      </c>
      <c r="L12" s="605">
        <v>0</v>
      </c>
      <c r="M12" s="605">
        <v>0</v>
      </c>
      <c r="N12" s="605">
        <v>0</v>
      </c>
      <c r="O12" s="605">
        <v>0</v>
      </c>
      <c r="P12" s="605">
        <v>0</v>
      </c>
      <c r="Q12" s="605">
        <v>0</v>
      </c>
      <c r="R12" s="605">
        <v>0</v>
      </c>
      <c r="S12" s="605">
        <v>0</v>
      </c>
      <c r="T12" s="605">
        <v>0</v>
      </c>
      <c r="U12" s="605">
        <v>0</v>
      </c>
      <c r="V12" s="605">
        <v>0</v>
      </c>
      <c r="W12" s="605">
        <v>0</v>
      </c>
      <c r="X12" s="605">
        <v>0</v>
      </c>
      <c r="Y12" s="605">
        <v>0</v>
      </c>
      <c r="Z12" s="605">
        <v>0</v>
      </c>
      <c r="AA12" s="605">
        <v>0</v>
      </c>
      <c r="AB12" s="358"/>
    </row>
    <row r="13" spans="1:28">
      <c r="A13" s="327">
        <v>1.5</v>
      </c>
      <c r="B13" s="359" t="s">
        <v>476</v>
      </c>
      <c r="C13" s="607">
        <v>838197988.18810654</v>
      </c>
      <c r="D13" s="605">
        <v>767482742.99222422</v>
      </c>
      <c r="E13" s="605">
        <v>939036.09500700003</v>
      </c>
      <c r="F13" s="605">
        <v>0</v>
      </c>
      <c r="G13" s="605">
        <v>0</v>
      </c>
      <c r="H13" s="605">
        <v>56764553.552807994</v>
      </c>
      <c r="I13" s="605">
        <v>35654978.239782996</v>
      </c>
      <c r="J13" s="605">
        <v>1207779.93126</v>
      </c>
      <c r="K13" s="605">
        <v>682956.03583800001</v>
      </c>
      <c r="L13" s="605">
        <v>12298585.512235001</v>
      </c>
      <c r="M13" s="605">
        <v>5314.9442760000002</v>
      </c>
      <c r="N13" s="605">
        <v>43616.02</v>
      </c>
      <c r="O13" s="605">
        <v>281038.36</v>
      </c>
      <c r="P13" s="605">
        <v>1455150.202018</v>
      </c>
      <c r="Q13" s="605">
        <v>4509252.1068130005</v>
      </c>
      <c r="R13" s="605">
        <v>536950.19994700002</v>
      </c>
      <c r="S13" s="605">
        <v>0</v>
      </c>
      <c r="T13" s="605">
        <v>1652106.1308390002</v>
      </c>
      <c r="U13" s="605">
        <v>0</v>
      </c>
      <c r="V13" s="605">
        <v>0</v>
      </c>
      <c r="W13" s="605">
        <v>26838.390000000003</v>
      </c>
      <c r="X13" s="605">
        <v>107808.002064</v>
      </c>
      <c r="Y13" s="605">
        <v>581755.16</v>
      </c>
      <c r="Z13" s="605">
        <v>914695.54877500003</v>
      </c>
      <c r="AA13" s="605">
        <v>0</v>
      </c>
      <c r="AB13" s="358"/>
    </row>
    <row r="14" spans="1:28">
      <c r="A14" s="327">
        <v>1.6</v>
      </c>
      <c r="B14" s="359" t="s">
        <v>477</v>
      </c>
      <c r="C14" s="607">
        <v>2560310299.4585304</v>
      </c>
      <c r="D14" s="605">
        <v>2374176711.3999696</v>
      </c>
      <c r="E14" s="605">
        <v>17599733.080028005</v>
      </c>
      <c r="F14" s="605">
        <v>4000.1023799999998</v>
      </c>
      <c r="G14" s="605">
        <v>466088</v>
      </c>
      <c r="H14" s="605">
        <v>66474308.123146996</v>
      </c>
      <c r="I14" s="605">
        <v>8135905.4726319984</v>
      </c>
      <c r="J14" s="605">
        <v>10165491.118600003</v>
      </c>
      <c r="K14" s="605">
        <v>0</v>
      </c>
      <c r="L14" s="605">
        <v>114447056.92040996</v>
      </c>
      <c r="M14" s="605">
        <v>5280347.8886989988</v>
      </c>
      <c r="N14" s="605">
        <v>4320584.7493549995</v>
      </c>
      <c r="O14" s="605">
        <v>11607045.598798998</v>
      </c>
      <c r="P14" s="605">
        <v>20456415.660440002</v>
      </c>
      <c r="Q14" s="605">
        <v>26372633.523239993</v>
      </c>
      <c r="R14" s="605">
        <v>36326160.287464008</v>
      </c>
      <c r="S14" s="605">
        <v>14973.605568000001</v>
      </c>
      <c r="T14" s="605">
        <v>5212223.0150060011</v>
      </c>
      <c r="U14" s="605">
        <v>124256.47</v>
      </c>
      <c r="V14" s="605">
        <v>56505.62</v>
      </c>
      <c r="W14" s="605">
        <v>85670.14</v>
      </c>
      <c r="X14" s="605">
        <v>1615974.78</v>
      </c>
      <c r="Y14" s="605">
        <v>1446212.4300000002</v>
      </c>
      <c r="Z14" s="605">
        <v>0</v>
      </c>
      <c r="AA14" s="605">
        <v>0</v>
      </c>
      <c r="AB14" s="358"/>
    </row>
    <row r="15" spans="1:28">
      <c r="A15" s="360">
        <v>2</v>
      </c>
      <c r="B15" s="344" t="s">
        <v>478</v>
      </c>
      <c r="C15" s="606">
        <v>545203914.88592577</v>
      </c>
      <c r="D15" s="606">
        <v>545203914.88592577</v>
      </c>
      <c r="E15" s="605">
        <v>0</v>
      </c>
      <c r="F15" s="605">
        <v>0</v>
      </c>
      <c r="G15" s="605">
        <v>0</v>
      </c>
      <c r="H15" s="605">
        <v>0</v>
      </c>
      <c r="I15" s="605">
        <v>0</v>
      </c>
      <c r="J15" s="605">
        <v>0</v>
      </c>
      <c r="K15" s="605">
        <v>0</v>
      </c>
      <c r="L15" s="605">
        <v>0</v>
      </c>
      <c r="M15" s="605">
        <v>0</v>
      </c>
      <c r="N15" s="605">
        <v>0</v>
      </c>
      <c r="O15" s="605">
        <v>0</v>
      </c>
      <c r="P15" s="605">
        <v>0</v>
      </c>
      <c r="Q15" s="605">
        <v>0</v>
      </c>
      <c r="R15" s="605">
        <v>0</v>
      </c>
      <c r="S15" s="605">
        <v>0</v>
      </c>
      <c r="T15" s="605">
        <v>0</v>
      </c>
      <c r="U15" s="605">
        <v>0</v>
      </c>
      <c r="V15" s="605">
        <v>0</v>
      </c>
      <c r="W15" s="605">
        <v>0</v>
      </c>
      <c r="X15" s="605">
        <v>0</v>
      </c>
      <c r="Y15" s="605">
        <v>0</v>
      </c>
      <c r="Z15" s="605">
        <v>0</v>
      </c>
      <c r="AA15" s="605">
        <v>0</v>
      </c>
      <c r="AB15" s="358"/>
    </row>
    <row r="16" spans="1:28">
      <c r="A16" s="327">
        <v>2.1</v>
      </c>
      <c r="B16" s="359" t="s">
        <v>472</v>
      </c>
      <c r="C16" s="607">
        <v>0</v>
      </c>
      <c r="D16" s="605">
        <v>0</v>
      </c>
      <c r="E16" s="605">
        <v>0</v>
      </c>
      <c r="F16" s="605">
        <v>0</v>
      </c>
      <c r="G16" s="605">
        <v>0</v>
      </c>
      <c r="H16" s="605">
        <v>0</v>
      </c>
      <c r="I16" s="605">
        <v>0</v>
      </c>
      <c r="J16" s="605">
        <v>0</v>
      </c>
      <c r="K16" s="605">
        <v>0</v>
      </c>
      <c r="L16" s="605">
        <v>0</v>
      </c>
      <c r="M16" s="605">
        <v>0</v>
      </c>
      <c r="N16" s="605">
        <v>0</v>
      </c>
      <c r="O16" s="605">
        <v>0</v>
      </c>
      <c r="P16" s="605">
        <v>0</v>
      </c>
      <c r="Q16" s="605">
        <v>0</v>
      </c>
      <c r="R16" s="605">
        <v>0</v>
      </c>
      <c r="S16" s="605">
        <v>0</v>
      </c>
      <c r="T16" s="605">
        <v>0</v>
      </c>
      <c r="U16" s="605">
        <v>0</v>
      </c>
      <c r="V16" s="605">
        <v>0</v>
      </c>
      <c r="W16" s="605">
        <v>0</v>
      </c>
      <c r="X16" s="605">
        <v>0</v>
      </c>
      <c r="Y16" s="605">
        <v>0</v>
      </c>
      <c r="Z16" s="605">
        <v>0</v>
      </c>
      <c r="AA16" s="605">
        <v>0</v>
      </c>
      <c r="AB16" s="358"/>
    </row>
    <row r="17" spans="1:28">
      <c r="A17" s="327">
        <v>2.2000000000000002</v>
      </c>
      <c r="B17" s="359" t="s">
        <v>473</v>
      </c>
      <c r="C17" s="608">
        <v>512790847.43592578</v>
      </c>
      <c r="D17" s="609">
        <v>512790847.43592578</v>
      </c>
      <c r="E17" s="605">
        <v>0</v>
      </c>
      <c r="F17" s="605">
        <v>0</v>
      </c>
      <c r="G17" s="605">
        <v>0</v>
      </c>
      <c r="H17" s="605">
        <v>0</v>
      </c>
      <c r="I17" s="605">
        <v>0</v>
      </c>
      <c r="J17" s="605">
        <v>0</v>
      </c>
      <c r="K17" s="605">
        <v>0</v>
      </c>
      <c r="L17" s="605">
        <v>0</v>
      </c>
      <c r="M17" s="605">
        <v>0</v>
      </c>
      <c r="N17" s="605">
        <v>0</v>
      </c>
      <c r="O17" s="605">
        <v>0</v>
      </c>
      <c r="P17" s="605">
        <v>0</v>
      </c>
      <c r="Q17" s="605">
        <v>0</v>
      </c>
      <c r="R17" s="605">
        <v>0</v>
      </c>
      <c r="S17" s="605">
        <v>0</v>
      </c>
      <c r="T17" s="605">
        <v>0</v>
      </c>
      <c r="U17" s="605">
        <v>0</v>
      </c>
      <c r="V17" s="605">
        <v>0</v>
      </c>
      <c r="W17" s="605">
        <v>0</v>
      </c>
      <c r="X17" s="605">
        <v>0</v>
      </c>
      <c r="Y17" s="605">
        <v>0</v>
      </c>
      <c r="Z17" s="605">
        <v>0</v>
      </c>
      <c r="AA17" s="605">
        <v>0</v>
      </c>
      <c r="AB17" s="358"/>
    </row>
    <row r="18" spans="1:28">
      <c r="A18" s="327">
        <v>2.2999999999999998</v>
      </c>
      <c r="B18" s="359" t="s">
        <v>474</v>
      </c>
      <c r="C18" s="608">
        <v>0</v>
      </c>
      <c r="D18" s="609">
        <v>0</v>
      </c>
      <c r="E18" s="605">
        <v>0</v>
      </c>
      <c r="F18" s="605">
        <v>0</v>
      </c>
      <c r="G18" s="605">
        <v>0</v>
      </c>
      <c r="H18" s="605">
        <v>0</v>
      </c>
      <c r="I18" s="605">
        <v>0</v>
      </c>
      <c r="J18" s="605">
        <v>0</v>
      </c>
      <c r="K18" s="605">
        <v>0</v>
      </c>
      <c r="L18" s="605">
        <v>0</v>
      </c>
      <c r="M18" s="605">
        <v>0</v>
      </c>
      <c r="N18" s="605">
        <v>0</v>
      </c>
      <c r="O18" s="605">
        <v>0</v>
      </c>
      <c r="P18" s="605">
        <v>0</v>
      </c>
      <c r="Q18" s="605">
        <v>0</v>
      </c>
      <c r="R18" s="605">
        <v>0</v>
      </c>
      <c r="S18" s="605">
        <v>0</v>
      </c>
      <c r="T18" s="605">
        <v>0</v>
      </c>
      <c r="U18" s="605">
        <v>0</v>
      </c>
      <c r="V18" s="605">
        <v>0</v>
      </c>
      <c r="W18" s="605">
        <v>0</v>
      </c>
      <c r="X18" s="605">
        <v>0</v>
      </c>
      <c r="Y18" s="605">
        <v>0</v>
      </c>
      <c r="Z18" s="605">
        <v>0</v>
      </c>
      <c r="AA18" s="605">
        <v>0</v>
      </c>
      <c r="AB18" s="358"/>
    </row>
    <row r="19" spans="1:28">
      <c r="A19" s="327">
        <v>2.4</v>
      </c>
      <c r="B19" s="359" t="s">
        <v>475</v>
      </c>
      <c r="C19" s="608">
        <v>7021178.0999999996</v>
      </c>
      <c r="D19" s="609">
        <v>7021178.0999999996</v>
      </c>
      <c r="E19" s="605">
        <v>0</v>
      </c>
      <c r="F19" s="605">
        <v>0</v>
      </c>
      <c r="G19" s="605">
        <v>0</v>
      </c>
      <c r="H19" s="605">
        <v>0</v>
      </c>
      <c r="I19" s="605">
        <v>0</v>
      </c>
      <c r="J19" s="605">
        <v>0</v>
      </c>
      <c r="K19" s="605">
        <v>0</v>
      </c>
      <c r="L19" s="605">
        <v>0</v>
      </c>
      <c r="M19" s="605">
        <v>0</v>
      </c>
      <c r="N19" s="605">
        <v>0</v>
      </c>
      <c r="O19" s="605">
        <v>0</v>
      </c>
      <c r="P19" s="605">
        <v>0</v>
      </c>
      <c r="Q19" s="605">
        <v>0</v>
      </c>
      <c r="R19" s="605">
        <v>0</v>
      </c>
      <c r="S19" s="605">
        <v>0</v>
      </c>
      <c r="T19" s="605">
        <v>0</v>
      </c>
      <c r="U19" s="605">
        <v>0</v>
      </c>
      <c r="V19" s="605">
        <v>0</v>
      </c>
      <c r="W19" s="605">
        <v>0</v>
      </c>
      <c r="X19" s="605">
        <v>0</v>
      </c>
      <c r="Y19" s="605">
        <v>0</v>
      </c>
      <c r="Z19" s="605">
        <v>0</v>
      </c>
      <c r="AA19" s="605">
        <v>0</v>
      </c>
      <c r="AB19" s="358"/>
    </row>
    <row r="20" spans="1:28">
      <c r="A20" s="327">
        <v>2.5</v>
      </c>
      <c r="B20" s="359" t="s">
        <v>476</v>
      </c>
      <c r="C20" s="608">
        <v>25391889.350000001</v>
      </c>
      <c r="D20" s="609">
        <v>25391889.350000001</v>
      </c>
      <c r="E20" s="605">
        <v>0</v>
      </c>
      <c r="F20" s="605">
        <v>0</v>
      </c>
      <c r="G20" s="605">
        <v>0</v>
      </c>
      <c r="H20" s="605">
        <v>0</v>
      </c>
      <c r="I20" s="605">
        <v>0</v>
      </c>
      <c r="J20" s="605">
        <v>0</v>
      </c>
      <c r="K20" s="605">
        <v>0</v>
      </c>
      <c r="L20" s="605">
        <v>0</v>
      </c>
      <c r="M20" s="605">
        <v>0</v>
      </c>
      <c r="N20" s="605">
        <v>0</v>
      </c>
      <c r="O20" s="605">
        <v>0</v>
      </c>
      <c r="P20" s="605">
        <v>0</v>
      </c>
      <c r="Q20" s="605">
        <v>0</v>
      </c>
      <c r="R20" s="605">
        <v>0</v>
      </c>
      <c r="S20" s="605">
        <v>0</v>
      </c>
      <c r="T20" s="605">
        <v>0</v>
      </c>
      <c r="U20" s="605">
        <v>0</v>
      </c>
      <c r="V20" s="605">
        <v>0</v>
      </c>
      <c r="W20" s="605">
        <v>0</v>
      </c>
      <c r="X20" s="605">
        <v>0</v>
      </c>
      <c r="Y20" s="605">
        <v>0</v>
      </c>
      <c r="Z20" s="605">
        <v>0</v>
      </c>
      <c r="AA20" s="605">
        <v>0</v>
      </c>
      <c r="AB20" s="358"/>
    </row>
    <row r="21" spans="1:28">
      <c r="A21" s="327">
        <v>2.6</v>
      </c>
      <c r="B21" s="359" t="s">
        <v>477</v>
      </c>
      <c r="C21" s="607">
        <v>0</v>
      </c>
      <c r="D21" s="605">
        <v>0</v>
      </c>
      <c r="E21" s="605">
        <v>0</v>
      </c>
      <c r="F21" s="605">
        <v>0</v>
      </c>
      <c r="G21" s="605">
        <v>0</v>
      </c>
      <c r="H21" s="605">
        <v>0</v>
      </c>
      <c r="I21" s="605">
        <v>0</v>
      </c>
      <c r="J21" s="605">
        <v>0</v>
      </c>
      <c r="K21" s="605">
        <v>0</v>
      </c>
      <c r="L21" s="605">
        <v>0</v>
      </c>
      <c r="M21" s="605">
        <v>0</v>
      </c>
      <c r="N21" s="605">
        <v>0</v>
      </c>
      <c r="O21" s="605">
        <v>0</v>
      </c>
      <c r="P21" s="605">
        <v>0</v>
      </c>
      <c r="Q21" s="605">
        <v>0</v>
      </c>
      <c r="R21" s="605">
        <v>0</v>
      </c>
      <c r="S21" s="605">
        <v>0</v>
      </c>
      <c r="T21" s="605">
        <v>0</v>
      </c>
      <c r="U21" s="605">
        <v>0</v>
      </c>
      <c r="V21" s="605">
        <v>0</v>
      </c>
      <c r="W21" s="605">
        <v>0</v>
      </c>
      <c r="X21" s="605">
        <v>0</v>
      </c>
      <c r="Y21" s="605">
        <v>0</v>
      </c>
      <c r="Z21" s="605">
        <v>0</v>
      </c>
      <c r="AA21" s="605">
        <v>0</v>
      </c>
      <c r="AB21" s="358"/>
    </row>
    <row r="22" spans="1:28">
      <c r="A22" s="360">
        <v>3</v>
      </c>
      <c r="B22" s="332" t="s">
        <v>518</v>
      </c>
      <c r="C22" s="606">
        <v>368115926.06207001</v>
      </c>
      <c r="D22" s="606">
        <v>364318370.08927</v>
      </c>
      <c r="E22" s="610">
        <v>0</v>
      </c>
      <c r="F22" s="610">
        <v>0</v>
      </c>
      <c r="G22" s="610">
        <v>0</v>
      </c>
      <c r="H22" s="606">
        <v>3055292.9547999999</v>
      </c>
      <c r="I22" s="610">
        <v>0</v>
      </c>
      <c r="J22" s="610">
        <v>0</v>
      </c>
      <c r="K22" s="610">
        <v>0</v>
      </c>
      <c r="L22" s="606">
        <v>671721.01800000004</v>
      </c>
      <c r="M22" s="610">
        <v>0</v>
      </c>
      <c r="N22" s="610">
        <v>0</v>
      </c>
      <c r="O22" s="610">
        <v>0</v>
      </c>
      <c r="P22" s="610">
        <v>0</v>
      </c>
      <c r="Q22" s="610">
        <v>0</v>
      </c>
      <c r="R22" s="610">
        <v>0</v>
      </c>
      <c r="S22" s="610">
        <v>0</v>
      </c>
      <c r="T22" s="606">
        <v>70542</v>
      </c>
      <c r="U22" s="610">
        <v>0</v>
      </c>
      <c r="V22" s="610">
        <v>0</v>
      </c>
      <c r="W22" s="610">
        <v>0</v>
      </c>
      <c r="X22" s="610">
        <v>0</v>
      </c>
      <c r="Y22" s="610">
        <v>0</v>
      </c>
      <c r="Z22" s="610">
        <v>0</v>
      </c>
      <c r="AA22" s="610">
        <v>0</v>
      </c>
      <c r="AB22" s="358"/>
    </row>
    <row r="23" spans="1:28">
      <c r="A23" s="327">
        <v>3.1</v>
      </c>
      <c r="B23" s="359" t="s">
        <v>472</v>
      </c>
      <c r="C23" s="607">
        <v>0</v>
      </c>
      <c r="D23" s="606">
        <v>0</v>
      </c>
      <c r="E23" s="610">
        <v>0</v>
      </c>
      <c r="F23" s="610">
        <v>0</v>
      </c>
      <c r="G23" s="610">
        <v>0</v>
      </c>
      <c r="H23" s="606">
        <v>0</v>
      </c>
      <c r="I23" s="610">
        <v>0</v>
      </c>
      <c r="J23" s="610">
        <v>0</v>
      </c>
      <c r="K23" s="610">
        <v>0</v>
      </c>
      <c r="L23" s="606">
        <v>0</v>
      </c>
      <c r="M23" s="610">
        <v>0</v>
      </c>
      <c r="N23" s="610">
        <v>0</v>
      </c>
      <c r="O23" s="610">
        <v>0</v>
      </c>
      <c r="P23" s="610">
        <v>0</v>
      </c>
      <c r="Q23" s="610">
        <v>0</v>
      </c>
      <c r="R23" s="610">
        <v>0</v>
      </c>
      <c r="S23" s="610">
        <v>0</v>
      </c>
      <c r="T23" s="606">
        <v>0</v>
      </c>
      <c r="U23" s="610">
        <v>0</v>
      </c>
      <c r="V23" s="610">
        <v>0</v>
      </c>
      <c r="W23" s="610">
        <v>0</v>
      </c>
      <c r="X23" s="610">
        <v>0</v>
      </c>
      <c r="Y23" s="610">
        <v>0</v>
      </c>
      <c r="Z23" s="610">
        <v>0</v>
      </c>
      <c r="AA23" s="610">
        <v>0</v>
      </c>
      <c r="AB23" s="358"/>
    </row>
    <row r="24" spans="1:28">
      <c r="A24" s="327">
        <v>3.2</v>
      </c>
      <c r="B24" s="359" t="s">
        <v>473</v>
      </c>
      <c r="C24" s="607">
        <v>0</v>
      </c>
      <c r="D24" s="606">
        <v>0</v>
      </c>
      <c r="E24" s="610">
        <v>0</v>
      </c>
      <c r="F24" s="610">
        <v>0</v>
      </c>
      <c r="G24" s="610">
        <v>0</v>
      </c>
      <c r="H24" s="606">
        <v>0</v>
      </c>
      <c r="I24" s="610">
        <v>0</v>
      </c>
      <c r="J24" s="610">
        <v>0</v>
      </c>
      <c r="K24" s="610">
        <v>0</v>
      </c>
      <c r="L24" s="606">
        <v>0</v>
      </c>
      <c r="M24" s="610">
        <v>0</v>
      </c>
      <c r="N24" s="610">
        <v>0</v>
      </c>
      <c r="O24" s="610">
        <v>0</v>
      </c>
      <c r="P24" s="610">
        <v>0</v>
      </c>
      <c r="Q24" s="610">
        <v>0</v>
      </c>
      <c r="R24" s="610">
        <v>0</v>
      </c>
      <c r="S24" s="610">
        <v>0</v>
      </c>
      <c r="T24" s="606">
        <v>0</v>
      </c>
      <c r="U24" s="610">
        <v>0</v>
      </c>
      <c r="V24" s="610">
        <v>0</v>
      </c>
      <c r="W24" s="610">
        <v>0</v>
      </c>
      <c r="X24" s="610">
        <v>0</v>
      </c>
      <c r="Y24" s="610">
        <v>0</v>
      </c>
      <c r="Z24" s="610">
        <v>0</v>
      </c>
      <c r="AA24" s="610">
        <v>0</v>
      </c>
      <c r="AB24" s="358"/>
    </row>
    <row r="25" spans="1:28">
      <c r="A25" s="327">
        <v>3.3</v>
      </c>
      <c r="B25" s="359" t="s">
        <v>474</v>
      </c>
      <c r="C25" s="607">
        <v>10633944.24</v>
      </c>
      <c r="D25" s="606">
        <v>10633944.24</v>
      </c>
      <c r="E25" s="610">
        <v>0</v>
      </c>
      <c r="F25" s="610">
        <v>0</v>
      </c>
      <c r="G25" s="610">
        <v>0</v>
      </c>
      <c r="H25" s="606">
        <v>0</v>
      </c>
      <c r="I25" s="610">
        <v>0</v>
      </c>
      <c r="J25" s="610">
        <v>0</v>
      </c>
      <c r="K25" s="610">
        <v>0</v>
      </c>
      <c r="L25" s="606">
        <v>0</v>
      </c>
      <c r="M25" s="610">
        <v>0</v>
      </c>
      <c r="N25" s="610">
        <v>0</v>
      </c>
      <c r="O25" s="610">
        <v>0</v>
      </c>
      <c r="P25" s="610">
        <v>0</v>
      </c>
      <c r="Q25" s="610">
        <v>0</v>
      </c>
      <c r="R25" s="610">
        <v>0</v>
      </c>
      <c r="S25" s="610">
        <v>0</v>
      </c>
      <c r="T25" s="606">
        <v>0</v>
      </c>
      <c r="U25" s="610">
        <v>0</v>
      </c>
      <c r="V25" s="610">
        <v>0</v>
      </c>
      <c r="W25" s="610">
        <v>0</v>
      </c>
      <c r="X25" s="610">
        <v>0</v>
      </c>
      <c r="Y25" s="610">
        <v>0</v>
      </c>
      <c r="Z25" s="610">
        <v>0</v>
      </c>
      <c r="AA25" s="610">
        <v>0</v>
      </c>
      <c r="AB25" s="358"/>
    </row>
    <row r="26" spans="1:28">
      <c r="A26" s="327">
        <v>3.4</v>
      </c>
      <c r="B26" s="359" t="s">
        <v>475</v>
      </c>
      <c r="C26" s="607">
        <v>432328.18569999997</v>
      </c>
      <c r="D26" s="606">
        <v>0</v>
      </c>
      <c r="E26" s="610">
        <v>0</v>
      </c>
      <c r="F26" s="610">
        <v>0</v>
      </c>
      <c r="G26" s="610">
        <v>0</v>
      </c>
      <c r="H26" s="606">
        <v>432328.18569999997</v>
      </c>
      <c r="I26" s="610">
        <v>0</v>
      </c>
      <c r="J26" s="610">
        <v>0</v>
      </c>
      <c r="K26" s="610">
        <v>0</v>
      </c>
      <c r="L26" s="606">
        <v>0</v>
      </c>
      <c r="M26" s="610">
        <v>0</v>
      </c>
      <c r="N26" s="610">
        <v>0</v>
      </c>
      <c r="O26" s="610">
        <v>0</v>
      </c>
      <c r="P26" s="610">
        <v>0</v>
      </c>
      <c r="Q26" s="610">
        <v>0</v>
      </c>
      <c r="R26" s="610">
        <v>0</v>
      </c>
      <c r="S26" s="610">
        <v>0</v>
      </c>
      <c r="T26" s="606">
        <v>0</v>
      </c>
      <c r="U26" s="610">
        <v>0</v>
      </c>
      <c r="V26" s="610">
        <v>0</v>
      </c>
      <c r="W26" s="610">
        <v>0</v>
      </c>
      <c r="X26" s="610">
        <v>0</v>
      </c>
      <c r="Y26" s="610">
        <v>0</v>
      </c>
      <c r="Z26" s="610">
        <v>0</v>
      </c>
      <c r="AA26" s="610">
        <v>0</v>
      </c>
      <c r="AB26" s="358"/>
    </row>
    <row r="27" spans="1:28">
      <c r="A27" s="327">
        <v>3.5</v>
      </c>
      <c r="B27" s="359" t="s">
        <v>476</v>
      </c>
      <c r="C27" s="607">
        <v>228817213.68917</v>
      </c>
      <c r="D27" s="606">
        <v>225735138.53407001</v>
      </c>
      <c r="E27" s="610">
        <v>0</v>
      </c>
      <c r="F27" s="610">
        <v>0</v>
      </c>
      <c r="G27" s="610">
        <v>0</v>
      </c>
      <c r="H27" s="606">
        <v>2501518.7691000002</v>
      </c>
      <c r="I27" s="610">
        <v>0</v>
      </c>
      <c r="J27" s="610">
        <v>0</v>
      </c>
      <c r="K27" s="610">
        <v>0</v>
      </c>
      <c r="L27" s="606">
        <v>580556.38600000006</v>
      </c>
      <c r="M27" s="610">
        <v>0</v>
      </c>
      <c r="N27" s="610">
        <v>0</v>
      </c>
      <c r="O27" s="610">
        <v>0</v>
      </c>
      <c r="P27" s="610">
        <v>0</v>
      </c>
      <c r="Q27" s="610">
        <v>0</v>
      </c>
      <c r="R27" s="610">
        <v>0</v>
      </c>
      <c r="S27" s="610">
        <v>0</v>
      </c>
      <c r="T27" s="606">
        <v>0</v>
      </c>
      <c r="U27" s="610">
        <v>0</v>
      </c>
      <c r="V27" s="610">
        <v>0</v>
      </c>
      <c r="W27" s="610">
        <v>0</v>
      </c>
      <c r="X27" s="610">
        <v>0</v>
      </c>
      <c r="Y27" s="610">
        <v>0</v>
      </c>
      <c r="Z27" s="610">
        <v>0</v>
      </c>
      <c r="AA27" s="610">
        <v>0</v>
      </c>
      <c r="AB27" s="358"/>
    </row>
    <row r="28" spans="1:28">
      <c r="A28" s="327">
        <v>3.6</v>
      </c>
      <c r="B28" s="359" t="s">
        <v>477</v>
      </c>
      <c r="C28" s="607">
        <v>128232439.94719999</v>
      </c>
      <c r="D28" s="606">
        <v>127949287.31519999</v>
      </c>
      <c r="E28" s="610">
        <v>0</v>
      </c>
      <c r="F28" s="610">
        <v>0</v>
      </c>
      <c r="G28" s="610">
        <v>0</v>
      </c>
      <c r="H28" s="606">
        <v>121446</v>
      </c>
      <c r="I28" s="610">
        <v>0</v>
      </c>
      <c r="J28" s="610">
        <v>0</v>
      </c>
      <c r="K28" s="610">
        <v>0</v>
      </c>
      <c r="L28" s="606">
        <v>91164.631999999998</v>
      </c>
      <c r="M28" s="610">
        <v>0</v>
      </c>
      <c r="N28" s="610">
        <v>0</v>
      </c>
      <c r="O28" s="610">
        <v>0</v>
      </c>
      <c r="P28" s="610">
        <v>0</v>
      </c>
      <c r="Q28" s="610">
        <v>0</v>
      </c>
      <c r="R28" s="610">
        <v>0</v>
      </c>
      <c r="S28" s="610">
        <v>0</v>
      </c>
      <c r="T28" s="606">
        <v>70542</v>
      </c>
      <c r="U28" s="610">
        <v>0</v>
      </c>
      <c r="V28" s="610">
        <v>0</v>
      </c>
      <c r="W28" s="610">
        <v>0</v>
      </c>
      <c r="X28" s="610">
        <v>0</v>
      </c>
      <c r="Y28" s="610">
        <v>0</v>
      </c>
      <c r="Z28" s="610">
        <v>0</v>
      </c>
      <c r="AA28" s="610">
        <v>0</v>
      </c>
      <c r="AB28" s="358"/>
    </row>
  </sheetData>
  <mergeCells count="7">
    <mergeCell ref="U6:AA6"/>
    <mergeCell ref="A5:B7"/>
    <mergeCell ref="C5:S5"/>
    <mergeCell ref="C6:C7"/>
    <mergeCell ref="D6:G6"/>
    <mergeCell ref="H6:K6"/>
    <mergeCell ref="M6:S6"/>
  </mergeCells>
  <pageMargins left="0.7" right="0.7" top="0.75" bottom="0.75" header="0.3" footer="0.3"/>
  <pageSetup scale="13"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
  <sheetViews>
    <sheetView showGridLines="0" zoomScale="85" zoomScaleNormal="85" workbookViewId="0">
      <selection activeCell="D14" sqref="D14"/>
    </sheetView>
  </sheetViews>
  <sheetFormatPr defaultColWidth="9.109375" defaultRowHeight="12"/>
  <cols>
    <col min="1" max="1" width="11.88671875" style="339" bestFit="1" customWidth="1"/>
    <col min="2" max="2" width="45.33203125" style="339" customWidth="1"/>
    <col min="3" max="7" width="15" style="339" customWidth="1"/>
    <col min="8" max="8" width="16.109375" style="339" customWidth="1"/>
    <col min="9" max="9" width="14.88671875" style="339" customWidth="1"/>
    <col min="10" max="10" width="17.109375" style="339" customWidth="1"/>
    <col min="11" max="11" width="16.109375" style="339" customWidth="1"/>
    <col min="12" max="12" width="14.5546875" style="339" customWidth="1"/>
    <col min="13" max="13" width="16.88671875" style="339" customWidth="1"/>
    <col min="14" max="19" width="22.33203125" style="339" customWidth="1"/>
    <col min="20" max="20" width="16.44140625" style="339" customWidth="1"/>
    <col min="21" max="21" width="13.88671875" style="339" bestFit="1" customWidth="1"/>
    <col min="22" max="22" width="21.44140625" style="339" bestFit="1" customWidth="1"/>
    <col min="23" max="23" width="18.6640625" style="339" bestFit="1" customWidth="1"/>
    <col min="24" max="24" width="21.6640625" style="339" bestFit="1" customWidth="1"/>
    <col min="25" max="26" width="20.109375" style="339" bestFit="1" customWidth="1"/>
    <col min="27" max="27" width="18.33203125" style="339" customWidth="1"/>
    <col min="28" max="16384" width="9.109375" style="339"/>
  </cols>
  <sheetData>
    <row r="1" spans="1:27" ht="13.8">
      <c r="A1" s="279" t="s">
        <v>30</v>
      </c>
      <c r="B1" s="325" t="str">
        <f>'Info '!C2</f>
        <v>JSC "Liberty Bank"</v>
      </c>
    </row>
    <row r="2" spans="1:27">
      <c r="A2" s="280" t="s">
        <v>31</v>
      </c>
      <c r="B2" s="468">
        <f>'1. key ratios '!B2</f>
        <v>45565</v>
      </c>
    </row>
    <row r="3" spans="1:27">
      <c r="A3" s="281" t="s">
        <v>480</v>
      </c>
      <c r="C3" s="341"/>
    </row>
    <row r="4" spans="1:27" ht="12.6" thickBot="1">
      <c r="A4" s="281"/>
      <c r="B4" s="392"/>
      <c r="C4" s="341"/>
    </row>
    <row r="5" spans="1:27" s="370" customFormat="1" ht="13.5" customHeight="1">
      <c r="A5" s="925" t="s">
        <v>686</v>
      </c>
      <c r="B5" s="926"/>
      <c r="C5" s="933" t="s">
        <v>685</v>
      </c>
      <c r="D5" s="934"/>
      <c r="E5" s="934"/>
      <c r="F5" s="934"/>
      <c r="G5" s="934"/>
      <c r="H5" s="934"/>
      <c r="I5" s="934"/>
      <c r="J5" s="934"/>
      <c r="K5" s="934"/>
      <c r="L5" s="934"/>
      <c r="M5" s="934"/>
      <c r="N5" s="934"/>
      <c r="O5" s="934"/>
      <c r="P5" s="934"/>
      <c r="Q5" s="934"/>
      <c r="R5" s="934"/>
      <c r="S5" s="935"/>
      <c r="T5" s="585"/>
      <c r="U5" s="585"/>
      <c r="V5" s="585"/>
      <c r="W5" s="585"/>
      <c r="X5" s="585"/>
      <c r="Y5" s="585"/>
      <c r="Z5" s="585"/>
      <c r="AA5" s="530"/>
    </row>
    <row r="6" spans="1:27" s="370" customFormat="1" ht="12" customHeight="1">
      <c r="A6" s="927"/>
      <c r="B6" s="928"/>
      <c r="C6" s="931" t="s">
        <v>64</v>
      </c>
      <c r="D6" s="922" t="s">
        <v>682</v>
      </c>
      <c r="E6" s="922"/>
      <c r="F6" s="922"/>
      <c r="G6" s="922"/>
      <c r="H6" s="922" t="s">
        <v>681</v>
      </c>
      <c r="I6" s="922"/>
      <c r="J6" s="922"/>
      <c r="K6" s="922"/>
      <c r="L6" s="367"/>
      <c r="M6" s="923" t="s">
        <v>680</v>
      </c>
      <c r="N6" s="923"/>
      <c r="O6" s="923"/>
      <c r="P6" s="923"/>
      <c r="Q6" s="923"/>
      <c r="R6" s="923"/>
      <c r="S6" s="903"/>
      <c r="T6" s="369"/>
      <c r="U6" s="911" t="s">
        <v>679</v>
      </c>
      <c r="V6" s="911"/>
      <c r="W6" s="911"/>
      <c r="X6" s="911"/>
      <c r="Y6" s="911"/>
      <c r="Z6" s="911"/>
      <c r="AA6" s="924"/>
    </row>
    <row r="7" spans="1:27" s="370" customFormat="1" ht="24">
      <c r="A7" s="929"/>
      <c r="B7" s="930"/>
      <c r="C7" s="932"/>
      <c r="D7" s="364"/>
      <c r="E7" s="362" t="s">
        <v>470</v>
      </c>
      <c r="F7" s="528" t="s">
        <v>677</v>
      </c>
      <c r="G7" s="338" t="s">
        <v>678</v>
      </c>
      <c r="H7" s="584"/>
      <c r="I7" s="362" t="s">
        <v>470</v>
      </c>
      <c r="J7" s="528" t="s">
        <v>677</v>
      </c>
      <c r="K7" s="338" t="s">
        <v>678</v>
      </c>
      <c r="L7" s="527"/>
      <c r="M7" s="362" t="s">
        <v>470</v>
      </c>
      <c r="N7" s="528" t="s">
        <v>677</v>
      </c>
      <c r="O7" s="528" t="s">
        <v>676</v>
      </c>
      <c r="P7" s="528" t="s">
        <v>675</v>
      </c>
      <c r="Q7" s="528" t="s">
        <v>674</v>
      </c>
      <c r="R7" s="528" t="s">
        <v>673</v>
      </c>
      <c r="S7" s="362" t="s">
        <v>672</v>
      </c>
      <c r="T7" s="529"/>
      <c r="U7" s="362" t="s">
        <v>470</v>
      </c>
      <c r="V7" s="362" t="s">
        <v>677</v>
      </c>
      <c r="W7" s="362" t="s">
        <v>676</v>
      </c>
      <c r="X7" s="362" t="s">
        <v>675</v>
      </c>
      <c r="Y7" s="362" t="s">
        <v>674</v>
      </c>
      <c r="Z7" s="528" t="s">
        <v>673</v>
      </c>
      <c r="AA7" s="391" t="s">
        <v>672</v>
      </c>
    </row>
    <row r="8" spans="1:27">
      <c r="A8" s="390">
        <v>1</v>
      </c>
      <c r="B8" s="389" t="s">
        <v>471</v>
      </c>
      <c r="C8" s="726">
        <v>3469468365.5149102</v>
      </c>
      <c r="D8" s="611">
        <v>3212553970.3269739</v>
      </c>
      <c r="E8" s="611">
        <v>18538769.175035004</v>
      </c>
      <c r="F8" s="611">
        <v>4000.1023799999998</v>
      </c>
      <c r="G8" s="611">
        <v>466088</v>
      </c>
      <c r="H8" s="812">
        <v>123304423.60944299</v>
      </c>
      <c r="I8" s="611">
        <v>43790883.71241501</v>
      </c>
      <c r="J8" s="611">
        <v>11373269.889860002</v>
      </c>
      <c r="K8" s="611">
        <v>682956.03583800001</v>
      </c>
      <c r="L8" s="726">
        <v>126745642.43264499</v>
      </c>
      <c r="M8" s="611">
        <v>5285662.8329749992</v>
      </c>
      <c r="N8" s="611">
        <v>4364200.769355</v>
      </c>
      <c r="O8" s="611">
        <v>11888083.958798997</v>
      </c>
      <c r="P8" s="611">
        <v>21911565.862458006</v>
      </c>
      <c r="Q8" s="611">
        <v>30881885.630052999</v>
      </c>
      <c r="R8" s="611">
        <v>36863110.487411015</v>
      </c>
      <c r="S8" s="611">
        <v>14973.605568000001</v>
      </c>
      <c r="T8" s="726">
        <v>6864329.1458450016</v>
      </c>
      <c r="U8" s="611">
        <v>124256.47</v>
      </c>
      <c r="V8" s="611">
        <v>56505.62</v>
      </c>
      <c r="W8" s="611">
        <v>112508.53</v>
      </c>
      <c r="X8" s="611">
        <v>1723782.7820640001</v>
      </c>
      <c r="Y8" s="611">
        <v>2027967.5899999999</v>
      </c>
      <c r="Z8" s="611">
        <v>914695.54877500003</v>
      </c>
      <c r="AA8" s="727">
        <v>0</v>
      </c>
    </row>
    <row r="9" spans="1:27">
      <c r="A9" s="387">
        <v>1.1000000000000001</v>
      </c>
      <c r="B9" s="388" t="s">
        <v>481</v>
      </c>
      <c r="C9" s="728">
        <v>2103014974.8857746</v>
      </c>
      <c r="D9" s="611">
        <v>1951847839.2079937</v>
      </c>
      <c r="E9" s="611">
        <v>11510744.455034999</v>
      </c>
      <c r="F9" s="611">
        <v>4000.1023799999998</v>
      </c>
      <c r="G9" s="611">
        <v>0</v>
      </c>
      <c r="H9" s="813">
        <v>101062787.02595496</v>
      </c>
      <c r="I9" s="611">
        <v>40438580.282415003</v>
      </c>
      <c r="J9" s="611">
        <v>6829319.2198600005</v>
      </c>
      <c r="K9" s="611">
        <v>682956.03583800001</v>
      </c>
      <c r="L9" s="611">
        <v>47196437.135981999</v>
      </c>
      <c r="M9" s="611">
        <v>3826978.1511570001</v>
      </c>
      <c r="N9" s="611">
        <v>1303829.78</v>
      </c>
      <c r="O9" s="611">
        <v>4965049.7101720003</v>
      </c>
      <c r="P9" s="611">
        <v>10728540.194174001</v>
      </c>
      <c r="Q9" s="611">
        <v>11670276.675678998</v>
      </c>
      <c r="R9" s="611">
        <v>3584581.4699470005</v>
      </c>
      <c r="S9" s="611">
        <v>14973.605568000001</v>
      </c>
      <c r="T9" s="611">
        <v>2907911.5158450003</v>
      </c>
      <c r="U9" s="611">
        <v>0</v>
      </c>
      <c r="V9" s="611">
        <v>0</v>
      </c>
      <c r="W9" s="611">
        <v>45124.11</v>
      </c>
      <c r="X9" s="611">
        <v>107801.472064</v>
      </c>
      <c r="Y9" s="611">
        <v>581750.09000000008</v>
      </c>
      <c r="Z9" s="611">
        <v>914695.54877500003</v>
      </c>
      <c r="AA9" s="727">
        <v>0</v>
      </c>
    </row>
    <row r="10" spans="1:27">
      <c r="A10" s="385" t="s">
        <v>14</v>
      </c>
      <c r="B10" s="386" t="s">
        <v>482</v>
      </c>
      <c r="C10" s="728">
        <v>1759035197.7381203</v>
      </c>
      <c r="D10" s="611">
        <v>1625174003.3089342</v>
      </c>
      <c r="E10" s="611">
        <v>4880869.907850001</v>
      </c>
      <c r="F10" s="611">
        <v>4000.1023799999998</v>
      </c>
      <c r="G10" s="611">
        <v>0</v>
      </c>
      <c r="H10" s="813">
        <v>94000548.638955012</v>
      </c>
      <c r="I10" s="611">
        <v>39375546.682414994</v>
      </c>
      <c r="J10" s="611">
        <v>4708657.1528600017</v>
      </c>
      <c r="K10" s="611">
        <v>682956.03583800001</v>
      </c>
      <c r="L10" s="611">
        <v>36952734.274386995</v>
      </c>
      <c r="M10" s="611">
        <v>3679858.1411569999</v>
      </c>
      <c r="N10" s="611">
        <v>1127432.55</v>
      </c>
      <c r="O10" s="611">
        <v>3312030.134145</v>
      </c>
      <c r="P10" s="611">
        <v>7805422.1841739994</v>
      </c>
      <c r="Q10" s="611">
        <v>8696261.1356789991</v>
      </c>
      <c r="R10" s="611">
        <v>1600779.729947</v>
      </c>
      <c r="S10" s="611">
        <v>0</v>
      </c>
      <c r="T10" s="611">
        <v>2907911.5158450003</v>
      </c>
      <c r="U10" s="611">
        <v>0</v>
      </c>
      <c r="V10" s="611">
        <v>0</v>
      </c>
      <c r="W10" s="611">
        <v>45124.11</v>
      </c>
      <c r="X10" s="611">
        <v>107801.472064</v>
      </c>
      <c r="Y10" s="611">
        <v>581750.09000000008</v>
      </c>
      <c r="Z10" s="611">
        <v>914695.54877500003</v>
      </c>
      <c r="AA10" s="727">
        <v>0</v>
      </c>
    </row>
    <row r="11" spans="1:27">
      <c r="A11" s="384" t="s">
        <v>483</v>
      </c>
      <c r="B11" s="383" t="s">
        <v>484</v>
      </c>
      <c r="C11" s="729">
        <v>1017471968.4306749</v>
      </c>
      <c r="D11" s="611">
        <v>960653027.63983405</v>
      </c>
      <c r="E11" s="611">
        <v>3468489.1878499994</v>
      </c>
      <c r="F11" s="611">
        <v>4000.1023799999998</v>
      </c>
      <c r="G11" s="611">
        <v>0</v>
      </c>
      <c r="H11" s="813">
        <v>35347468.757736988</v>
      </c>
      <c r="I11" s="611">
        <v>3238451.6693419991</v>
      </c>
      <c r="J11" s="611">
        <v>934979.73</v>
      </c>
      <c r="K11" s="611">
        <v>682956.03583800001</v>
      </c>
      <c r="L11" s="611">
        <v>19300959.499321993</v>
      </c>
      <c r="M11" s="611">
        <v>2832466.9879530002</v>
      </c>
      <c r="N11" s="611">
        <v>901592.8600000001</v>
      </c>
      <c r="O11" s="611">
        <v>1698775.2941450002</v>
      </c>
      <c r="P11" s="611">
        <v>2632603.6079919995</v>
      </c>
      <c r="Q11" s="611">
        <v>1164179.28</v>
      </c>
      <c r="R11" s="611">
        <v>772256.77994700009</v>
      </c>
      <c r="S11" s="611">
        <v>0</v>
      </c>
      <c r="T11" s="611">
        <v>2170512.5337809999</v>
      </c>
      <c r="U11" s="611">
        <v>0</v>
      </c>
      <c r="V11" s="611">
        <v>0</v>
      </c>
      <c r="W11" s="611">
        <v>18274.12</v>
      </c>
      <c r="X11" s="611">
        <v>0</v>
      </c>
      <c r="Y11" s="611">
        <v>0</v>
      </c>
      <c r="Z11" s="611">
        <v>914695.54877500003</v>
      </c>
      <c r="AA11" s="727">
        <v>0</v>
      </c>
    </row>
    <row r="12" spans="1:27">
      <c r="A12" s="384" t="s">
        <v>485</v>
      </c>
      <c r="B12" s="383" t="s">
        <v>486</v>
      </c>
      <c r="C12" s="729">
        <v>362611473.17801803</v>
      </c>
      <c r="D12" s="611">
        <v>338433222.31195897</v>
      </c>
      <c r="E12" s="611">
        <v>627547.0199999999</v>
      </c>
      <c r="F12" s="611">
        <v>0</v>
      </c>
      <c r="G12" s="611">
        <v>0</v>
      </c>
      <c r="H12" s="813">
        <v>18445468.429219</v>
      </c>
      <c r="I12" s="611">
        <v>12344892.58152</v>
      </c>
      <c r="J12" s="611">
        <v>1138015.067699</v>
      </c>
      <c r="K12" s="611">
        <v>0</v>
      </c>
      <c r="L12" s="611">
        <v>5674308.464776</v>
      </c>
      <c r="M12" s="611">
        <v>54595.679999999993</v>
      </c>
      <c r="N12" s="611">
        <v>3558.88</v>
      </c>
      <c r="O12" s="611">
        <v>410811.81</v>
      </c>
      <c r="P12" s="611">
        <v>972659.42796300002</v>
      </c>
      <c r="Q12" s="611">
        <v>3735333.6268130001</v>
      </c>
      <c r="R12" s="611">
        <v>217181.29</v>
      </c>
      <c r="S12" s="611">
        <v>0</v>
      </c>
      <c r="T12" s="611">
        <v>58473.972064000001</v>
      </c>
      <c r="U12" s="611">
        <v>0</v>
      </c>
      <c r="V12" s="611">
        <v>0</v>
      </c>
      <c r="W12" s="611">
        <v>26849.99</v>
      </c>
      <c r="X12" s="611">
        <v>5141.992064</v>
      </c>
      <c r="Y12" s="611">
        <v>5484.56</v>
      </c>
      <c r="Z12" s="611">
        <v>0</v>
      </c>
      <c r="AA12" s="727">
        <v>0</v>
      </c>
    </row>
    <row r="13" spans="1:27">
      <c r="A13" s="384" t="s">
        <v>487</v>
      </c>
      <c r="B13" s="383" t="s">
        <v>488</v>
      </c>
      <c r="C13" s="729">
        <v>133705644.59880801</v>
      </c>
      <c r="D13" s="611">
        <v>116988447.387014</v>
      </c>
      <c r="E13" s="611">
        <v>275552.58</v>
      </c>
      <c r="F13" s="611">
        <v>0</v>
      </c>
      <c r="G13" s="611">
        <v>0</v>
      </c>
      <c r="H13" s="813">
        <v>12122422.553585</v>
      </c>
      <c r="I13" s="611">
        <v>420308.25</v>
      </c>
      <c r="J13" s="611">
        <v>1133558.1361210002</v>
      </c>
      <c r="K13" s="611">
        <v>0</v>
      </c>
      <c r="L13" s="611">
        <v>3915849.6482090005</v>
      </c>
      <c r="M13" s="611">
        <v>782881.56320400001</v>
      </c>
      <c r="N13" s="611">
        <v>0</v>
      </c>
      <c r="O13" s="611">
        <v>299522.7</v>
      </c>
      <c r="P13" s="611">
        <v>732649.60613900016</v>
      </c>
      <c r="Q13" s="611">
        <v>1277754.9288659999</v>
      </c>
      <c r="R13" s="611">
        <v>101718.33</v>
      </c>
      <c r="S13" s="611">
        <v>0</v>
      </c>
      <c r="T13" s="611">
        <v>678925.01</v>
      </c>
      <c r="U13" s="611">
        <v>0</v>
      </c>
      <c r="V13" s="611">
        <v>0</v>
      </c>
      <c r="W13" s="611">
        <v>0</v>
      </c>
      <c r="X13" s="611">
        <v>102659.48</v>
      </c>
      <c r="Y13" s="611">
        <v>576265.53</v>
      </c>
      <c r="Z13" s="611">
        <v>0</v>
      </c>
      <c r="AA13" s="727">
        <v>0</v>
      </c>
    </row>
    <row r="14" spans="1:27">
      <c r="A14" s="384" t="s">
        <v>489</v>
      </c>
      <c r="B14" s="383" t="s">
        <v>490</v>
      </c>
      <c r="C14" s="729">
        <v>245246111.5306218</v>
      </c>
      <c r="D14" s="611">
        <v>209099305.97012782</v>
      </c>
      <c r="E14" s="611">
        <v>509281.12</v>
      </c>
      <c r="F14" s="611">
        <v>0</v>
      </c>
      <c r="G14" s="611">
        <v>0</v>
      </c>
      <c r="H14" s="813">
        <v>28085188.89841399</v>
      </c>
      <c r="I14" s="611">
        <v>23371894.181552995</v>
      </c>
      <c r="J14" s="611">
        <v>1502104.2190399999</v>
      </c>
      <c r="K14" s="611">
        <v>0</v>
      </c>
      <c r="L14" s="611">
        <v>8061616.6620800002</v>
      </c>
      <c r="M14" s="611">
        <v>9913.91</v>
      </c>
      <c r="N14" s="611">
        <v>222280.81</v>
      </c>
      <c r="O14" s="611">
        <v>902920.32999999984</v>
      </c>
      <c r="P14" s="611">
        <v>3467509.54208</v>
      </c>
      <c r="Q14" s="611">
        <v>2518993.2999999998</v>
      </c>
      <c r="R14" s="611">
        <v>509623.33</v>
      </c>
      <c r="S14" s="611">
        <v>0</v>
      </c>
      <c r="T14" s="611">
        <v>0</v>
      </c>
      <c r="U14" s="611">
        <v>0</v>
      </c>
      <c r="V14" s="611">
        <v>0</v>
      </c>
      <c r="W14" s="611">
        <v>0</v>
      </c>
      <c r="X14" s="611">
        <v>0</v>
      </c>
      <c r="Y14" s="611">
        <v>0</v>
      </c>
      <c r="Z14" s="611">
        <v>0</v>
      </c>
      <c r="AA14" s="727">
        <v>0</v>
      </c>
    </row>
    <row r="15" spans="1:27">
      <c r="A15" s="382">
        <v>1.2</v>
      </c>
      <c r="B15" s="380" t="s">
        <v>684</v>
      </c>
      <c r="C15" s="729">
        <v>2103014974.8857746</v>
      </c>
      <c r="D15" s="611">
        <v>1951847839.2079937</v>
      </c>
      <c r="E15" s="611">
        <v>11510744.455034999</v>
      </c>
      <c r="F15" s="611">
        <v>4000.1023799999998</v>
      </c>
      <c r="G15" s="611">
        <v>0</v>
      </c>
      <c r="H15" s="813">
        <v>101062787.02595496</v>
      </c>
      <c r="I15" s="611">
        <v>40438580.282415003</v>
      </c>
      <c r="J15" s="611">
        <v>6829319.2198600005</v>
      </c>
      <c r="K15" s="611">
        <v>682956.03583800001</v>
      </c>
      <c r="L15" s="611">
        <v>47196437.135981999</v>
      </c>
      <c r="M15" s="611">
        <v>3826978.1511570001</v>
      </c>
      <c r="N15" s="611">
        <v>1303829.78</v>
      </c>
      <c r="O15" s="611">
        <v>4965049.7101720003</v>
      </c>
      <c r="P15" s="611">
        <v>10728540.194174001</v>
      </c>
      <c r="Q15" s="611">
        <v>11670276.675678998</v>
      </c>
      <c r="R15" s="611">
        <v>3826978.1511570001</v>
      </c>
      <c r="S15" s="611">
        <v>14973.605568000001</v>
      </c>
      <c r="T15" s="611">
        <v>2907911.5158450003</v>
      </c>
      <c r="U15" s="611">
        <v>0</v>
      </c>
      <c r="V15" s="611">
        <v>0</v>
      </c>
      <c r="W15" s="611">
        <v>45124.11</v>
      </c>
      <c r="X15" s="611">
        <v>107801.472064</v>
      </c>
      <c r="Y15" s="611">
        <v>581750.09000000008</v>
      </c>
      <c r="Z15" s="611">
        <v>914695.54877500003</v>
      </c>
      <c r="AA15" s="727">
        <v>0</v>
      </c>
    </row>
    <row r="16" spans="1:27">
      <c r="A16" s="381">
        <v>1.3</v>
      </c>
      <c r="B16" s="380" t="s">
        <v>529</v>
      </c>
      <c r="C16" s="730"/>
      <c r="D16" s="731"/>
      <c r="E16" s="731"/>
      <c r="F16" s="731"/>
      <c r="G16" s="731"/>
      <c r="H16" s="814"/>
      <c r="I16" s="731"/>
      <c r="J16" s="731"/>
      <c r="K16" s="731"/>
      <c r="L16" s="731"/>
      <c r="M16" s="731"/>
      <c r="N16" s="731"/>
      <c r="O16" s="731"/>
      <c r="P16" s="731"/>
      <c r="Q16" s="731"/>
      <c r="R16" s="731"/>
      <c r="S16" s="731"/>
      <c r="T16" s="731"/>
      <c r="U16" s="731"/>
      <c r="V16" s="731"/>
      <c r="W16" s="731"/>
      <c r="X16" s="731"/>
      <c r="Y16" s="731"/>
      <c r="Z16" s="731"/>
      <c r="AA16" s="732"/>
    </row>
    <row r="17" spans="1:27" s="370" customFormat="1">
      <c r="A17" s="378" t="s">
        <v>491</v>
      </c>
      <c r="B17" s="379" t="s">
        <v>492</v>
      </c>
      <c r="C17" s="733">
        <v>2049759071.4749463</v>
      </c>
      <c r="D17" s="734">
        <v>1902461683.712177</v>
      </c>
      <c r="E17" s="734">
        <v>11403226.334651284</v>
      </c>
      <c r="F17" s="734">
        <v>4000.1023799999998</v>
      </c>
      <c r="G17" s="734">
        <v>0</v>
      </c>
      <c r="H17" s="815">
        <v>99557045.076852828</v>
      </c>
      <c r="I17" s="734">
        <v>39949396.157840453</v>
      </c>
      <c r="J17" s="734">
        <v>6723233.371549096</v>
      </c>
      <c r="K17" s="734">
        <v>0</v>
      </c>
      <c r="L17" s="734">
        <v>44832431.170072488</v>
      </c>
      <c r="M17" s="734">
        <v>3822741.7947002631</v>
      </c>
      <c r="N17" s="734">
        <v>1252666.5138581155</v>
      </c>
      <c r="O17" s="734">
        <v>4699394.1974868616</v>
      </c>
      <c r="P17" s="734">
        <v>9650987.4454742875</v>
      </c>
      <c r="Q17" s="734">
        <v>11069133.791311175</v>
      </c>
      <c r="R17" s="734">
        <v>3286936.7461545384</v>
      </c>
      <c r="S17" s="734">
        <v>14973.605568000001</v>
      </c>
      <c r="T17" s="734">
        <v>2907911.5158450003</v>
      </c>
      <c r="U17" s="734">
        <v>0</v>
      </c>
      <c r="V17" s="734">
        <v>0</v>
      </c>
      <c r="W17" s="734">
        <v>45124.11</v>
      </c>
      <c r="X17" s="734">
        <v>107801.472064</v>
      </c>
      <c r="Y17" s="734">
        <v>581750.09000000008</v>
      </c>
      <c r="Z17" s="734">
        <v>914695.54877500003</v>
      </c>
      <c r="AA17" s="735">
        <v>0</v>
      </c>
    </row>
    <row r="18" spans="1:27" s="370" customFormat="1">
      <c r="A18" s="375" t="s">
        <v>493</v>
      </c>
      <c r="B18" s="376" t="s">
        <v>494</v>
      </c>
      <c r="C18" s="736">
        <v>1659211623.8104346</v>
      </c>
      <c r="D18" s="734">
        <v>1545853823.5062895</v>
      </c>
      <c r="E18" s="734">
        <v>4776364.9400695199</v>
      </c>
      <c r="F18" s="734">
        <v>4000.1023799999998</v>
      </c>
      <c r="G18" s="734">
        <v>0</v>
      </c>
      <c r="H18" s="815">
        <v>75734015.957332522</v>
      </c>
      <c r="I18" s="734">
        <v>21996375.781757042</v>
      </c>
      <c r="J18" s="734">
        <v>4617406.6136249546</v>
      </c>
      <c r="K18" s="734">
        <v>0</v>
      </c>
      <c r="L18" s="734">
        <v>34715872.830967963</v>
      </c>
      <c r="M18" s="734">
        <v>3675621.7847002628</v>
      </c>
      <c r="N18" s="734">
        <v>1091504.0667408374</v>
      </c>
      <c r="O18" s="734">
        <v>3077034.5414598612</v>
      </c>
      <c r="P18" s="734">
        <v>6810490.7822307236</v>
      </c>
      <c r="Q18" s="734">
        <v>8006828.0945547381</v>
      </c>
      <c r="R18" s="734">
        <v>1390058.5499469999</v>
      </c>
      <c r="S18" s="734">
        <v>0</v>
      </c>
      <c r="T18" s="734">
        <v>2907911.5158450003</v>
      </c>
      <c r="U18" s="734">
        <v>0</v>
      </c>
      <c r="V18" s="734">
        <v>0</v>
      </c>
      <c r="W18" s="734">
        <v>45124.11</v>
      </c>
      <c r="X18" s="734">
        <v>107801.472064</v>
      </c>
      <c r="Y18" s="734">
        <v>581750.09000000008</v>
      </c>
      <c r="Z18" s="734">
        <v>914695.54877500003</v>
      </c>
      <c r="AA18" s="735">
        <v>0</v>
      </c>
    </row>
    <row r="19" spans="1:27" s="370" customFormat="1">
      <c r="A19" s="378" t="s">
        <v>495</v>
      </c>
      <c r="B19" s="377" t="s">
        <v>496</v>
      </c>
      <c r="C19" s="736">
        <v>2821963082.0554776</v>
      </c>
      <c r="D19" s="734">
        <v>2624916106.9842763</v>
      </c>
      <c r="E19" s="734">
        <v>10784120.977863476</v>
      </c>
      <c r="F19" s="734">
        <v>26148.546187153999</v>
      </c>
      <c r="G19" s="734">
        <v>0</v>
      </c>
      <c r="H19" s="815">
        <v>150769857.31474841</v>
      </c>
      <c r="I19" s="734">
        <v>10808998.977775121</v>
      </c>
      <c r="J19" s="734">
        <v>4179630.3907162328</v>
      </c>
      <c r="K19" s="734">
        <v>0</v>
      </c>
      <c r="L19" s="734">
        <v>42620620.381679177</v>
      </c>
      <c r="M19" s="734">
        <v>2440228.35900839</v>
      </c>
      <c r="N19" s="734">
        <v>1215364.6930340745</v>
      </c>
      <c r="O19" s="734">
        <v>2872942.3808007198</v>
      </c>
      <c r="P19" s="734">
        <v>7155415.8415913489</v>
      </c>
      <c r="Q19" s="734">
        <v>6620772.6353542199</v>
      </c>
      <c r="R19" s="734">
        <v>3123440.2793317293</v>
      </c>
      <c r="S19" s="734">
        <v>17062.767792713701</v>
      </c>
      <c r="T19" s="734">
        <v>3656497.374773107</v>
      </c>
      <c r="U19" s="734">
        <v>0</v>
      </c>
      <c r="V19" s="734">
        <v>0</v>
      </c>
      <c r="W19" s="734">
        <v>148863.86335350529</v>
      </c>
      <c r="X19" s="734">
        <v>53936.130500403102</v>
      </c>
      <c r="Y19" s="734">
        <v>297498.54253208474</v>
      </c>
      <c r="Z19" s="734">
        <v>1125482.231225</v>
      </c>
      <c r="AA19" s="735">
        <v>0</v>
      </c>
    </row>
    <row r="20" spans="1:27" s="370" customFormat="1">
      <c r="A20" s="375" t="s">
        <v>497</v>
      </c>
      <c r="B20" s="376" t="s">
        <v>494</v>
      </c>
      <c r="C20" s="736">
        <v>2306506946.5574546</v>
      </c>
      <c r="D20" s="734">
        <v>2188200045.4905171</v>
      </c>
      <c r="E20" s="734">
        <v>5707329.5850480003</v>
      </c>
      <c r="F20" s="734">
        <v>26148.546187153999</v>
      </c>
      <c r="G20" s="734">
        <v>0</v>
      </c>
      <c r="H20" s="815">
        <v>82171183.713042229</v>
      </c>
      <c r="I20" s="734">
        <v>2748143.3607198037</v>
      </c>
      <c r="J20" s="734">
        <v>2748143.3607198037</v>
      </c>
      <c r="K20" s="734">
        <v>0</v>
      </c>
      <c r="L20" s="734">
        <v>32845327.379121471</v>
      </c>
      <c r="M20" s="734">
        <v>2275591.4870198825</v>
      </c>
      <c r="N20" s="734">
        <v>1111555.0274751103</v>
      </c>
      <c r="O20" s="734">
        <v>1839901.1765162828</v>
      </c>
      <c r="P20" s="734">
        <v>3906427.3679493554</v>
      </c>
      <c r="Q20" s="734">
        <v>4116863.1829769835</v>
      </c>
      <c r="R20" s="734">
        <v>833471.51852087968</v>
      </c>
      <c r="S20" s="734">
        <v>0</v>
      </c>
      <c r="T20" s="734">
        <v>3290389.974773109</v>
      </c>
      <c r="U20" s="734">
        <v>0</v>
      </c>
      <c r="V20" s="734">
        <v>0</v>
      </c>
      <c r="W20" s="734">
        <v>139047.29024274502</v>
      </c>
      <c r="X20" s="734">
        <v>17732.09294340777</v>
      </c>
      <c r="Y20" s="734">
        <v>100683.76347380837</v>
      </c>
      <c r="Z20" s="734">
        <v>1125482.231225</v>
      </c>
      <c r="AA20" s="735">
        <v>0</v>
      </c>
    </row>
    <row r="21" spans="1:27" s="370" customFormat="1">
      <c r="A21" s="374">
        <v>1.4</v>
      </c>
      <c r="B21" s="373" t="s">
        <v>498</v>
      </c>
      <c r="C21" s="736">
        <v>1207190.5763000001</v>
      </c>
      <c r="D21" s="734">
        <v>971507.2723999999</v>
      </c>
      <c r="E21" s="734">
        <v>0</v>
      </c>
      <c r="F21" s="734">
        <v>0</v>
      </c>
      <c r="G21" s="734">
        <v>0</v>
      </c>
      <c r="H21" s="815">
        <v>34024.364400000006</v>
      </c>
      <c r="I21" s="734">
        <v>0</v>
      </c>
      <c r="J21" s="734">
        <v>34024.364400000006</v>
      </c>
      <c r="K21" s="734">
        <v>0</v>
      </c>
      <c r="L21" s="734">
        <v>198188.228</v>
      </c>
      <c r="M21" s="734">
        <v>0</v>
      </c>
      <c r="N21" s="734">
        <v>0</v>
      </c>
      <c r="O21" s="734">
        <v>0</v>
      </c>
      <c r="P21" s="734">
        <v>3688.9215999999997</v>
      </c>
      <c r="Q21" s="734">
        <v>194499.3064</v>
      </c>
      <c r="R21" s="734">
        <v>0</v>
      </c>
      <c r="S21" s="734">
        <v>0</v>
      </c>
      <c r="T21" s="734">
        <v>3470.7115000000003</v>
      </c>
      <c r="U21" s="734">
        <v>0</v>
      </c>
      <c r="V21" s="734">
        <v>0</v>
      </c>
      <c r="W21" s="734">
        <v>0</v>
      </c>
      <c r="X21" s="734">
        <v>0</v>
      </c>
      <c r="Y21" s="734">
        <v>0</v>
      </c>
      <c r="Z21" s="734">
        <v>0</v>
      </c>
      <c r="AA21" s="735">
        <v>0</v>
      </c>
    </row>
    <row r="22" spans="1:27" s="370" customFormat="1" ht="12.6" thickBot="1">
      <c r="A22" s="372">
        <v>1.5</v>
      </c>
      <c r="B22" s="371" t="s">
        <v>499</v>
      </c>
      <c r="C22" s="737"/>
      <c r="D22" s="738"/>
      <c r="E22" s="738"/>
      <c r="F22" s="738"/>
      <c r="G22" s="738"/>
      <c r="H22" s="738"/>
      <c r="I22" s="738"/>
      <c r="J22" s="738"/>
      <c r="K22" s="738"/>
      <c r="L22" s="738"/>
      <c r="M22" s="738"/>
      <c r="N22" s="738"/>
      <c r="O22" s="738"/>
      <c r="P22" s="738"/>
      <c r="Q22" s="738"/>
      <c r="R22" s="738"/>
      <c r="S22" s="738"/>
      <c r="T22" s="738"/>
      <c r="U22" s="738"/>
      <c r="V22" s="738"/>
      <c r="W22" s="738"/>
      <c r="X22" s="738"/>
      <c r="Y22" s="738"/>
      <c r="Z22" s="738"/>
      <c r="AA22" s="739"/>
    </row>
    <row r="23" spans="1:27">
      <c r="A23" s="358"/>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scale="15"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
  <sheetViews>
    <sheetView showGridLines="0" topLeftCell="A6" zoomScale="85" zoomScaleNormal="85" workbookViewId="0">
      <selection activeCell="D14" sqref="D14"/>
    </sheetView>
  </sheetViews>
  <sheetFormatPr defaultColWidth="9.109375" defaultRowHeight="12"/>
  <cols>
    <col min="1" max="1" width="10" style="339" customWidth="1"/>
    <col min="2" max="2" width="67.5546875" style="339" customWidth="1"/>
    <col min="3" max="4" width="20.109375" style="339" bestFit="1" customWidth="1"/>
    <col min="5" max="5" width="17.5546875" style="339" bestFit="1" customWidth="1"/>
    <col min="6" max="6" width="17.88671875" style="393" bestFit="1" customWidth="1"/>
    <col min="7" max="7" width="15.33203125" style="393" bestFit="1" customWidth="1"/>
    <col min="8" max="8" width="16.33203125" style="339" customWidth="1"/>
    <col min="9" max="11" width="16.109375" style="393" customWidth="1"/>
    <col min="12" max="12" width="18.5546875" style="393" customWidth="1"/>
    <col min="13" max="16384" width="9.109375" style="339"/>
  </cols>
  <sheetData>
    <row r="1" spans="1:12" ht="13.8">
      <c r="A1" s="279" t="s">
        <v>30</v>
      </c>
      <c r="B1" s="325" t="str">
        <f>'Info '!C2</f>
        <v>JSC "Liberty Bank"</v>
      </c>
      <c r="F1" s="339"/>
      <c r="G1" s="339"/>
      <c r="I1" s="339"/>
      <c r="J1" s="339"/>
      <c r="K1" s="339"/>
      <c r="L1" s="339"/>
    </row>
    <row r="2" spans="1:12">
      <c r="A2" s="280" t="s">
        <v>31</v>
      </c>
      <c r="B2" s="468">
        <f>'1. key ratios '!B2</f>
        <v>45565</v>
      </c>
      <c r="F2" s="339"/>
      <c r="G2" s="339"/>
      <c r="I2" s="339"/>
      <c r="J2" s="339"/>
      <c r="K2" s="339"/>
      <c r="L2" s="339"/>
    </row>
    <row r="3" spans="1:12">
      <c r="A3" s="281" t="s">
        <v>500</v>
      </c>
      <c r="F3" s="339"/>
      <c r="G3" s="339"/>
      <c r="I3" s="339"/>
      <c r="J3" s="339"/>
      <c r="K3" s="339"/>
      <c r="L3" s="339"/>
    </row>
    <row r="4" spans="1:12">
      <c r="F4" s="339"/>
      <c r="G4" s="339"/>
      <c r="I4" s="339"/>
      <c r="J4" s="339"/>
      <c r="K4" s="339"/>
      <c r="L4" s="339"/>
    </row>
    <row r="5" spans="1:12" ht="37.5" customHeight="1">
      <c r="A5" s="890" t="s">
        <v>517</v>
      </c>
      <c r="B5" s="891"/>
      <c r="C5" s="936" t="s">
        <v>501</v>
      </c>
      <c r="D5" s="937"/>
      <c r="E5" s="937"/>
      <c r="F5" s="937"/>
      <c r="G5" s="937"/>
      <c r="H5" s="938" t="s">
        <v>661</v>
      </c>
      <c r="I5" s="939"/>
      <c r="J5" s="939"/>
      <c r="K5" s="939"/>
      <c r="L5" s="940"/>
    </row>
    <row r="6" spans="1:12" ht="39.6" customHeight="1">
      <c r="A6" s="894"/>
      <c r="B6" s="895"/>
      <c r="C6" s="283"/>
      <c r="D6" s="337" t="s">
        <v>682</v>
      </c>
      <c r="E6" s="337" t="s">
        <v>681</v>
      </c>
      <c r="F6" s="337" t="s">
        <v>680</v>
      </c>
      <c r="G6" s="337" t="s">
        <v>679</v>
      </c>
      <c r="H6" s="396"/>
      <c r="I6" s="337" t="s">
        <v>682</v>
      </c>
      <c r="J6" s="337" t="s">
        <v>681</v>
      </c>
      <c r="K6" s="337" t="s">
        <v>680</v>
      </c>
      <c r="L6" s="337" t="s">
        <v>679</v>
      </c>
    </row>
    <row r="7" spans="1:12">
      <c r="A7" s="328">
        <v>1</v>
      </c>
      <c r="B7" s="345" t="s">
        <v>520</v>
      </c>
      <c r="C7" s="611">
        <v>932409689.82682049</v>
      </c>
      <c r="D7" s="611">
        <v>897314544.1036464</v>
      </c>
      <c r="E7" s="611">
        <v>8442206.6005020011</v>
      </c>
      <c r="F7" s="611">
        <v>26246419.892672006</v>
      </c>
      <c r="G7" s="611">
        <v>406519.23000000004</v>
      </c>
      <c r="H7" s="611">
        <v>39403412.851122774</v>
      </c>
      <c r="I7" s="611">
        <v>14788333.055609079</v>
      </c>
      <c r="J7" s="611">
        <v>3121173.4434380811</v>
      </c>
      <c r="K7" s="611">
        <v>21170256.209037766</v>
      </c>
      <c r="L7" s="611">
        <v>323650.14303784998</v>
      </c>
    </row>
    <row r="8" spans="1:12">
      <c r="A8" s="328">
        <v>2</v>
      </c>
      <c r="B8" s="345" t="s">
        <v>433</v>
      </c>
      <c r="C8" s="611">
        <v>115431077.58301996</v>
      </c>
      <c r="D8" s="611">
        <v>114172550.06979896</v>
      </c>
      <c r="E8" s="611">
        <v>401253.51999999996</v>
      </c>
      <c r="F8" s="612">
        <v>857273.99322099995</v>
      </c>
      <c r="G8" s="612">
        <v>0</v>
      </c>
      <c r="H8" s="611">
        <v>1314247.7597516449</v>
      </c>
      <c r="I8" s="612">
        <v>557119.02028324874</v>
      </c>
      <c r="J8" s="612">
        <v>124252.59958375999</v>
      </c>
      <c r="K8" s="612">
        <v>632876.13988463616</v>
      </c>
      <c r="L8" s="612">
        <v>0</v>
      </c>
    </row>
    <row r="9" spans="1:12">
      <c r="A9" s="328">
        <v>3</v>
      </c>
      <c r="B9" s="345" t="s">
        <v>434</v>
      </c>
      <c r="C9" s="611">
        <v>31638087.895621002</v>
      </c>
      <c r="D9" s="611">
        <v>31636222.355621003</v>
      </c>
      <c r="E9" s="611">
        <v>0</v>
      </c>
      <c r="F9" s="613">
        <v>282.68</v>
      </c>
      <c r="G9" s="613">
        <v>1582.86</v>
      </c>
      <c r="H9" s="611">
        <v>437380.13723459799</v>
      </c>
      <c r="I9" s="613">
        <v>435614.70637783798</v>
      </c>
      <c r="J9" s="613">
        <v>0</v>
      </c>
      <c r="K9" s="613">
        <v>182.57085676</v>
      </c>
      <c r="L9" s="613">
        <v>1582.86</v>
      </c>
    </row>
    <row r="10" spans="1:12">
      <c r="A10" s="328">
        <v>4</v>
      </c>
      <c r="B10" s="345" t="s">
        <v>521</v>
      </c>
      <c r="C10" s="611">
        <v>95764292.668550014</v>
      </c>
      <c r="D10" s="611">
        <v>92613858.541983008</v>
      </c>
      <c r="E10" s="611">
        <v>118966.47</v>
      </c>
      <c r="F10" s="613">
        <v>3031467.6565670003</v>
      </c>
      <c r="G10" s="613">
        <v>0</v>
      </c>
      <c r="H10" s="611">
        <v>1915909.630246531</v>
      </c>
      <c r="I10" s="613">
        <v>907266.64003145008</v>
      </c>
      <c r="J10" s="613">
        <v>44633.840214600001</v>
      </c>
      <c r="K10" s="613">
        <v>964009.15000048093</v>
      </c>
      <c r="L10" s="613">
        <v>0</v>
      </c>
    </row>
    <row r="11" spans="1:12">
      <c r="A11" s="328">
        <v>5</v>
      </c>
      <c r="B11" s="345" t="s">
        <v>435</v>
      </c>
      <c r="C11" s="611">
        <v>159879131.837773</v>
      </c>
      <c r="D11" s="611">
        <v>156635683.62919</v>
      </c>
      <c r="E11" s="611">
        <v>2459110.8813530002</v>
      </c>
      <c r="F11" s="613">
        <v>452919.258455</v>
      </c>
      <c r="G11" s="613">
        <v>331418.06877499999</v>
      </c>
      <c r="H11" s="611">
        <v>2129429.6354268203</v>
      </c>
      <c r="I11" s="613">
        <v>1263155.9582468092</v>
      </c>
      <c r="J11" s="613">
        <v>466527.71592069982</v>
      </c>
      <c r="K11" s="613">
        <v>255413.05887228041</v>
      </c>
      <c r="L11" s="613">
        <v>144332.902387031</v>
      </c>
    </row>
    <row r="12" spans="1:12">
      <c r="A12" s="328">
        <v>6</v>
      </c>
      <c r="B12" s="345" t="s">
        <v>436</v>
      </c>
      <c r="C12" s="611">
        <v>10680887.872026999</v>
      </c>
      <c r="D12" s="611">
        <v>10525118.562026998</v>
      </c>
      <c r="E12" s="611">
        <v>106222.31</v>
      </c>
      <c r="F12" s="613">
        <v>49547</v>
      </c>
      <c r="G12" s="613">
        <v>0</v>
      </c>
      <c r="H12" s="611">
        <v>159491.18956995296</v>
      </c>
      <c r="I12" s="613">
        <v>84852.592619392977</v>
      </c>
      <c r="J12" s="613">
        <v>39637.606698659998</v>
      </c>
      <c r="K12" s="613">
        <v>35000.990251900002</v>
      </c>
      <c r="L12" s="613">
        <v>0</v>
      </c>
    </row>
    <row r="13" spans="1:12">
      <c r="A13" s="328">
        <v>7</v>
      </c>
      <c r="B13" s="345" t="s">
        <v>437</v>
      </c>
      <c r="C13" s="611">
        <v>52875377.728353992</v>
      </c>
      <c r="D13" s="611">
        <v>52787377.868353993</v>
      </c>
      <c r="E13" s="611">
        <v>4015.35</v>
      </c>
      <c r="F13" s="613">
        <v>83984.51</v>
      </c>
      <c r="G13" s="613">
        <v>0</v>
      </c>
      <c r="H13" s="611">
        <v>309577.93347657111</v>
      </c>
      <c r="I13" s="613">
        <v>248591.9207922511</v>
      </c>
      <c r="J13" s="613">
        <v>1473.34836015</v>
      </c>
      <c r="K13" s="613">
        <v>59512.664324170008</v>
      </c>
      <c r="L13" s="613">
        <v>0</v>
      </c>
    </row>
    <row r="14" spans="1:12">
      <c r="A14" s="328">
        <v>8</v>
      </c>
      <c r="B14" s="345" t="s">
        <v>438</v>
      </c>
      <c r="C14" s="611">
        <v>16484060.891250998</v>
      </c>
      <c r="D14" s="611">
        <v>16324798.961250998</v>
      </c>
      <c r="E14" s="611">
        <v>4838.26</v>
      </c>
      <c r="F14" s="613">
        <v>33788.290000000008</v>
      </c>
      <c r="G14" s="613">
        <v>120635.38</v>
      </c>
      <c r="H14" s="611">
        <v>66575.868355279206</v>
      </c>
      <c r="I14" s="613">
        <v>37032.015925959204</v>
      </c>
      <c r="J14" s="613">
        <v>1775.2979035400001</v>
      </c>
      <c r="K14" s="613">
        <v>19935.845776239999</v>
      </c>
      <c r="L14" s="613">
        <v>7832.7087495400001</v>
      </c>
    </row>
    <row r="15" spans="1:12">
      <c r="A15" s="328">
        <v>9</v>
      </c>
      <c r="B15" s="345" t="s">
        <v>439</v>
      </c>
      <c r="C15" s="611">
        <v>10254947.59144</v>
      </c>
      <c r="D15" s="611">
        <v>9883128.2670399994</v>
      </c>
      <c r="E15" s="611">
        <v>183888.01439999999</v>
      </c>
      <c r="F15" s="613">
        <v>144820.32</v>
      </c>
      <c r="G15" s="613">
        <v>43110.989999999991</v>
      </c>
      <c r="H15" s="611">
        <v>109483.83082999999</v>
      </c>
      <c r="I15" s="613">
        <v>17317.29249</v>
      </c>
      <c r="J15" s="613">
        <v>8092.1702400000004</v>
      </c>
      <c r="K15" s="613">
        <v>83898.127399999998</v>
      </c>
      <c r="L15" s="613">
        <v>176.24069999999483</v>
      </c>
    </row>
    <row r="16" spans="1:12">
      <c r="A16" s="328">
        <v>10</v>
      </c>
      <c r="B16" s="345" t="s">
        <v>440</v>
      </c>
      <c r="C16" s="611">
        <v>18019305.703887001</v>
      </c>
      <c r="D16" s="611">
        <v>18016629.793887001</v>
      </c>
      <c r="E16" s="611">
        <v>0</v>
      </c>
      <c r="F16" s="613">
        <v>2048.11</v>
      </c>
      <c r="G16" s="613">
        <v>627.79999999999995</v>
      </c>
      <c r="H16" s="611">
        <v>53418.184005052157</v>
      </c>
      <c r="I16" s="613">
        <v>51245.543658302158</v>
      </c>
      <c r="J16" s="613">
        <v>0</v>
      </c>
      <c r="K16" s="613">
        <v>1631.65755315</v>
      </c>
      <c r="L16" s="613">
        <v>540.98279360000004</v>
      </c>
    </row>
    <row r="17" spans="1:12">
      <c r="A17" s="328">
        <v>11</v>
      </c>
      <c r="B17" s="345" t="s">
        <v>441</v>
      </c>
      <c r="C17" s="611">
        <v>3995718.562121999</v>
      </c>
      <c r="D17" s="611">
        <v>3908717.4821219989</v>
      </c>
      <c r="E17" s="611">
        <v>11813.099999999999</v>
      </c>
      <c r="F17" s="613">
        <v>75187.98</v>
      </c>
      <c r="G17" s="613">
        <v>0</v>
      </c>
      <c r="H17" s="611">
        <v>77459.257342982775</v>
      </c>
      <c r="I17" s="613">
        <v>21961.147152292775</v>
      </c>
      <c r="J17" s="613">
        <v>4248.8942253099995</v>
      </c>
      <c r="K17" s="613">
        <v>51249.215965380004</v>
      </c>
      <c r="L17" s="613">
        <v>0</v>
      </c>
    </row>
    <row r="18" spans="1:12">
      <c r="A18" s="328">
        <v>12</v>
      </c>
      <c r="B18" s="345" t="s">
        <v>442</v>
      </c>
      <c r="C18" s="611">
        <v>267484347.859081</v>
      </c>
      <c r="D18" s="611">
        <v>241990311.67658001</v>
      </c>
      <c r="E18" s="611">
        <v>18105958.622501004</v>
      </c>
      <c r="F18" s="613">
        <v>7383815.3899999987</v>
      </c>
      <c r="G18" s="613">
        <v>4262.17</v>
      </c>
      <c r="H18" s="611">
        <v>8149756.5069699353</v>
      </c>
      <c r="I18" s="613">
        <v>1582461.8115744793</v>
      </c>
      <c r="J18" s="613">
        <v>1531895.6687777953</v>
      </c>
      <c r="K18" s="613">
        <v>5031983.95081475</v>
      </c>
      <c r="L18" s="613">
        <v>3415.0758029100002</v>
      </c>
    </row>
    <row r="19" spans="1:12">
      <c r="A19" s="328">
        <v>13</v>
      </c>
      <c r="B19" s="345" t="s">
        <v>443</v>
      </c>
      <c r="C19" s="611">
        <v>56447062.341091998</v>
      </c>
      <c r="D19" s="611">
        <v>49319047.669101998</v>
      </c>
      <c r="E19" s="611">
        <v>4889298.7719819993</v>
      </c>
      <c r="F19" s="613">
        <v>1969538.480008</v>
      </c>
      <c r="G19" s="613">
        <v>269177.42</v>
      </c>
      <c r="H19" s="611">
        <v>2471120.2787149837</v>
      </c>
      <c r="I19" s="613">
        <v>321708.66511104238</v>
      </c>
      <c r="J19" s="613">
        <v>623721.99671343504</v>
      </c>
      <c r="K19" s="613">
        <v>1291897.7230459861</v>
      </c>
      <c r="L19" s="613">
        <v>233791.89384452</v>
      </c>
    </row>
    <row r="20" spans="1:12">
      <c r="A20" s="328">
        <v>14</v>
      </c>
      <c r="B20" s="345" t="s">
        <v>444</v>
      </c>
      <c r="C20" s="611">
        <v>62876090.137060992</v>
      </c>
      <c r="D20" s="611">
        <v>55510593.469123997</v>
      </c>
      <c r="E20" s="611">
        <v>3306241.7069979999</v>
      </c>
      <c r="F20" s="613">
        <v>4040980.8409390007</v>
      </c>
      <c r="G20" s="613">
        <v>18274.12</v>
      </c>
      <c r="H20" s="611">
        <v>1945717.9253618582</v>
      </c>
      <c r="I20" s="613">
        <v>200911.71838184155</v>
      </c>
      <c r="J20" s="613">
        <v>452592.70845809812</v>
      </c>
      <c r="K20" s="613">
        <v>1278327.4676335985</v>
      </c>
      <c r="L20" s="613">
        <v>13886.03088832</v>
      </c>
    </row>
    <row r="21" spans="1:12">
      <c r="A21" s="328">
        <v>15</v>
      </c>
      <c r="B21" s="345" t="s">
        <v>445</v>
      </c>
      <c r="C21" s="611">
        <v>22760192.305032</v>
      </c>
      <c r="D21" s="611">
        <v>20198360.825844999</v>
      </c>
      <c r="E21" s="611">
        <v>363440.34334099997</v>
      </c>
      <c r="F21" s="613">
        <v>2198391.1358460002</v>
      </c>
      <c r="G21" s="613">
        <v>0</v>
      </c>
      <c r="H21" s="611">
        <v>728299.92693613668</v>
      </c>
      <c r="I21" s="613">
        <v>110179.19509267095</v>
      </c>
      <c r="J21" s="613">
        <v>97689.463289603693</v>
      </c>
      <c r="K21" s="613">
        <v>520431.268553862</v>
      </c>
      <c r="L21" s="613">
        <v>0</v>
      </c>
    </row>
    <row r="22" spans="1:12">
      <c r="A22" s="328">
        <v>16</v>
      </c>
      <c r="B22" s="345" t="s">
        <v>446</v>
      </c>
      <c r="C22" s="611">
        <v>57164711.388963997</v>
      </c>
      <c r="D22" s="611">
        <v>35372027.240411997</v>
      </c>
      <c r="E22" s="611">
        <v>21792684.148551997</v>
      </c>
      <c r="F22" s="613">
        <v>0</v>
      </c>
      <c r="G22" s="613">
        <v>0</v>
      </c>
      <c r="H22" s="611">
        <v>944132.97312721412</v>
      </c>
      <c r="I22" s="613">
        <v>214725.55315741911</v>
      </c>
      <c r="J22" s="613">
        <v>729407.41996979504</v>
      </c>
      <c r="K22" s="613">
        <v>0</v>
      </c>
      <c r="L22" s="613">
        <v>0</v>
      </c>
    </row>
    <row r="23" spans="1:12">
      <c r="A23" s="328">
        <v>17</v>
      </c>
      <c r="B23" s="345" t="s">
        <v>524</v>
      </c>
      <c r="C23" s="611">
        <v>9473171.135675</v>
      </c>
      <c r="D23" s="611">
        <v>9429862.5656749997</v>
      </c>
      <c r="E23" s="611">
        <v>26297.88</v>
      </c>
      <c r="F23" s="613">
        <v>17010.690000000002</v>
      </c>
      <c r="G23" s="613">
        <v>0</v>
      </c>
      <c r="H23" s="611">
        <v>93463.701561632348</v>
      </c>
      <c r="I23" s="613">
        <v>73146.533662822345</v>
      </c>
      <c r="J23" s="613">
        <v>9866.4386183999995</v>
      </c>
      <c r="K23" s="613">
        <v>10450.72928041</v>
      </c>
      <c r="L23" s="613">
        <v>0</v>
      </c>
    </row>
    <row r="24" spans="1:12">
      <c r="A24" s="328">
        <v>18</v>
      </c>
      <c r="B24" s="345" t="s">
        <v>447</v>
      </c>
      <c r="C24" s="611">
        <v>72890353.556240007</v>
      </c>
      <c r="D24" s="611">
        <v>72886592.326240003</v>
      </c>
      <c r="E24" s="611">
        <v>0</v>
      </c>
      <c r="F24" s="613">
        <v>3761.23</v>
      </c>
      <c r="G24" s="613">
        <v>0</v>
      </c>
      <c r="H24" s="611">
        <v>97380.420634392794</v>
      </c>
      <c r="I24" s="613">
        <v>95073.895180202788</v>
      </c>
      <c r="J24" s="613">
        <v>0</v>
      </c>
      <c r="K24" s="613">
        <v>2306.5254541900003</v>
      </c>
      <c r="L24" s="613">
        <v>0</v>
      </c>
    </row>
    <row r="25" spans="1:12">
      <c r="A25" s="328">
        <v>19</v>
      </c>
      <c r="B25" s="345" t="s">
        <v>448</v>
      </c>
      <c r="C25" s="611">
        <v>3103457.0137070003</v>
      </c>
      <c r="D25" s="611">
        <v>2925396.8737600003</v>
      </c>
      <c r="E25" s="611">
        <v>0</v>
      </c>
      <c r="F25" s="613">
        <v>178060.13994699999</v>
      </c>
      <c r="G25" s="613">
        <v>0</v>
      </c>
      <c r="H25" s="611">
        <v>61612.313352613157</v>
      </c>
      <c r="I25" s="613">
        <v>11641.768052162161</v>
      </c>
      <c r="J25" s="613">
        <v>0</v>
      </c>
      <c r="K25" s="613">
        <v>49970.545300450998</v>
      </c>
      <c r="L25" s="613">
        <v>0</v>
      </c>
    </row>
    <row r="26" spans="1:12">
      <c r="A26" s="328">
        <v>20</v>
      </c>
      <c r="B26" s="345" t="s">
        <v>523</v>
      </c>
      <c r="C26" s="611">
        <v>106443518.99629299</v>
      </c>
      <c r="D26" s="611">
        <v>101090520.36285299</v>
      </c>
      <c r="E26" s="611">
        <v>5335864.6834399998</v>
      </c>
      <c r="F26" s="613">
        <v>17133.95</v>
      </c>
      <c r="G26" s="613">
        <v>0</v>
      </c>
      <c r="H26" s="611">
        <v>867589.19127222151</v>
      </c>
      <c r="I26" s="613">
        <v>606277.55074269348</v>
      </c>
      <c r="J26" s="613">
        <v>250143.86592819801</v>
      </c>
      <c r="K26" s="613">
        <v>11167.774601329998</v>
      </c>
      <c r="L26" s="613">
        <v>0</v>
      </c>
    </row>
    <row r="27" spans="1:12">
      <c r="A27" s="328">
        <v>21</v>
      </c>
      <c r="B27" s="345" t="s">
        <v>449</v>
      </c>
      <c r="C27" s="611">
        <v>14779827.899360001</v>
      </c>
      <c r="D27" s="611">
        <v>14775741.589360001</v>
      </c>
      <c r="E27" s="611">
        <v>456.65</v>
      </c>
      <c r="F27" s="613">
        <v>3629.66</v>
      </c>
      <c r="G27" s="613">
        <v>0</v>
      </c>
      <c r="H27" s="611">
        <v>31831.415803658794</v>
      </c>
      <c r="I27" s="613">
        <v>29286.941679898795</v>
      </c>
      <c r="J27" s="613">
        <v>98.831389549999997</v>
      </c>
      <c r="K27" s="613">
        <v>2445.6427342100001</v>
      </c>
      <c r="L27" s="613">
        <v>0</v>
      </c>
    </row>
    <row r="28" spans="1:12">
      <c r="A28" s="328">
        <v>22</v>
      </c>
      <c r="B28" s="345" t="s">
        <v>450</v>
      </c>
      <c r="C28" s="611">
        <v>13075368.403059</v>
      </c>
      <c r="D28" s="611">
        <v>4678896.1099999994</v>
      </c>
      <c r="E28" s="611">
        <v>8341693.6330590006</v>
      </c>
      <c r="F28" s="613">
        <v>54778.66</v>
      </c>
      <c r="G28" s="613">
        <v>0</v>
      </c>
      <c r="H28" s="611">
        <v>522942.27911068097</v>
      </c>
      <c r="I28" s="613">
        <v>28859.295751649999</v>
      </c>
      <c r="J28" s="613">
        <v>456830.53415793099</v>
      </c>
      <c r="K28" s="613">
        <v>37252.449201100004</v>
      </c>
      <c r="L28" s="613">
        <v>0</v>
      </c>
    </row>
    <row r="29" spans="1:12">
      <c r="A29" s="328">
        <v>23</v>
      </c>
      <c r="B29" s="345" t="s">
        <v>451</v>
      </c>
      <c r="C29" s="611">
        <v>256818020.60961002</v>
      </c>
      <c r="D29" s="611">
        <v>237788284.570393</v>
      </c>
      <c r="E29" s="611">
        <v>6831957.6520269997</v>
      </c>
      <c r="F29" s="613">
        <v>12081987.643536</v>
      </c>
      <c r="G29" s="613">
        <v>115790.74365400001</v>
      </c>
      <c r="H29" s="611">
        <v>11240227.697696626</v>
      </c>
      <c r="I29" s="613">
        <v>1642925.5767786093</v>
      </c>
      <c r="J29" s="613">
        <v>2109682.0360003649</v>
      </c>
      <c r="K29" s="613">
        <v>7475166.1710415706</v>
      </c>
      <c r="L29" s="613">
        <v>12453.913876080362</v>
      </c>
    </row>
    <row r="30" spans="1:12">
      <c r="A30" s="328">
        <v>24</v>
      </c>
      <c r="B30" s="345" t="s">
        <v>522</v>
      </c>
      <c r="C30" s="611">
        <v>609751895.40496588</v>
      </c>
      <c r="D30" s="611">
        <v>554326179.07477784</v>
      </c>
      <c r="E30" s="611">
        <v>24260505.393819999</v>
      </c>
      <c r="F30" s="613">
        <v>28834898.532951996</v>
      </c>
      <c r="G30" s="613">
        <v>2330312.4034160008</v>
      </c>
      <c r="H30" s="611">
        <v>28491063.987565707</v>
      </c>
      <c r="I30" s="613">
        <v>4247660.4638523227</v>
      </c>
      <c r="J30" s="613">
        <v>4983099.2268224796</v>
      </c>
      <c r="K30" s="613">
        <v>18495680.814160295</v>
      </c>
      <c r="L30" s="613">
        <v>764623.48273060983</v>
      </c>
    </row>
    <row r="31" spans="1:12">
      <c r="A31" s="328">
        <v>25</v>
      </c>
      <c r="B31" s="345" t="s">
        <v>452</v>
      </c>
      <c r="C31" s="611">
        <v>148220326.54486004</v>
      </c>
      <c r="D31" s="611">
        <v>129764052.85155901</v>
      </c>
      <c r="E31" s="611">
        <v>9209154.6726210024</v>
      </c>
      <c r="F31" s="613">
        <v>9175699.3006799966</v>
      </c>
      <c r="G31" s="613">
        <v>71419.720000000016</v>
      </c>
      <c r="H31" s="611">
        <v>8699759.1316739488</v>
      </c>
      <c r="I31" s="613">
        <v>686404.74807698443</v>
      </c>
      <c r="J31" s="613">
        <v>2327432.2924762783</v>
      </c>
      <c r="K31" s="613">
        <v>5630450.9824143248</v>
      </c>
      <c r="L31" s="613">
        <v>55471.108706360006</v>
      </c>
    </row>
    <row r="32" spans="1:12">
      <c r="A32" s="328">
        <v>26</v>
      </c>
      <c r="B32" s="345" t="s">
        <v>519</v>
      </c>
      <c r="C32" s="611">
        <v>320747443.75903845</v>
      </c>
      <c r="D32" s="611">
        <v>278679473.48636943</v>
      </c>
      <c r="E32" s="611">
        <v>9108554.9448469989</v>
      </c>
      <c r="F32" s="613">
        <v>29808217.087822001</v>
      </c>
      <c r="G32" s="613">
        <v>3151198.24</v>
      </c>
      <c r="H32" s="611">
        <v>30802819.079518456</v>
      </c>
      <c r="I32" s="613">
        <v>1857737.4783736609</v>
      </c>
      <c r="J32" s="613">
        <v>2048884.0914838354</v>
      </c>
      <c r="K32" s="613">
        <v>24280824.490249179</v>
      </c>
      <c r="L32" s="613">
        <v>2615373.0194117795</v>
      </c>
    </row>
    <row r="33" spans="1:12" ht="13.8">
      <c r="A33" s="328">
        <v>27</v>
      </c>
      <c r="B33" s="395" t="s">
        <v>64</v>
      </c>
      <c r="C33" s="771">
        <f>SUM(C7:C32)</f>
        <v>3469468365.5149035</v>
      </c>
      <c r="D33" s="771">
        <f t="shared" ref="D33:L33" si="0">SUM(D7:D32)</f>
        <v>3212553970.3269711</v>
      </c>
      <c r="E33" s="771">
        <f t="shared" si="0"/>
        <v>123304423.60944299</v>
      </c>
      <c r="F33" s="771">
        <f t="shared" si="0"/>
        <v>126745642.43264499</v>
      </c>
      <c r="G33" s="771">
        <f t="shared" si="0"/>
        <v>6864329.1458450016</v>
      </c>
      <c r="H33" s="771">
        <f>SUM(H7:H32)</f>
        <v>141124103.10666227</v>
      </c>
      <c r="I33" s="771">
        <f>SUM(I7:I32)</f>
        <v>30121491.088655081</v>
      </c>
      <c r="J33" s="771">
        <f>SUM(J7:J32)</f>
        <v>19433159.490670566</v>
      </c>
      <c r="K33" s="771">
        <f t="shared" si="0"/>
        <v>87392322.164408028</v>
      </c>
      <c r="L33" s="771">
        <f t="shared" si="0"/>
        <v>4177130.3629286005</v>
      </c>
    </row>
    <row r="34" spans="1:12">
      <c r="A34" s="358"/>
      <c r="B34" s="358"/>
      <c r="C34" s="358"/>
      <c r="D34" s="358"/>
      <c r="E34" s="358"/>
      <c r="H34" s="358"/>
    </row>
    <row r="35" spans="1:12">
      <c r="A35" s="358"/>
      <c r="B35" s="394"/>
      <c r="C35" s="394"/>
      <c r="D35" s="358"/>
      <c r="E35" s="358"/>
      <c r="H35" s="358"/>
    </row>
    <row r="36" spans="1:12" s="370" customFormat="1" ht="13.8">
      <c r="A36" s="673"/>
      <c r="F36" s="674"/>
      <c r="G36" s="674"/>
      <c r="I36" s="674"/>
      <c r="J36" s="674"/>
      <c r="K36" s="674"/>
      <c r="L36" s="674"/>
    </row>
    <row r="37" spans="1:12">
      <c r="A37" s="525"/>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scale="33"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showGridLines="0" zoomScale="85" zoomScaleNormal="85" workbookViewId="0">
      <selection activeCell="D14" sqref="D14"/>
    </sheetView>
  </sheetViews>
  <sheetFormatPr defaultColWidth="8.6640625" defaultRowHeight="12"/>
  <cols>
    <col min="1" max="1" width="10.33203125" style="397" customWidth="1"/>
    <col min="2" max="2" width="74.33203125" style="397" customWidth="1"/>
    <col min="3" max="11" width="24.44140625" style="397" customWidth="1"/>
    <col min="12" max="16384" width="8.6640625" style="397"/>
  </cols>
  <sheetData>
    <row r="1" spans="1:11" s="339" customFormat="1" ht="13.8">
      <c r="A1" s="279" t="s">
        <v>30</v>
      </c>
      <c r="B1" s="325" t="str">
        <f>'Info '!C2</f>
        <v>JSC "Liberty Bank"</v>
      </c>
    </row>
    <row r="2" spans="1:11" s="339" customFormat="1">
      <c r="A2" s="280" t="s">
        <v>31</v>
      </c>
      <c r="B2" s="468">
        <f>'1. key ratios '!B2</f>
        <v>45565</v>
      </c>
    </row>
    <row r="3" spans="1:11" s="339" customFormat="1">
      <c r="A3" s="281" t="s">
        <v>502</v>
      </c>
    </row>
    <row r="4" spans="1:11">
      <c r="C4" s="400" t="s">
        <v>696</v>
      </c>
      <c r="D4" s="400" t="s">
        <v>695</v>
      </c>
      <c r="E4" s="400" t="s">
        <v>694</v>
      </c>
      <c r="F4" s="400" t="s">
        <v>693</v>
      </c>
      <c r="G4" s="400" t="s">
        <v>692</v>
      </c>
      <c r="H4" s="400" t="s">
        <v>691</v>
      </c>
      <c r="I4" s="400" t="s">
        <v>690</v>
      </c>
      <c r="J4" s="400" t="s">
        <v>689</v>
      </c>
      <c r="K4" s="400" t="s">
        <v>688</v>
      </c>
    </row>
    <row r="5" spans="1:11" ht="53.25" customHeight="1">
      <c r="A5" s="941" t="s">
        <v>687</v>
      </c>
      <c r="B5" s="942"/>
      <c r="C5" s="399" t="s">
        <v>503</v>
      </c>
      <c r="D5" s="399" t="s">
        <v>504</v>
      </c>
      <c r="E5" s="399" t="s">
        <v>505</v>
      </c>
      <c r="F5" s="399" t="s">
        <v>506</v>
      </c>
      <c r="G5" s="399" t="s">
        <v>507</v>
      </c>
      <c r="H5" s="399" t="s">
        <v>508</v>
      </c>
      <c r="I5" s="399" t="s">
        <v>509</v>
      </c>
      <c r="J5" s="399" t="s">
        <v>510</v>
      </c>
      <c r="K5" s="399" t="s">
        <v>511</v>
      </c>
    </row>
    <row r="6" spans="1:11">
      <c r="A6" s="327">
        <v>1</v>
      </c>
      <c r="B6" s="327" t="s">
        <v>471</v>
      </c>
      <c r="C6" s="611">
        <v>36497378.682129703</v>
      </c>
      <c r="D6" s="611">
        <v>1207190.5763000001</v>
      </c>
      <c r="E6" s="611">
        <v>0</v>
      </c>
      <c r="F6" s="611">
        <v>129703495.36546944</v>
      </c>
      <c r="G6" s="611">
        <v>1650479883.6273041</v>
      </c>
      <c r="H6" s="611">
        <v>682425</v>
      </c>
      <c r="I6" s="611">
        <v>673569274.69801581</v>
      </c>
      <c r="J6" s="611">
        <v>32081237.668681026</v>
      </c>
      <c r="K6" s="611">
        <v>945247479.89700317</v>
      </c>
    </row>
    <row r="7" spans="1:11">
      <c r="A7" s="327">
        <v>2</v>
      </c>
      <c r="B7" s="328" t="s">
        <v>512</v>
      </c>
      <c r="C7" s="611"/>
      <c r="D7" s="611">
        <v>0</v>
      </c>
      <c r="E7" s="611"/>
      <c r="F7" s="611"/>
      <c r="G7" s="611"/>
      <c r="H7" s="611"/>
      <c r="I7" s="611"/>
      <c r="J7" s="611"/>
      <c r="K7" s="611">
        <v>32413067.450000003</v>
      </c>
    </row>
    <row r="8" spans="1:11">
      <c r="A8" s="327">
        <v>3</v>
      </c>
      <c r="B8" s="328" t="s">
        <v>479</v>
      </c>
      <c r="C8" s="611">
        <v>34973404.369999997</v>
      </c>
      <c r="D8" s="611"/>
      <c r="E8" s="611"/>
      <c r="F8" s="611"/>
      <c r="G8" s="611"/>
      <c r="H8" s="611"/>
      <c r="I8" s="611"/>
      <c r="J8" s="611"/>
      <c r="K8" s="611">
        <v>333142521.69207001</v>
      </c>
    </row>
    <row r="9" spans="1:11">
      <c r="A9" s="327">
        <v>4</v>
      </c>
      <c r="B9" s="359" t="s">
        <v>513</v>
      </c>
      <c r="C9" s="740">
        <v>253452.60214592627</v>
      </c>
      <c r="D9" s="740"/>
      <c r="E9" s="740"/>
      <c r="F9" s="740">
        <v>1294696.1178025387</v>
      </c>
      <c r="G9" s="740">
        <v>44011941.052666515</v>
      </c>
      <c r="H9" s="740">
        <v>0</v>
      </c>
      <c r="I9" s="740">
        <v>19204809.136514254</v>
      </c>
      <c r="J9" s="740"/>
      <c r="K9" s="740">
        <v>68845072.669360757</v>
      </c>
    </row>
    <row r="10" spans="1:11">
      <c r="A10" s="327">
        <v>5</v>
      </c>
      <c r="B10" s="349" t="s">
        <v>514</v>
      </c>
      <c r="C10" s="740"/>
      <c r="D10" s="740"/>
      <c r="E10" s="740"/>
      <c r="F10" s="740"/>
      <c r="G10" s="740"/>
      <c r="H10" s="740"/>
      <c r="I10" s="740"/>
      <c r="J10" s="740"/>
      <c r="K10" s="740"/>
    </row>
    <row r="11" spans="1:11">
      <c r="A11" s="327">
        <v>6</v>
      </c>
      <c r="B11" s="349" t="s">
        <v>515</v>
      </c>
      <c r="C11" s="740"/>
      <c r="D11" s="740"/>
      <c r="E11" s="740"/>
      <c r="F11" s="740"/>
      <c r="G11" s="740"/>
      <c r="H11" s="740"/>
      <c r="I11" s="740"/>
      <c r="J11" s="740"/>
      <c r="K11" s="740"/>
    </row>
    <row r="13" spans="1:11" ht="13.8">
      <c r="B13" s="398"/>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scale="26"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0"/>
  <sheetViews>
    <sheetView showGridLines="0" zoomScale="85" zoomScaleNormal="85" workbookViewId="0">
      <selection activeCell="D14" sqref="D14"/>
    </sheetView>
  </sheetViews>
  <sheetFormatPr defaultColWidth="8.6640625" defaultRowHeight="14.4"/>
  <cols>
    <col min="1" max="1" width="10.109375" style="401" bestFit="1" customWidth="1"/>
    <col min="2" max="2" width="61.5546875" style="401" customWidth="1"/>
    <col min="3" max="18" width="13.109375" style="401" customWidth="1"/>
    <col min="19" max="19" width="26.44140625" style="401" customWidth="1"/>
    <col min="20" max="20" width="27.88671875" style="401" customWidth="1"/>
    <col min="21" max="21" width="26.88671875" style="401" customWidth="1"/>
    <col min="22" max="22" width="31" style="401" customWidth="1"/>
    <col min="23" max="16384" width="8.6640625" style="401"/>
  </cols>
  <sheetData>
    <row r="1" spans="1:22">
      <c r="A1" s="279" t="s">
        <v>30</v>
      </c>
      <c r="B1" s="325" t="str">
        <f>'Info '!C2</f>
        <v>JSC "Liberty Bank"</v>
      </c>
    </row>
    <row r="2" spans="1:22">
      <c r="A2" s="280" t="s">
        <v>31</v>
      </c>
      <c r="B2" s="468">
        <f>'1. key ratios '!B2</f>
        <v>45565</v>
      </c>
    </row>
    <row r="3" spans="1:22">
      <c r="A3" s="281" t="s">
        <v>530</v>
      </c>
      <c r="B3" s="339"/>
    </row>
    <row r="4" spans="1:22">
      <c r="A4" s="281"/>
      <c r="B4" s="339"/>
    </row>
    <row r="5" spans="1:22">
      <c r="A5" s="943" t="s">
        <v>531</v>
      </c>
      <c r="B5" s="944"/>
      <c r="C5" s="948" t="s">
        <v>697</v>
      </c>
      <c r="D5" s="948"/>
      <c r="E5" s="948"/>
      <c r="F5" s="948"/>
      <c r="G5" s="948"/>
      <c r="H5" s="948" t="s">
        <v>549</v>
      </c>
      <c r="I5" s="948"/>
      <c r="J5" s="948"/>
      <c r="K5" s="948"/>
      <c r="L5" s="948"/>
      <c r="M5" s="948" t="s">
        <v>661</v>
      </c>
      <c r="N5" s="948"/>
      <c r="O5" s="948"/>
      <c r="P5" s="948"/>
      <c r="Q5" s="948"/>
      <c r="R5" s="947" t="s">
        <v>532</v>
      </c>
      <c r="S5" s="947" t="s">
        <v>546</v>
      </c>
      <c r="T5" s="947" t="s">
        <v>547</v>
      </c>
      <c r="U5" s="947" t="s">
        <v>708</v>
      </c>
      <c r="V5" s="947" t="s">
        <v>709</v>
      </c>
    </row>
    <row r="6" spans="1:22" ht="22.5" customHeight="1">
      <c r="A6" s="945"/>
      <c r="B6" s="946"/>
      <c r="C6" s="411"/>
      <c r="D6" s="337" t="s">
        <v>682</v>
      </c>
      <c r="E6" s="337" t="s">
        <v>681</v>
      </c>
      <c r="F6" s="337" t="s">
        <v>680</v>
      </c>
      <c r="G6" s="337" t="s">
        <v>679</v>
      </c>
      <c r="H6" s="411"/>
      <c r="I6" s="337" t="s">
        <v>682</v>
      </c>
      <c r="J6" s="337" t="s">
        <v>681</v>
      </c>
      <c r="K6" s="337" t="s">
        <v>680</v>
      </c>
      <c r="L6" s="337" t="s">
        <v>679</v>
      </c>
      <c r="M6" s="411"/>
      <c r="N6" s="337" t="s">
        <v>682</v>
      </c>
      <c r="O6" s="337" t="s">
        <v>681</v>
      </c>
      <c r="P6" s="337" t="s">
        <v>680</v>
      </c>
      <c r="Q6" s="337" t="s">
        <v>679</v>
      </c>
      <c r="R6" s="947"/>
      <c r="S6" s="947"/>
      <c r="T6" s="947"/>
      <c r="U6" s="947"/>
      <c r="V6" s="947"/>
    </row>
    <row r="7" spans="1:22">
      <c r="A7" s="409">
        <v>1</v>
      </c>
      <c r="B7" s="410" t="s">
        <v>540</v>
      </c>
      <c r="C7" s="740">
        <v>40299.949999999997</v>
      </c>
      <c r="D7" s="740">
        <v>40299.949999999997</v>
      </c>
      <c r="E7" s="740">
        <v>0</v>
      </c>
      <c r="F7" s="740">
        <v>0</v>
      </c>
      <c r="G7" s="740">
        <v>0</v>
      </c>
      <c r="H7" s="740">
        <v>40545.97</v>
      </c>
      <c r="I7" s="740">
        <v>40545.97</v>
      </c>
      <c r="J7" s="740">
        <v>0</v>
      </c>
      <c r="K7" s="740">
        <v>0</v>
      </c>
      <c r="L7" s="740">
        <v>0</v>
      </c>
      <c r="M7" s="740">
        <v>390.02353057000005</v>
      </c>
      <c r="N7" s="740">
        <v>390.02353057000005</v>
      </c>
      <c r="O7" s="740">
        <v>0</v>
      </c>
      <c r="P7" s="740">
        <v>0</v>
      </c>
      <c r="Q7" s="740">
        <v>0</v>
      </c>
      <c r="R7" s="740">
        <v>4</v>
      </c>
      <c r="S7" s="741">
        <v>0</v>
      </c>
      <c r="T7" s="741">
        <v>0</v>
      </c>
      <c r="U7" s="741">
        <v>0.15217220765782588</v>
      </c>
      <c r="V7" s="742">
        <v>26.241667977735791</v>
      </c>
    </row>
    <row r="8" spans="1:22">
      <c r="A8" s="409">
        <v>2</v>
      </c>
      <c r="B8" s="408" t="s">
        <v>539</v>
      </c>
      <c r="C8" s="740">
        <v>1321420010.5380437</v>
      </c>
      <c r="D8" s="740">
        <v>1228306536.6831052</v>
      </c>
      <c r="E8" s="740">
        <v>32455093.734404989</v>
      </c>
      <c r="F8" s="740">
        <v>58805083.790533051</v>
      </c>
      <c r="G8" s="740">
        <v>1853296.3299999998</v>
      </c>
      <c r="H8" s="740">
        <v>1338480912.5227299</v>
      </c>
      <c r="I8" s="740">
        <v>1235134661.3070493</v>
      </c>
      <c r="J8" s="740">
        <v>32985688.119139999</v>
      </c>
      <c r="K8" s="740">
        <v>68237062.386329994</v>
      </c>
      <c r="L8" s="740">
        <v>2123500.71</v>
      </c>
      <c r="M8" s="740">
        <v>84247304.953019992</v>
      </c>
      <c r="N8" s="740">
        <v>18626472.430500001</v>
      </c>
      <c r="O8" s="740">
        <v>9535355.49181257</v>
      </c>
      <c r="P8" s="740">
        <v>54271523.160999998</v>
      </c>
      <c r="Q8" s="740">
        <v>1813953.5640499999</v>
      </c>
      <c r="R8" s="740">
        <v>400455</v>
      </c>
      <c r="S8" s="741">
        <v>0.22077109491953364</v>
      </c>
      <c r="T8" s="741">
        <v>0.26364171143221865</v>
      </c>
      <c r="U8" s="741">
        <v>0.21685969528594401</v>
      </c>
      <c r="V8" s="742">
        <v>36.225675426694671</v>
      </c>
    </row>
    <row r="9" spans="1:22">
      <c r="A9" s="409">
        <v>3</v>
      </c>
      <c r="B9" s="408" t="s">
        <v>538</v>
      </c>
      <c r="C9" s="740">
        <v>0</v>
      </c>
      <c r="D9" s="740">
        <v>0</v>
      </c>
      <c r="E9" s="740">
        <v>0</v>
      </c>
      <c r="F9" s="740">
        <v>0</v>
      </c>
      <c r="G9" s="740">
        <v>0</v>
      </c>
      <c r="H9" s="740">
        <v>0</v>
      </c>
      <c r="I9" s="740">
        <v>0</v>
      </c>
      <c r="J9" s="740">
        <v>0</v>
      </c>
      <c r="K9" s="740">
        <v>0</v>
      </c>
      <c r="L9" s="740">
        <v>0</v>
      </c>
      <c r="M9" s="740">
        <v>0</v>
      </c>
      <c r="N9" s="740">
        <v>0</v>
      </c>
      <c r="O9" s="740">
        <v>0</v>
      </c>
      <c r="P9" s="740">
        <v>0</v>
      </c>
      <c r="Q9" s="740">
        <v>0</v>
      </c>
      <c r="R9" s="740">
        <v>0</v>
      </c>
      <c r="S9" s="741">
        <v>0</v>
      </c>
      <c r="T9" s="741">
        <v>0</v>
      </c>
      <c r="U9" s="741">
        <v>0</v>
      </c>
      <c r="V9" s="742">
        <v>0</v>
      </c>
    </row>
    <row r="10" spans="1:22">
      <c r="A10" s="409">
        <v>4</v>
      </c>
      <c r="B10" s="408" t="s">
        <v>537</v>
      </c>
      <c r="C10" s="740">
        <v>11284620.110000007</v>
      </c>
      <c r="D10" s="740">
        <v>10227696.180000005</v>
      </c>
      <c r="E10" s="740">
        <v>223651.02999999997</v>
      </c>
      <c r="F10" s="740">
        <v>833272.90000000014</v>
      </c>
      <c r="G10" s="740">
        <v>0</v>
      </c>
      <c r="H10" s="740">
        <v>11545502.48</v>
      </c>
      <c r="I10" s="740">
        <v>10327142.670000002</v>
      </c>
      <c r="J10" s="740">
        <v>228243.17</v>
      </c>
      <c r="K10" s="740">
        <v>990116.64</v>
      </c>
      <c r="L10" s="740">
        <v>0</v>
      </c>
      <c r="M10" s="740">
        <v>1103692.7690000001</v>
      </c>
      <c r="N10" s="740">
        <v>102388.24116000001</v>
      </c>
      <c r="O10" s="740">
        <v>125993.74759852</v>
      </c>
      <c r="P10" s="740">
        <v>875310.78038000001</v>
      </c>
      <c r="Q10" s="740">
        <v>0</v>
      </c>
      <c r="R10" s="740">
        <v>17050</v>
      </c>
      <c r="S10" s="741">
        <v>0.21148392674137553</v>
      </c>
      <c r="T10" s="741">
        <v>0.23504298681034363</v>
      </c>
      <c r="U10" s="741">
        <v>0.21965423949295826</v>
      </c>
      <c r="V10" s="742">
        <v>15.144749878371105</v>
      </c>
    </row>
    <row r="11" spans="1:22">
      <c r="A11" s="409">
        <v>5</v>
      </c>
      <c r="B11" s="408" t="s">
        <v>536</v>
      </c>
      <c r="C11" s="740">
        <v>4742032.7644189997</v>
      </c>
      <c r="D11" s="740">
        <v>3954479.8204370006</v>
      </c>
      <c r="E11" s="740">
        <v>205853.99731900002</v>
      </c>
      <c r="F11" s="740">
        <v>581698.94666300027</v>
      </c>
      <c r="G11" s="740">
        <v>0</v>
      </c>
      <c r="H11" s="740">
        <v>4850428.0044799997</v>
      </c>
      <c r="I11" s="740">
        <v>4026463.9104369991</v>
      </c>
      <c r="J11" s="740">
        <v>211180.70731900001</v>
      </c>
      <c r="K11" s="740">
        <v>612783.38670999999</v>
      </c>
      <c r="L11" s="740">
        <v>0</v>
      </c>
      <c r="M11" s="740">
        <v>583797.80068999995</v>
      </c>
      <c r="N11" s="740">
        <v>45185.995779999997</v>
      </c>
      <c r="O11" s="740">
        <v>69660.540808320002</v>
      </c>
      <c r="P11" s="740">
        <v>468951.26418999996</v>
      </c>
      <c r="Q11" s="740">
        <v>0</v>
      </c>
      <c r="R11" s="740">
        <v>11296</v>
      </c>
      <c r="S11" s="741">
        <v>2.6089687674814978E-2</v>
      </c>
      <c r="T11" s="741">
        <v>2.9050840131824171E-2</v>
      </c>
      <c r="U11" s="741">
        <v>0.17622337676369523</v>
      </c>
      <c r="V11" s="772">
        <v>13.992217822265243</v>
      </c>
    </row>
    <row r="12" spans="1:22">
      <c r="A12" s="409">
        <v>6</v>
      </c>
      <c r="B12" s="408" t="s">
        <v>535</v>
      </c>
      <c r="C12" s="740">
        <v>51921608.678502992</v>
      </c>
      <c r="D12" s="740">
        <v>47013673.478502989</v>
      </c>
      <c r="E12" s="740">
        <v>1096330.04</v>
      </c>
      <c r="F12" s="740">
        <v>2391247.41</v>
      </c>
      <c r="G12" s="740">
        <v>1420357.75</v>
      </c>
      <c r="H12" s="740">
        <v>52970540.948503017</v>
      </c>
      <c r="I12" s="740">
        <v>47181895.168503001</v>
      </c>
      <c r="J12" s="740">
        <v>1128905.6599999999</v>
      </c>
      <c r="K12" s="740">
        <v>2852218.03</v>
      </c>
      <c r="L12" s="740">
        <v>1807521.7999999996</v>
      </c>
      <c r="M12" s="740">
        <v>4894697.4377599992</v>
      </c>
      <c r="N12" s="740">
        <v>776244.56763999991</v>
      </c>
      <c r="O12" s="740">
        <v>244325.94364063002</v>
      </c>
      <c r="P12" s="740">
        <v>2432231.7499000002</v>
      </c>
      <c r="Q12" s="740">
        <v>1441895.48180299</v>
      </c>
      <c r="R12" s="740">
        <v>45924</v>
      </c>
      <c r="S12" s="741">
        <v>0.20745634019475104</v>
      </c>
      <c r="T12" s="741">
        <v>0.30445017336196956</v>
      </c>
      <c r="U12" s="741">
        <v>0.24686024950778476</v>
      </c>
      <c r="V12" s="772">
        <v>254.05686877891648</v>
      </c>
    </row>
    <row r="13" spans="1:22">
      <c r="A13" s="409">
        <v>7</v>
      </c>
      <c r="B13" s="408" t="s">
        <v>534</v>
      </c>
      <c r="C13" s="740">
        <v>383088649.55778098</v>
      </c>
      <c r="D13" s="740">
        <v>369669815.8408469</v>
      </c>
      <c r="E13" s="740">
        <v>8088903.816895999</v>
      </c>
      <c r="F13" s="740">
        <v>5329929.9000380011</v>
      </c>
      <c r="G13" s="773">
        <v>0</v>
      </c>
      <c r="H13" s="740">
        <v>384809682.87391996</v>
      </c>
      <c r="I13" s="740">
        <v>371132778.27964705</v>
      </c>
      <c r="J13" s="740">
        <v>8186970.8832660019</v>
      </c>
      <c r="K13" s="740">
        <v>5489933.7108690012</v>
      </c>
      <c r="L13" s="773">
        <v>0</v>
      </c>
      <c r="M13" s="740">
        <v>4295726.2876296584</v>
      </c>
      <c r="N13" s="740">
        <v>923740.86502088979</v>
      </c>
      <c r="O13" s="740">
        <v>1109858.520819071</v>
      </c>
      <c r="P13" s="740">
        <v>2262126.90180784</v>
      </c>
      <c r="Q13" s="773">
        <v>0</v>
      </c>
      <c r="R13" s="740">
        <v>4727</v>
      </c>
      <c r="S13" s="774">
        <v>0.11174409123123409</v>
      </c>
      <c r="T13" s="775">
        <v>0.12295816392478012</v>
      </c>
      <c r="U13" s="775">
        <v>0.11154857144234807</v>
      </c>
      <c r="V13" s="776">
        <v>125.70526414648117</v>
      </c>
    </row>
    <row r="14" spans="1:22">
      <c r="A14" s="403">
        <v>7.1</v>
      </c>
      <c r="B14" s="402" t="s">
        <v>543</v>
      </c>
      <c r="C14" s="740">
        <v>330887277.61906397</v>
      </c>
      <c r="D14" s="740">
        <v>318526136.23231691</v>
      </c>
      <c r="E14" s="740">
        <v>7533235.4300999986</v>
      </c>
      <c r="F14" s="740">
        <v>4827905.9566470012</v>
      </c>
      <c r="G14" s="740">
        <v>0</v>
      </c>
      <c r="H14" s="740">
        <v>332384831.55971998</v>
      </c>
      <c r="I14" s="740">
        <v>319789467.69984508</v>
      </c>
      <c r="J14" s="740">
        <v>7624058.3395270016</v>
      </c>
      <c r="K14" s="740">
        <v>4971305.5202000001</v>
      </c>
      <c r="L14" s="740">
        <v>0</v>
      </c>
      <c r="M14" s="740">
        <v>3839728.95505</v>
      </c>
      <c r="N14" s="740">
        <v>797555.00928999996</v>
      </c>
      <c r="O14" s="740">
        <v>1033547.8447396371</v>
      </c>
      <c r="P14" s="740">
        <v>2008626.10103</v>
      </c>
      <c r="Q14" s="740">
        <v>0</v>
      </c>
      <c r="R14" s="740">
        <v>3595</v>
      </c>
      <c r="S14" s="741">
        <v>0.1106812721490506</v>
      </c>
      <c r="T14" s="741">
        <v>0.12076325991989578</v>
      </c>
      <c r="U14" s="741">
        <v>0.110643229306643</v>
      </c>
      <c r="V14" s="772">
        <v>129.63768555155247</v>
      </c>
    </row>
    <row r="15" spans="1:22">
      <c r="A15" s="403">
        <v>7.2</v>
      </c>
      <c r="B15" s="402" t="s">
        <v>545</v>
      </c>
      <c r="C15" s="740">
        <v>9315435.6564430036</v>
      </c>
      <c r="D15" s="740">
        <v>9315435.6564430036</v>
      </c>
      <c r="E15" s="740">
        <v>0</v>
      </c>
      <c r="F15" s="740">
        <v>0</v>
      </c>
      <c r="G15" s="740">
        <v>0</v>
      </c>
      <c r="H15" s="740">
        <v>9349905.7694300003</v>
      </c>
      <c r="I15" s="740">
        <v>9349905.7694300003</v>
      </c>
      <c r="J15" s="740">
        <v>0</v>
      </c>
      <c r="K15" s="740">
        <v>0</v>
      </c>
      <c r="L15" s="740">
        <v>0</v>
      </c>
      <c r="M15" s="740">
        <v>23135.53282</v>
      </c>
      <c r="N15" s="740">
        <v>23135.53282</v>
      </c>
      <c r="O15" s="740">
        <v>0</v>
      </c>
      <c r="P15" s="740">
        <v>0</v>
      </c>
      <c r="Q15" s="740">
        <v>0</v>
      </c>
      <c r="R15" s="740">
        <v>131</v>
      </c>
      <c r="S15" s="741">
        <v>0.12222789244222641</v>
      </c>
      <c r="T15" s="741">
        <v>0.13723540535772769</v>
      </c>
      <c r="U15" s="741">
        <v>0.11727885024780962</v>
      </c>
      <c r="V15" s="742">
        <v>110.17004933141972</v>
      </c>
    </row>
    <row r="16" spans="1:22">
      <c r="A16" s="403">
        <v>7.3</v>
      </c>
      <c r="B16" s="402" t="s">
        <v>542</v>
      </c>
      <c r="C16" s="740">
        <v>42885936.282274</v>
      </c>
      <c r="D16" s="740">
        <v>41828243.952086993</v>
      </c>
      <c r="E16" s="740">
        <v>555668.38679600006</v>
      </c>
      <c r="F16" s="740">
        <v>502023.94339099998</v>
      </c>
      <c r="G16" s="740">
        <v>0</v>
      </c>
      <c r="H16" s="740">
        <v>43074945.544769995</v>
      </c>
      <c r="I16" s="740">
        <v>41993404.810372017</v>
      </c>
      <c r="J16" s="740">
        <v>562912.54373899987</v>
      </c>
      <c r="K16" s="740">
        <v>518628.19066000002</v>
      </c>
      <c r="L16" s="740">
        <v>0</v>
      </c>
      <c r="M16" s="740">
        <v>432861.79950999998</v>
      </c>
      <c r="N16" s="740">
        <v>103050.32264999999</v>
      </c>
      <c r="O16" s="740">
        <v>76310.67607943379</v>
      </c>
      <c r="P16" s="740">
        <v>253500.80077999999</v>
      </c>
      <c r="Q16" s="740">
        <v>0</v>
      </c>
      <c r="R16" s="740">
        <v>1001</v>
      </c>
      <c r="S16" s="741">
        <v>0.1145951630288128</v>
      </c>
      <c r="T16" s="741">
        <v>0.13009044383592031</v>
      </c>
      <c r="U16" s="741">
        <v>0.11728905824135545</v>
      </c>
      <c r="V16" s="742">
        <v>98.739059851804186</v>
      </c>
    </row>
    <row r="17" spans="1:22">
      <c r="A17" s="409">
        <v>8</v>
      </c>
      <c r="B17" s="408" t="s">
        <v>541</v>
      </c>
      <c r="C17" s="740">
        <v>97823810.154108018</v>
      </c>
      <c r="D17" s="740">
        <v>96187498.175706983</v>
      </c>
      <c r="E17" s="740">
        <v>601253.40700000001</v>
      </c>
      <c r="F17" s="740">
        <v>1035058.5714010001</v>
      </c>
      <c r="G17" s="740">
        <v>0</v>
      </c>
      <c r="H17" s="740">
        <v>98999367.968740001</v>
      </c>
      <c r="I17" s="740">
        <v>97218035.650045991</v>
      </c>
      <c r="J17" s="740">
        <v>633539.78700000013</v>
      </c>
      <c r="K17" s="740">
        <v>1147792.5316000001</v>
      </c>
      <c r="L17" s="740">
        <v>0</v>
      </c>
      <c r="M17" s="740">
        <v>98296.693270000003</v>
      </c>
      <c r="N17" s="740">
        <v>17214.711666839998</v>
      </c>
      <c r="O17" s="740">
        <v>0</v>
      </c>
      <c r="P17" s="740">
        <v>81081.981599999999</v>
      </c>
      <c r="Q17" s="740">
        <v>0</v>
      </c>
      <c r="R17" s="740">
        <v>61586</v>
      </c>
      <c r="S17" s="741">
        <v>0.20070158835778917</v>
      </c>
      <c r="T17" s="741">
        <v>0.26333896219857039</v>
      </c>
      <c r="U17" s="741">
        <v>0.21303873348454488</v>
      </c>
      <c r="V17" s="743">
        <v>0.62791167895182987</v>
      </c>
    </row>
    <row r="18" spans="1:22">
      <c r="A18" s="407">
        <v>9</v>
      </c>
      <c r="B18" s="406" t="s">
        <v>533</v>
      </c>
      <c r="C18" s="744">
        <v>0</v>
      </c>
      <c r="D18" s="744">
        <v>0</v>
      </c>
      <c r="E18" s="744">
        <v>0</v>
      </c>
      <c r="F18" s="744">
        <v>0</v>
      </c>
      <c r="G18" s="744">
        <v>0</v>
      </c>
      <c r="H18" s="744">
        <v>0</v>
      </c>
      <c r="I18" s="744">
        <v>0</v>
      </c>
      <c r="J18" s="744">
        <v>0</v>
      </c>
      <c r="K18" s="744">
        <v>0</v>
      </c>
      <c r="L18" s="744">
        <v>0</v>
      </c>
      <c r="M18" s="744">
        <v>0</v>
      </c>
      <c r="N18" s="744">
        <v>0</v>
      </c>
      <c r="O18" s="744">
        <v>0</v>
      </c>
      <c r="P18" s="744">
        <v>0</v>
      </c>
      <c r="Q18" s="744">
        <v>0</v>
      </c>
      <c r="R18" s="744">
        <v>0</v>
      </c>
      <c r="S18" s="741">
        <v>0</v>
      </c>
      <c r="T18" s="741">
        <v>0</v>
      </c>
      <c r="U18" s="741">
        <v>0</v>
      </c>
      <c r="V18" s="742">
        <v>0</v>
      </c>
    </row>
    <row r="19" spans="1:22">
      <c r="A19" s="405">
        <v>10</v>
      </c>
      <c r="B19" s="404" t="s">
        <v>544</v>
      </c>
      <c r="C19" s="777">
        <v>1870321031.752856</v>
      </c>
      <c r="D19" s="777">
        <v>1755400000.1286008</v>
      </c>
      <c r="E19" s="777">
        <v>42671086.025620013</v>
      </c>
      <c r="F19" s="777">
        <v>68976291.518635064</v>
      </c>
      <c r="G19" s="777">
        <v>3273654.0800000005</v>
      </c>
      <c r="H19" s="777">
        <v>1891696980.4783702</v>
      </c>
      <c r="I19" s="777">
        <v>1765061522.9556816</v>
      </c>
      <c r="J19" s="777">
        <v>43374528.326728985</v>
      </c>
      <c r="K19" s="777">
        <v>79329906.685448021</v>
      </c>
      <c r="L19" s="777">
        <v>3931022.9099999997</v>
      </c>
      <c r="M19" s="778">
        <v>95223905.962397128</v>
      </c>
      <c r="N19" s="778">
        <v>20491636.835039999</v>
      </c>
      <c r="O19" s="778">
        <v>11085194.244889999</v>
      </c>
      <c r="P19" s="778">
        <v>60391225.838879995</v>
      </c>
      <c r="Q19" s="778">
        <v>3255849.0458400003</v>
      </c>
      <c r="R19" s="778">
        <v>541042</v>
      </c>
      <c r="S19" s="741">
        <v>0.20394565667766645</v>
      </c>
      <c r="T19" s="741">
        <v>0.24410432566944798</v>
      </c>
      <c r="U19" s="741">
        <v>0.19583476435639055</v>
      </c>
      <c r="V19" s="745">
        <v>58.554851443678579</v>
      </c>
    </row>
    <row r="20" spans="1:22" ht="24">
      <c r="A20" s="403">
        <v>10.1</v>
      </c>
      <c r="B20" s="402" t="s">
        <v>548</v>
      </c>
      <c r="C20" s="740">
        <v>423342812.95999998</v>
      </c>
      <c r="D20" s="740">
        <v>413586629.94</v>
      </c>
      <c r="E20" s="740">
        <v>794662.63</v>
      </c>
      <c r="F20" s="740">
        <v>8961520.0800000001</v>
      </c>
      <c r="G20" s="740">
        <v>0</v>
      </c>
      <c r="H20" s="740">
        <v>430191221.06</v>
      </c>
      <c r="I20" s="740">
        <v>419460653.85000002</v>
      </c>
      <c r="J20" s="740">
        <v>831953.32</v>
      </c>
      <c r="K20" s="740">
        <v>9898613.8900000006</v>
      </c>
      <c r="L20" s="740">
        <v>0</v>
      </c>
      <c r="M20" s="740">
        <v>20792861.921209998</v>
      </c>
      <c r="N20" s="740">
        <v>11122872.976457421</v>
      </c>
      <c r="O20" s="740">
        <v>563105.23440532992</v>
      </c>
      <c r="P20" s="740">
        <v>9106883.7060400005</v>
      </c>
      <c r="Q20" s="740">
        <v>0</v>
      </c>
      <c r="R20" s="740">
        <v>301827</v>
      </c>
      <c r="S20" s="741">
        <v>0.23427408196976551</v>
      </c>
      <c r="T20" s="741">
        <v>0.26096609263128012</v>
      </c>
      <c r="U20" s="741">
        <v>0.24690336879781183</v>
      </c>
      <c r="V20" s="745">
        <v>32.051950850527845</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scale="1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2024-10-30T14:20:14Z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