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 firstSheet="1" activeTab="2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state="hidden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 calcOnSave="0"/>
</workbook>
</file>

<file path=xl/calcChain.xml><?xml version="1.0" encoding="utf-8"?>
<calcChain xmlns="http://schemas.openxmlformats.org/spreadsheetml/2006/main">
  <c r="C35" i="69" l="1"/>
  <c r="G34" i="85" l="1"/>
  <c r="F34" i="85"/>
  <c r="D34" i="85"/>
  <c r="C34" i="85"/>
  <c r="G14" i="83"/>
  <c r="F14" i="83"/>
  <c r="D14" i="83"/>
  <c r="C14" i="83"/>
  <c r="B2" i="93"/>
  <c r="B1" i="93"/>
  <c r="B2" i="92"/>
  <c r="B1" i="92"/>
  <c r="B2" i="91"/>
  <c r="B1" i="91"/>
  <c r="B2" i="64"/>
  <c r="B1" i="64"/>
  <c r="B2" i="90"/>
  <c r="B1" i="90"/>
  <c r="B2" i="69"/>
  <c r="B1" i="69"/>
  <c r="B2" i="94"/>
  <c r="B1" i="94"/>
  <c r="B2" i="89"/>
  <c r="B1" i="89"/>
  <c r="B2" i="73"/>
  <c r="B1" i="73"/>
  <c r="B2" i="88"/>
  <c r="B1" i="88"/>
  <c r="B2" i="52"/>
  <c r="B1" i="52"/>
  <c r="B2" i="86"/>
  <c r="B1" i="86"/>
  <c r="B2" i="75"/>
  <c r="B1" i="75"/>
  <c r="B2" i="85"/>
  <c r="B1" i="85"/>
  <c r="B2" i="83"/>
  <c r="B1" i="83"/>
  <c r="D6" i="86" l="1"/>
  <c r="D13" i="86" s="1"/>
  <c r="C6" i="86" l="1"/>
  <c r="C13" i="86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E53" i="85" s="1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34" i="85" l="1"/>
  <c r="E30" i="85"/>
  <c r="H34" i="85"/>
  <c r="H9" i="85"/>
  <c r="F31" i="85"/>
  <c r="G54" i="85"/>
  <c r="E61" i="85"/>
  <c r="H53" i="85"/>
  <c r="F45" i="85"/>
  <c r="H45" i="85" s="1"/>
  <c r="H61" i="85"/>
  <c r="G31" i="85"/>
  <c r="C8" i="73"/>
  <c r="C13" i="73" s="1"/>
  <c r="E22" i="85"/>
  <c r="C31" i="85"/>
  <c r="F54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54" i="85" l="1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C24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3" i="69" l="1"/>
</calcChain>
</file>

<file path=xl/sharedStrings.xml><?xml version="1.0" encoding="utf-8"?>
<sst xmlns="http://schemas.openxmlformats.org/spreadsheetml/2006/main" count="688" uniqueCount="479">
  <si>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</si>
  <si>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</si>
  <si>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</si>
  <si>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</si>
  <si>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</si>
  <si>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</si>
  <si>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</si>
  <si>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</si>
  <si>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</si>
  <si>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</si>
  <si>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</si>
  <si>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</si>
  <si>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</si>
  <si>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</si>
  <si>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</si>
  <si>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</si>
  <si>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</si>
  <si>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</si>
  <si>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</si>
  <si>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</si>
  <si>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</si>
  <si>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</si>
  <si>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</si>
  <si>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</si>
  <si>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</si>
  <si>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</si>
  <si>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</si>
  <si>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</si>
  <si>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</si>
  <si>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</si>
  <si>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</si>
  <si>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</si>
  <si>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</si>
  <si>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</si>
  <si>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</si>
  <si>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</si>
  <si>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</si>
  <si>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</si>
  <si>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</si>
  <si>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</si>
  <si>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</si>
  <si>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</si>
  <si>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</si>
  <si>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</si>
  <si>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</si>
  <si>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</si>
  <si>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</si>
  <si>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</si>
  <si>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</si>
  <si>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</si>
  <si>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</si>
  <si>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</si>
  <si>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</si>
  <si>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</si>
  <si>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</si>
  <si>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</si>
  <si>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</si>
  <si>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</si>
  <si>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</si>
  <si>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</si>
  <si>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</si>
  <si>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</si>
  <si>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</si>
  <si>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</si>
  <si>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</si>
  <si>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</si>
  <si>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</si>
  <si>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</si>
  <si>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</si>
  <si>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</si>
  <si>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</si>
  <si>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</si>
  <si>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</si>
  <si>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</si>
  <si>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</si>
  <si>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</si>
  <si>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</si>
  <si>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</si>
  <si>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</si>
  <si>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</si>
  <si>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</si>
  <si>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</si>
  <si>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</si>
  <si>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</si>
  <si>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</si>
  <si>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</si>
  <si>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</si>
  <si>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</si>
  <si>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</si>
  <si>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</si>
  <si>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</si>
  <si>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</si>
  <si>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</si>
  <si>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</si>
  <si>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</si>
  <si>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</si>
  <si>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</si>
  <si>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</si>
  <si>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</si>
  <si>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</si>
  <si>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</si>
  <si>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</si>
  <si>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</si>
  <si>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</si>
  <si>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</si>
  <si>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</si>
  <si>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</si>
  <si>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</si>
  <si>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</si>
  <si>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</si>
  <si>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</si>
  <si>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</si>
  <si>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</si>
  <si>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</si>
  <si>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</si>
  <si>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</si>
  <si>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</si>
  <si>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</si>
  <si>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</si>
  <si>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</si>
  <si>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</si>
  <si>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</si>
  <si>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</si>
  <si>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</si>
  <si>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</si>
  <si>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</si>
  <si>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</si>
  <si>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</si>
  <si>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</si>
  <si>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</si>
  <si>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</si>
  <si>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</si>
  <si>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</si>
  <si>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</si>
  <si>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</si>
  <si>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</si>
  <si>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</si>
  <si>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</si>
  <si>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</si>
  <si>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</si>
  <si>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</si>
  <si>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</si>
  <si>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</si>
  <si>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</si>
  <si>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</si>
  <si>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</si>
  <si>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</si>
  <si>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</si>
  <si>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</si>
  <si>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</si>
  <si>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</si>
  <si>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</si>
  <si>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</si>
  <si>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</si>
  <si>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</si>
  <si>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</si>
  <si>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</si>
  <si>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</si>
  <si>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</si>
  <si>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</si>
  <si>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</si>
  <si>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</si>
  <si>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</si>
  <si>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</si>
  <si>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</si>
  <si>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</si>
  <si>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</si>
  <si>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</si>
  <si>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</si>
  <si>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</si>
  <si>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</si>
  <si>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</si>
  <si>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</si>
  <si>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</si>
  <si>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</si>
  <si>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</si>
  <si>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</si>
  <si>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</si>
  <si>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</si>
  <si>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</si>
  <si>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</si>
  <si>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</si>
  <si>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</si>
  <si>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</si>
  <si>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</si>
  <si>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</si>
  <si>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</si>
  <si>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</si>
  <si>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</si>
  <si>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</si>
  <si>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</si>
  <si>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</si>
  <si>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</si>
  <si>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</si>
  <si>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</si>
  <si>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</si>
  <si>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</si>
  <si>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</si>
  <si>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</si>
  <si>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</si>
  <si>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</si>
  <si>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</si>
  <si>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</si>
  <si>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</si>
  <si>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</si>
  <si>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</si>
  <si>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</si>
  <si>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</si>
  <si>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</si>
  <si>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</si>
  <si>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</si>
  <si>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</si>
  <si>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</si>
  <si>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</si>
  <si>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</si>
  <si>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</si>
  <si>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</si>
  <si>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</si>
  <si>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</si>
  <si>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</si>
  <si>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</si>
  <si>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</si>
  <si>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</si>
  <si>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</si>
  <si>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</si>
  <si>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</si>
  <si>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</si>
  <si>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</si>
  <si>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</si>
  <si>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</si>
  <si>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</si>
  <si>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</si>
  <si>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</si>
  <si>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</si>
  <si>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</si>
  <si>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</si>
  <si>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</si>
  <si>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</si>
  <si>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</si>
  <si>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</si>
  <si>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</si>
  <si>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</si>
  <si>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</si>
  <si>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</si>
  <si>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</si>
  <si>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</si>
  <si>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</si>
  <si>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</si>
  <si>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</si>
  <si>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</si>
  <si>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</si>
  <si>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</si>
  <si>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</si>
  <si>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</si>
  <si>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</si>
  <si>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</si>
  <si>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</si>
  <si>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</si>
  <si>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</si>
  <si>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</si>
  <si>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</si>
  <si>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</si>
  <si>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</si>
  <si>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</si>
  <si>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</si>
  <si>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</si>
  <si>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</si>
  <si>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</si>
  <si>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</si>
  <si>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</si>
  <si>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</si>
  <si>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</si>
  <si>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</si>
  <si>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</si>
  <si>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</si>
  <si>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</si>
  <si>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</si>
  <si>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</si>
  <si>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</si>
  <si>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</si>
  <si>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</si>
  <si>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</si>
  <si>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</si>
  <si>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</si>
  <si>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</si>
  <si>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</si>
  <si>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</si>
  <si>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</si>
  <si>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</si>
  <si>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</si>
  <si>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</si>
  <si>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</si>
  <si>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</si>
  <si>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</si>
  <si>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</si>
  <si>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</si>
  <si>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</si>
  <si>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</si>
  <si>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</si>
  <si>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</si>
  <si>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</si>
  <si>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</si>
  <si>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</si>
  <si>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</si>
  <si>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</si>
  <si>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</si>
  <si>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</si>
  <si>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</si>
  <si>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</si>
  <si>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</si>
  <si>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</si>
  <si>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</si>
  <si>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</si>
  <si>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</si>
  <si>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</si>
  <si>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</si>
  <si>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</si>
  <si>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</si>
  <si>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</si>
  <si>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</si>
  <si>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</si>
  <si>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</si>
  <si>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</si>
  <si>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</si>
  <si>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</si>
  <si>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</si>
  <si>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</si>
  <si>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</si>
  <si>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</si>
  <si>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</si>
  <si>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</si>
  <si>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</si>
  <si>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</si>
  <si>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</si>
  <si>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</si>
  <si>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</si>
  <si>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</si>
  <si>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</si>
  <si>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</si>
  <si>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</si>
  <si>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</si>
  <si>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</si>
  <si>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</si>
  <si>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</si>
  <si>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</si>
  <si>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</si>
  <si>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</si>
  <si>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</si>
  <si>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</si>
  <si>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</si>
  <si>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</si>
  <si>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</si>
  <si>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</si>
  <si>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</si>
  <si>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</si>
  <si>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</si>
  <si>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</si>
  <si>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</si>
  <si>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</si>
  <si>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</si>
  <si>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</si>
  <si>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</si>
  <si>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</si>
  <si>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</si>
  <si>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</si>
  <si>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</si>
  <si>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</si>
  <si>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</si>
  <si>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</si>
  <si>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</si>
  <si>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</si>
  <si>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</si>
  <si>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</si>
  <si>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</si>
  <si>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</si>
  <si>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</si>
  <si>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</si>
  <si>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</si>
  <si>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</si>
  <si>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</si>
  <si>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</si>
  <si>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</si>
  <si>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</si>
  <si>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</si>
  <si>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</si>
  <si>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</si>
  <si>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</si>
  <si>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</si>
  <si>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</si>
  <si>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</si>
  <si>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</si>
  <si>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</si>
  <si>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</si>
  <si>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</si>
  <si>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</si>
  <si>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</si>
  <si>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</si>
  <si>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</si>
  <si>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</si>
  <si>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</si>
  <si>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</si>
  <si>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</si>
  <si>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</si>
  <si>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</si>
  <si>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</si>
  <si>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</si>
  <si>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</si>
  <si>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</si>
  <si>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</si>
  <si>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</si>
  <si>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</si>
  <si>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</si>
  <si>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</si>
  <si>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</si>
  <si>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</si>
  <si>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</si>
  <si>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</si>
  <si>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</si>
  <si>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</si>
  <si>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</si>
  <si>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</si>
  <si>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</si>
  <si>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</si>
  <si>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</si>
  <si>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</si>
  <si>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</si>
  <si>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</si>
  <si>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</si>
  <si>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</si>
  <si>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</si>
  <si>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</si>
  <si>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</si>
  <si>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</si>
  <si>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</si>
  <si>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</si>
  <si>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</si>
  <si>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</si>
  <si>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</si>
  <si>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</si>
  <si>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</si>
  <si>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</si>
  <si>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</si>
  <si>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</si>
  <si>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</si>
  <si>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</si>
  <si>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</si>
  <si>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</si>
  <si>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</si>
  <si>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</si>
  <si>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</si>
  <si>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</si>
  <si>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</si>
  <si>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 Halyk Bank Georgia"</t>
  </si>
  <si>
    <t>Ivan Vakhtangishvili</t>
  </si>
  <si>
    <t>Nikoloz Geguchadze</t>
  </si>
  <si>
    <t>www.Halykbank.ge</t>
  </si>
  <si>
    <t>1 Q 2018</t>
  </si>
  <si>
    <t>4 Q 2017</t>
  </si>
  <si>
    <t>3 Q 2017</t>
  </si>
  <si>
    <t>2 Q 2017</t>
  </si>
  <si>
    <t>Ivan Vakhtangishvili -Chairman of the Supervisory Board</t>
  </si>
  <si>
    <t>Anna borodovotsina -Member of the Supervisory Board</t>
  </si>
  <si>
    <t>Aslan Talpakov- Member of the Supervisory Board</t>
  </si>
  <si>
    <t>Nikoloz Geguchadze- General Director</t>
  </si>
  <si>
    <t>Konstantin Gordeziani- Deputy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</si>
  <si>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</si>
  <si>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</si>
  <si>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</si>
  <si>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</si>
  <si>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</si>
  <si>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</si>
  <si>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 xml:space="preserve">table 9 (Capital), N  39 </t>
  </si>
  <si>
    <t>Of which 2% Loan Loss Reserves</t>
  </si>
  <si>
    <t>6.2.1</t>
  </si>
  <si>
    <t>table 9 (Capital),  N 37</t>
  </si>
  <si>
    <t>table 9 (Capital),  N 2</t>
  </si>
  <si>
    <t>table 9 (Capital),  N 6</t>
  </si>
  <si>
    <t>table 9 (Capital),  N 4</t>
  </si>
  <si>
    <t>2 Q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</si>
</sst>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6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9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9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6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4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7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1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27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193" fontId="87" fillId="2" borderId="25" xfId="0" applyNumberFormat="1" applyFont="1" applyFill="1" applyBorder="1" applyAlignment="1" applyProtection="1">
      <alignment vertical="center"/>
      <protection locked="0"/>
    </xf>
    <xf numFmtId="193" fontId="87" fillId="2" borderId="26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3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4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59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3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93" fontId="86" fillId="36" borderId="61" xfId="0" applyNumberFormat="1" applyFont="1" applyFill="1" applyBorder="1" applyAlignment="1">
      <alignment vertical="center"/>
    </xf>
    <xf numFmtId="167" fontId="86" fillId="36" borderId="62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8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8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4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2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4" xfId="0" applyFont="1" applyFill="1" applyBorder="1" applyAlignment="1">
      <alignment horizontal="left"/>
    </xf>
    <xf numFmtId="0" fontId="100" fillId="3" borderId="85" xfId="0" applyFont="1" applyFill="1" applyBorder="1" applyAlignment="1">
      <alignment horizontal="left"/>
    </xf>
    <xf numFmtId="0" fontId="4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91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8" xfId="20" applyBorder="1"/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vertical="center"/>
    </xf>
    <xf numFmtId="169" fontId="9" fillId="37" borderId="27" xfId="20" applyBorder="1"/>
    <xf numFmtId="169" fontId="9" fillId="37" borderId="95" xfId="20" applyBorder="1"/>
    <xf numFmtId="169" fontId="9" fillId="37" borderId="28" xfId="20" applyBorder="1"/>
    <xf numFmtId="0" fontId="3" fillId="0" borderId="96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6" xfId="0" applyFont="1" applyFill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6" xfId="0" applyFont="1" applyFill="1" applyBorder="1"/>
    <xf numFmtId="193" fontId="84" fillId="0" borderId="86" xfId="0" applyNumberFormat="1" applyFont="1" applyFill="1" applyBorder="1" applyAlignment="1">
      <alignment horizontal="center" vertical="center"/>
    </xf>
    <xf numFmtId="193" fontId="84" fillId="0" borderId="87" xfId="0" applyNumberFormat="1" applyFont="1" applyFill="1" applyBorder="1" applyAlignment="1">
      <alignment horizontal="center" vertical="center"/>
    </xf>
    <xf numFmtId="0" fontId="84" fillId="0" borderId="86" xfId="0" applyFont="1" applyFill="1" applyBorder="1" applyAlignment="1">
      <alignment horizontal="left" indent="1"/>
    </xf>
    <xf numFmtId="193" fontId="88" fillId="0" borderId="86" xfId="0" applyNumberFormat="1" applyFont="1" applyFill="1" applyBorder="1" applyAlignment="1">
      <alignment horizontal="center" vertical="center"/>
    </xf>
    <xf numFmtId="0" fontId="88" fillId="0" borderId="86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1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6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6" xfId="0" applyFont="1" applyFill="1" applyBorder="1" applyAlignment="1">
      <alignment horizontal="lef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101" fillId="0" borderId="86" xfId="0" applyFont="1" applyFill="1" applyBorder="1" applyAlignment="1">
      <alignment horizontal="left" vertical="center" wrapText="1"/>
    </xf>
    <xf numFmtId="9" fontId="4" fillId="36" borderId="86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3" fillId="0" borderId="24" xfId="5" applyNumberFormat="1" applyFont="1" applyFill="1" applyBorder="1" applyAlignment="1" applyProtection="1">
      <alignment horizontal="left" vertical="center"/>
      <protection locked="0"/>
    </xf>
    <xf numFmtId="0" fontId="104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6" xfId="0" applyFont="1" applyBorder="1" applyAlignment="1">
      <alignment vertical="center" wrapText="1"/>
    </xf>
    <xf numFmtId="14" fontId="2" fillId="3" borderId="86" xfId="8" quotePrefix="1" applyNumberFormat="1" applyFont="1" applyFill="1" applyBorder="1" applyAlignment="1" applyProtection="1">
      <alignment horizontal="left"/>
      <protection locked="0"/>
    </xf>
    <xf numFmtId="3" fontId="106" fillId="36" borderId="86" xfId="0" applyNumberFormat="1" applyFont="1" applyFill="1" applyBorder="1" applyAlignment="1">
      <alignment vertical="center" wrapText="1"/>
    </xf>
    <xf numFmtId="3" fontId="106" fillId="36" borderId="87" xfId="0" applyNumberFormat="1" applyFont="1" applyFill="1" applyBorder="1" applyAlignment="1">
      <alignment vertical="center" wrapText="1"/>
    </xf>
    <xf numFmtId="3" fontId="106" fillId="0" borderId="86" xfId="0" applyNumberFormat="1" applyFont="1" applyBorder="1" applyAlignment="1">
      <alignment vertical="center" wrapText="1"/>
    </xf>
    <xf numFmtId="3" fontId="106" fillId="0" borderId="87" xfId="0" applyNumberFormat="1" applyFont="1" applyBorder="1" applyAlignment="1">
      <alignment vertical="center" wrapText="1"/>
    </xf>
    <xf numFmtId="3" fontId="106" fillId="0" borderId="86" xfId="0" applyNumberFormat="1" applyFont="1" applyFill="1" applyBorder="1" applyAlignment="1">
      <alignment vertical="center" wrapText="1"/>
    </xf>
    <xf numFmtId="3" fontId="106" fillId="36" borderId="25" xfId="0" applyNumberFormat="1" applyFont="1" applyFill="1" applyBorder="1" applyAlignment="1">
      <alignment vertical="center" wrapText="1"/>
    </xf>
    <xf numFmtId="3" fontId="106" fillId="36" borderId="26" xfId="0" applyNumberFormat="1" applyFont="1" applyFill="1" applyBorder="1" applyAlignment="1">
      <alignment vertical="center" wrapText="1"/>
    </xf>
    <xf numFmtId="0" fontId="105" fillId="0" borderId="19" xfId="0" applyFont="1" applyBorder="1" applyAlignment="1">
      <alignment horizontal="center" vertical="center" wrapText="1"/>
    </xf>
    <xf numFmtId="0" fontId="6" fillId="0" borderId="86" xfId="17" applyFill="1" applyBorder="1" applyAlignment="1" applyProtection="1"/>
    <xf numFmtId="49" fontId="84" fillId="0" borderId="86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85" fillId="0" borderId="86" xfId="0" applyFont="1" applyBorder="1"/>
    <xf numFmtId="0" fontId="6" fillId="0" borderId="86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85" fillId="0" borderId="0" xfId="0" applyNumberFormat="1" applyFont="1"/>
    <xf numFmtId="14" fontId="2" fillId="0" borderId="0" xfId="11" applyNumberFormat="1" applyFont="1" applyFill="1" applyBorder="1" applyAlignment="1" applyProtection="1"/>
    <xf numFmtId="14" fontId="95" fillId="0" borderId="0" xfId="11" applyNumberFormat="1" applyFont="1" applyFill="1" applyBorder="1" applyAlignment="1" applyProtection="1"/>
    <xf numFmtId="14" fontId="3" fillId="0" borderId="0" xfId="0" applyNumberFormat="1" applyFont="1" applyFill="1"/>
    <xf numFmtId="10" fontId="2" fillId="0" borderId="3" xfId="0" applyNumberFormat="1" applyFont="1" applyBorder="1" applyAlignment="1" applyProtection="1">
      <alignment horizontal="right" vertical="center" wrapText="1"/>
      <protection locked="0"/>
    </xf>
    <xf numFmtId="10" fontId="84" fillId="0" borderId="3" xfId="0" applyNumberFormat="1" applyFont="1" applyBorder="1" applyAlignment="1" applyProtection="1">
      <alignment vertical="center" wrapText="1"/>
      <protection locked="0"/>
    </xf>
    <xf numFmtId="10" fontId="84" fillId="0" borderId="22" xfId="0" applyNumberFormat="1" applyFont="1" applyBorder="1" applyAlignment="1" applyProtection="1">
      <alignment vertical="center" wrapText="1"/>
      <protection locked="0"/>
    </xf>
    <xf numFmtId="10" fontId="2" fillId="2" borderId="3" xfId="0" applyNumberFormat="1" applyFont="1" applyFill="1" applyBorder="1" applyAlignment="1" applyProtection="1">
      <alignment vertical="center"/>
      <protection locked="0"/>
    </xf>
    <xf numFmtId="10" fontId="87" fillId="2" borderId="3" xfId="0" applyNumberFormat="1" applyFont="1" applyFill="1" applyBorder="1" applyAlignment="1" applyProtection="1">
      <alignment vertical="center"/>
      <protection locked="0"/>
    </xf>
    <xf numFmtId="10" fontId="87" fillId="2" borderId="22" xfId="0" applyNumberFormat="1" applyFont="1" applyFill="1" applyBorder="1" applyAlignment="1" applyProtection="1">
      <alignment vertical="center"/>
      <protection locked="0"/>
    </xf>
    <xf numFmtId="10" fontId="2" fillId="2" borderId="25" xfId="0" applyNumberFormat="1" applyFont="1" applyFill="1" applyBorder="1" applyAlignment="1" applyProtection="1">
      <alignment vertical="center"/>
      <protection locked="0"/>
    </xf>
    <xf numFmtId="10" fontId="87" fillId="2" borderId="25" xfId="0" applyNumberFormat="1" applyFont="1" applyFill="1" applyBorder="1" applyAlignment="1" applyProtection="1">
      <alignment vertical="center"/>
      <protection locked="0"/>
    </xf>
    <xf numFmtId="43" fontId="2" fillId="36" borderId="3" xfId="7" applyFont="1" applyFill="1" applyBorder="1" applyAlignment="1" applyProtection="1">
      <alignment horizontal="right"/>
    </xf>
    <xf numFmtId="43" fontId="2" fillId="3" borderId="3" xfId="7" applyFont="1" applyFill="1" applyBorder="1" applyAlignment="1" applyProtection="1">
      <alignment horizontal="right"/>
    </xf>
    <xf numFmtId="43" fontId="2" fillId="36" borderId="25" xfId="7" applyFont="1" applyFill="1" applyBorder="1" applyAlignment="1" applyProtection="1">
      <alignment horizontal="right"/>
    </xf>
    <xf numFmtId="43" fontId="2" fillId="36" borderId="22" xfId="7" applyFont="1" applyFill="1" applyBorder="1" applyAlignment="1" applyProtection="1">
      <alignment horizontal="right"/>
    </xf>
    <xf numFmtId="43" fontId="2" fillId="3" borderId="22" xfId="7" applyFont="1" applyFill="1" applyBorder="1" applyAlignment="1" applyProtection="1">
      <alignment horizontal="right"/>
    </xf>
    <xf numFmtId="43" fontId="2" fillId="36" borderId="26" xfId="7" applyFont="1" applyFill="1" applyBorder="1" applyAlignment="1" applyProtection="1">
      <alignment horizontal="right"/>
    </xf>
    <xf numFmtId="9" fontId="84" fillId="0" borderId="90" xfId="0" applyNumberFormat="1" applyFont="1" applyBorder="1" applyAlignment="1"/>
    <xf numFmtId="0" fontId="2" fillId="0" borderId="92" xfId="0" applyFont="1" applyBorder="1" applyAlignment="1">
      <alignment wrapText="1"/>
    </xf>
    <xf numFmtId="10" fontId="84" fillId="0" borderId="90" xfId="0" applyNumberFormat="1" applyFont="1" applyBorder="1" applyAlignment="1"/>
    <xf numFmtId="43" fontId="3" fillId="0" borderId="87" xfId="7" applyFont="1" applyFill="1" applyBorder="1" applyAlignment="1">
      <alignment horizontal="left" vertical="center" wrapText="1"/>
    </xf>
    <xf numFmtId="43" fontId="101" fillId="0" borderId="87" xfId="7" applyFont="1" applyFill="1" applyBorder="1" applyAlignment="1">
      <alignment horizontal="left" vertical="center" wrapText="1"/>
    </xf>
    <xf numFmtId="10" fontId="101" fillId="0" borderId="86" xfId="0" applyNumberFormat="1" applyFont="1" applyFill="1" applyBorder="1" applyAlignment="1">
      <alignment horizontal="left" vertical="center" wrapText="1"/>
    </xf>
    <xf numFmtId="10" fontId="101" fillId="0" borderId="86" xfId="20962" applyNumberFormat="1" applyFont="1" applyFill="1" applyBorder="1" applyAlignment="1">
      <alignment horizontal="left" vertical="center" wrapText="1"/>
    </xf>
    <xf numFmtId="10" fontId="104" fillId="0" borderId="25" xfId="20962" applyNumberFormat="1" applyFont="1" applyFill="1" applyBorder="1" applyAlignment="1" applyProtection="1">
      <alignment horizontal="left" vertical="center"/>
    </xf>
    <xf numFmtId="0" fontId="88" fillId="0" borderId="11" xfId="0" applyFont="1" applyBorder="1" applyAlignment="1">
      <alignment horizontal="right" wrapText="1" indent="1"/>
    </xf>
    <xf numFmtId="10" fontId="3" fillId="36" borderId="26" xfId="20962" applyNumberFormat="1" applyFont="1" applyFill="1" applyBorder="1"/>
    <xf numFmtId="43" fontId="3" fillId="0" borderId="86" xfId="7" applyFont="1" applyFill="1" applyBorder="1" applyAlignment="1">
      <alignment vertical="center"/>
    </xf>
    <xf numFmtId="43" fontId="3" fillId="0" borderId="92" xfId="7" applyFont="1" applyFill="1" applyBorder="1" applyAlignment="1">
      <alignment vertical="center"/>
    </xf>
    <xf numFmtId="43" fontId="3" fillId="0" borderId="87" xfId="7" applyFont="1" applyFill="1" applyBorder="1" applyAlignment="1">
      <alignment vertical="center"/>
    </xf>
    <xf numFmtId="43" fontId="3" fillId="3" borderId="89" xfId="7" applyFont="1" applyFill="1" applyBorder="1" applyAlignment="1">
      <alignment vertical="center"/>
    </xf>
    <xf numFmtId="43" fontId="3" fillId="3" borderId="90" xfId="7" applyFont="1" applyFill="1" applyBorder="1" applyAlignment="1">
      <alignment vertical="center"/>
    </xf>
    <xf numFmtId="43" fontId="3" fillId="0" borderId="25" xfId="7" applyFont="1" applyFill="1" applyBorder="1" applyAlignment="1">
      <alignment vertical="center"/>
    </xf>
    <xf numFmtId="43" fontId="3" fillId="0" borderId="27" xfId="7" applyFont="1" applyFill="1" applyBorder="1" applyAlignment="1">
      <alignment vertical="center"/>
    </xf>
    <xf numFmtId="43" fontId="3" fillId="0" borderId="26" xfId="7" applyFont="1" applyFill="1" applyBorder="1" applyAlignment="1">
      <alignment vertical="center"/>
    </xf>
    <xf numFmtId="9" fontId="4" fillId="0" borderId="100" xfId="0" applyNumberFormat="1" applyFont="1" applyFill="1" applyBorder="1" applyAlignment="1">
      <alignment vertical="center"/>
    </xf>
    <xf numFmtId="0" fontId="94" fillId="0" borderId="71" xfId="0" applyFont="1" applyBorder="1" applyAlignment="1">
      <alignment horizontal="left" wrapText="1"/>
    </xf>
    <xf numFmtId="0" fontId="94" fillId="0" borderId="70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2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6" xfId="0" applyFont="1" applyFill="1" applyBorder="1" applyAlignment="1">
      <alignment horizontal="center" vertical="center" wrapText="1"/>
    </xf>
    <xf numFmtId="0" fontId="84" fillId="0" borderId="86" xfId="0" applyFont="1" applyFill="1" applyBorder="1" applyAlignment="1">
      <alignment horizontal="center" vertical="center" wrapText="1"/>
    </xf>
    <xf numFmtId="0" fontId="45" fillId="0" borderId="86" xfId="11" applyFont="1" applyFill="1" applyBorder="1" applyAlignment="1" applyProtection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76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7" xfId="13" applyFont="1" applyFill="1" applyBorder="1" applyAlignment="1" applyProtection="1">
      <alignment horizontal="center" vertical="center" wrapText="1"/>
      <protection locked="0"/>
    </xf>
    <xf numFmtId="0" fontId="99" fillId="3" borderId="69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5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86" fillId="0" borderId="80" xfId="0" applyFont="1" applyBorder="1" applyAlignment="1">
      <alignment horizontal="center"/>
    </xf>
    <xf numFmtId="0" fontId="86" fillId="0" borderId="8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15" sqref="C1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04"/>
      <c r="B1" s="252" t="s">
        <v>352</v>
      </c>
      <c r="C1" s="204"/>
    </row>
    <row r="2" spans="1:3">
      <c r="A2" s="253">
        <v>1</v>
      </c>
      <c r="B2" s="421" t="s">
        <v>353</v>
      </c>
      <c r="C2" s="431" t="s">
        <v>452</v>
      </c>
    </row>
    <row r="3" spans="1:3">
      <c r="A3" s="253">
        <v>2</v>
      </c>
      <c r="B3" s="422" t="s">
        <v>349</v>
      </c>
      <c r="C3" s="431" t="s">
        <v>453</v>
      </c>
    </row>
    <row r="4" spans="1:3">
      <c r="A4" s="253">
        <v>3</v>
      </c>
      <c r="B4" s="423" t="s">
        <v>354</v>
      </c>
      <c r="C4" s="431" t="s">
        <v>454</v>
      </c>
    </row>
    <row r="5" spans="1:3">
      <c r="A5" s="254">
        <v>4</v>
      </c>
      <c r="B5" s="424" t="s">
        <v>350</v>
      </c>
      <c r="C5" s="432" t="s">
        <v>455</v>
      </c>
    </row>
    <row r="6" spans="1:3" s="255" customFormat="1" ht="45.75" customHeight="1">
      <c r="A6" s="472" t="s">
        <v>440</v>
      </c>
      <c r="B6" s="473"/>
      <c r="C6" s="473"/>
    </row>
    <row r="7" spans="1:3" ht="15">
      <c r="A7" s="256" t="s">
        <v>30</v>
      </c>
      <c r="B7" s="252" t="s">
        <v>351</v>
      </c>
    </row>
    <row r="8" spans="1:3">
      <c r="A8" s="204">
        <v>1</v>
      </c>
      <c r="B8" s="303" t="s">
        <v>21</v>
      </c>
    </row>
    <row r="9" spans="1:3">
      <c r="A9" s="204">
        <v>2</v>
      </c>
      <c r="B9" s="304" t="s">
        <v>22</v>
      </c>
    </row>
    <row r="10" spans="1:3">
      <c r="A10" s="204">
        <v>3</v>
      </c>
      <c r="B10" s="304" t="s">
        <v>23</v>
      </c>
    </row>
    <row r="11" spans="1:3">
      <c r="A11" s="204">
        <v>4</v>
      </c>
      <c r="B11" s="304" t="s">
        <v>24</v>
      </c>
      <c r="C11" s="116"/>
    </row>
    <row r="12" spans="1:3">
      <c r="A12" s="204">
        <v>5</v>
      </c>
      <c r="B12" s="304" t="s">
        <v>25</v>
      </c>
    </row>
    <row r="13" spans="1:3">
      <c r="A13" s="204">
        <v>6</v>
      </c>
      <c r="B13" s="305" t="s">
        <v>361</v>
      </c>
    </row>
    <row r="14" spans="1:3">
      <c r="A14" s="204">
        <v>7</v>
      </c>
      <c r="B14" s="304" t="s">
        <v>355</v>
      </c>
    </row>
    <row r="15" spans="1:3">
      <c r="A15" s="204">
        <v>8</v>
      </c>
      <c r="B15" s="304" t="s">
        <v>356</v>
      </c>
    </row>
    <row r="16" spans="1:3">
      <c r="A16" s="204">
        <v>9</v>
      </c>
      <c r="B16" s="304" t="s">
        <v>26</v>
      </c>
    </row>
    <row r="17" spans="1:2">
      <c r="A17" s="420" t="s">
        <v>439</v>
      </c>
      <c r="B17" s="419" t="s">
        <v>422</v>
      </c>
    </row>
    <row r="18" spans="1:2">
      <c r="A18" s="204">
        <v>10</v>
      </c>
      <c r="B18" s="304" t="s">
        <v>27</v>
      </c>
    </row>
    <row r="19" spans="1:2">
      <c r="A19" s="204">
        <v>11</v>
      </c>
      <c r="B19" s="305" t="s">
        <v>357</v>
      </c>
    </row>
    <row r="20" spans="1:2">
      <c r="A20" s="204">
        <v>12</v>
      </c>
      <c r="B20" s="305" t="s">
        <v>28</v>
      </c>
    </row>
    <row r="21" spans="1:2">
      <c r="A21" s="204">
        <v>13</v>
      </c>
      <c r="B21" s="306" t="s">
        <v>358</v>
      </c>
    </row>
    <row r="22" spans="1:2">
      <c r="A22" s="204">
        <v>14</v>
      </c>
      <c r="B22" s="303" t="s">
        <v>385</v>
      </c>
    </row>
    <row r="23" spans="1:2">
      <c r="A23" s="257">
        <v>15</v>
      </c>
      <c r="B23" s="305" t="s">
        <v>29</v>
      </c>
    </row>
    <row r="24" spans="1:2">
      <c r="A24" s="119"/>
      <c r="B24" s="20"/>
    </row>
    <row r="25" spans="1:2">
      <c r="A25" s="119"/>
      <c r="B25" s="20"/>
    </row>
    <row r="26" spans="1:2">
      <c r="A26" s="119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9" activePane="bottomRight" state="frozen"/>
      <selection activeCell="B9" sqref="B9"/>
      <selection pane="topRight" activeCell="B9" sqref="B9"/>
      <selection pane="bottomLeft" activeCell="B9" sqref="B9"/>
      <selection pane="bottomRight" activeCell="C44" sqref="C44:C46"/>
    </sheetView>
  </sheetViews>
  <sheetFormatPr defaultColWidth="9.140625" defaultRowHeight="12.75"/>
  <cols>
    <col min="1" max="1" width="9.5703125" style="119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'1. key ratios '!B1</f>
        <v>JSC " Halyk Bank Georgia"</v>
      </c>
    </row>
    <row r="2" spans="1:3" s="106" customFormat="1" ht="15.75" customHeight="1">
      <c r="A2" s="106" t="s">
        <v>32</v>
      </c>
      <c r="B2" s="436">
        <f>'1. key ratios '!B2</f>
        <v>43281</v>
      </c>
    </row>
    <row r="3" spans="1:3" s="106" customFormat="1" ht="15.75" customHeight="1"/>
    <row r="4" spans="1:3" ht="13.5" thickBot="1">
      <c r="A4" s="119" t="s">
        <v>253</v>
      </c>
      <c r="B4" s="185" t="s">
        <v>252</v>
      </c>
    </row>
    <row r="5" spans="1:3">
      <c r="A5" s="120" t="s">
        <v>7</v>
      </c>
      <c r="B5" s="121"/>
      <c r="C5" s="122" t="s">
        <v>74</v>
      </c>
    </row>
    <row r="6" spans="1:3">
      <c r="A6" s="123">
        <v>1</v>
      </c>
      <c r="B6" s="124" t="s">
        <v>251</v>
      </c>
      <c r="C6" s="125">
        <f>SUM(C7:C11)</f>
        <v>83462344</v>
      </c>
    </row>
    <row r="7" spans="1:3">
      <c r="A7" s="123">
        <v>2</v>
      </c>
      <c r="B7" s="126" t="s">
        <v>250</v>
      </c>
      <c r="C7" s="127">
        <v>62000000</v>
      </c>
    </row>
    <row r="8" spans="1:3">
      <c r="A8" s="123">
        <v>3</v>
      </c>
      <c r="B8" s="128" t="s">
        <v>249</v>
      </c>
      <c r="C8" s="127"/>
    </row>
    <row r="9" spans="1:3">
      <c r="A9" s="123">
        <v>4</v>
      </c>
      <c r="B9" s="128" t="s">
        <v>248</v>
      </c>
      <c r="C9" s="127">
        <v>1623595</v>
      </c>
    </row>
    <row r="10" spans="1:3">
      <c r="A10" s="123">
        <v>5</v>
      </c>
      <c r="B10" s="128" t="s">
        <v>247</v>
      </c>
      <c r="C10" s="127"/>
    </row>
    <row r="11" spans="1:3">
      <c r="A11" s="123">
        <v>6</v>
      </c>
      <c r="B11" s="129" t="s">
        <v>246</v>
      </c>
      <c r="C11" s="127">
        <v>19838749</v>
      </c>
    </row>
    <row r="12" spans="1:3" s="92" customFormat="1">
      <c r="A12" s="123">
        <v>7</v>
      </c>
      <c r="B12" s="124" t="s">
        <v>245</v>
      </c>
      <c r="C12" s="130">
        <f>SUM(C13:C27)</f>
        <v>5280340</v>
      </c>
    </row>
    <row r="13" spans="1:3" s="92" customFormat="1">
      <c r="A13" s="123">
        <v>8</v>
      </c>
      <c r="B13" s="131" t="s">
        <v>244</v>
      </c>
      <c r="C13" s="132">
        <v>1623595</v>
      </c>
    </row>
    <row r="14" spans="1:3" s="92" customFormat="1" ht="25.5">
      <c r="A14" s="123">
        <v>9</v>
      </c>
      <c r="B14" s="133" t="s">
        <v>243</v>
      </c>
      <c r="C14" s="132"/>
    </row>
    <row r="15" spans="1:3" s="92" customFormat="1">
      <c r="A15" s="123">
        <v>10</v>
      </c>
      <c r="B15" s="134" t="s">
        <v>242</v>
      </c>
      <c r="C15" s="132">
        <v>3656745</v>
      </c>
    </row>
    <row r="16" spans="1:3" s="92" customFormat="1">
      <c r="A16" s="123">
        <v>11</v>
      </c>
      <c r="B16" s="135" t="s">
        <v>241</v>
      </c>
      <c r="C16" s="132"/>
    </row>
    <row r="17" spans="1:3" s="92" customFormat="1">
      <c r="A17" s="123">
        <v>12</v>
      </c>
      <c r="B17" s="134" t="s">
        <v>240</v>
      </c>
      <c r="C17" s="132"/>
    </row>
    <row r="18" spans="1:3" s="92" customFormat="1">
      <c r="A18" s="123">
        <v>13</v>
      </c>
      <c r="B18" s="134" t="s">
        <v>239</v>
      </c>
      <c r="C18" s="132"/>
    </row>
    <row r="19" spans="1:3" s="92" customFormat="1">
      <c r="A19" s="123">
        <v>14</v>
      </c>
      <c r="B19" s="134" t="s">
        <v>238</v>
      </c>
      <c r="C19" s="132"/>
    </row>
    <row r="20" spans="1:3" s="92" customFormat="1">
      <c r="A20" s="123">
        <v>15</v>
      </c>
      <c r="B20" s="134" t="s">
        <v>237</v>
      </c>
      <c r="C20" s="132"/>
    </row>
    <row r="21" spans="1:3" s="92" customFormat="1" ht="25.5">
      <c r="A21" s="123">
        <v>16</v>
      </c>
      <c r="B21" s="133" t="s">
        <v>236</v>
      </c>
      <c r="C21" s="132"/>
    </row>
    <row r="22" spans="1:3" s="92" customFormat="1">
      <c r="A22" s="123">
        <v>17</v>
      </c>
      <c r="B22" s="136" t="s">
        <v>235</v>
      </c>
      <c r="C22" s="132"/>
    </row>
    <row r="23" spans="1:3" s="92" customFormat="1">
      <c r="A23" s="123">
        <v>18</v>
      </c>
      <c r="B23" s="133" t="s">
        <v>234</v>
      </c>
      <c r="C23" s="132"/>
    </row>
    <row r="24" spans="1:3" s="92" customFormat="1" ht="25.5">
      <c r="A24" s="123">
        <v>19</v>
      </c>
      <c r="B24" s="133" t="s">
        <v>211</v>
      </c>
      <c r="C24" s="132"/>
    </row>
    <row r="25" spans="1:3" s="92" customFormat="1">
      <c r="A25" s="123">
        <v>20</v>
      </c>
      <c r="B25" s="137" t="s">
        <v>233</v>
      </c>
      <c r="C25" s="132"/>
    </row>
    <row r="26" spans="1:3" s="92" customFormat="1">
      <c r="A26" s="123">
        <v>21</v>
      </c>
      <c r="B26" s="137" t="s">
        <v>232</v>
      </c>
      <c r="C26" s="132"/>
    </row>
    <row r="27" spans="1:3" s="92" customFormat="1">
      <c r="A27" s="123">
        <v>22</v>
      </c>
      <c r="B27" s="137" t="s">
        <v>231</v>
      </c>
      <c r="C27" s="132"/>
    </row>
    <row r="28" spans="1:3" s="92" customFormat="1">
      <c r="A28" s="123">
        <v>23</v>
      </c>
      <c r="B28" s="138" t="s">
        <v>230</v>
      </c>
      <c r="C28" s="130">
        <f>C6-C12</f>
        <v>78182004</v>
      </c>
    </row>
    <row r="29" spans="1:3" s="92" customFormat="1">
      <c r="A29" s="139"/>
      <c r="B29" s="140"/>
      <c r="C29" s="132"/>
    </row>
    <row r="30" spans="1:3" s="92" customFormat="1">
      <c r="A30" s="139">
        <v>24</v>
      </c>
      <c r="B30" s="138" t="s">
        <v>229</v>
      </c>
      <c r="C30" s="130">
        <f>C31+C34</f>
        <v>0</v>
      </c>
    </row>
    <row r="31" spans="1:3" s="92" customFormat="1">
      <c r="A31" s="139">
        <v>25</v>
      </c>
      <c r="B31" s="128" t="s">
        <v>228</v>
      </c>
      <c r="C31" s="141">
        <f>C32+C33</f>
        <v>0</v>
      </c>
    </row>
    <row r="32" spans="1:3" s="92" customFormat="1">
      <c r="A32" s="139">
        <v>26</v>
      </c>
      <c r="B32" s="142" t="s">
        <v>310</v>
      </c>
      <c r="C32" s="132"/>
    </row>
    <row r="33" spans="1:3" s="92" customFormat="1">
      <c r="A33" s="139">
        <v>27</v>
      </c>
      <c r="B33" s="142" t="s">
        <v>227</v>
      </c>
      <c r="C33" s="132"/>
    </row>
    <row r="34" spans="1:3" s="92" customFormat="1">
      <c r="A34" s="139">
        <v>28</v>
      </c>
      <c r="B34" s="128" t="s">
        <v>226</v>
      </c>
      <c r="C34" s="132"/>
    </row>
    <row r="35" spans="1:3" s="92" customFormat="1">
      <c r="A35" s="139">
        <v>29</v>
      </c>
      <c r="B35" s="138" t="s">
        <v>225</v>
      </c>
      <c r="C35" s="130">
        <f>SUM(C36:C40)</f>
        <v>0</v>
      </c>
    </row>
    <row r="36" spans="1:3" s="92" customFormat="1">
      <c r="A36" s="139">
        <v>30</v>
      </c>
      <c r="B36" s="133" t="s">
        <v>224</v>
      </c>
      <c r="C36" s="132"/>
    </row>
    <row r="37" spans="1:3" s="92" customFormat="1">
      <c r="A37" s="139">
        <v>31</v>
      </c>
      <c r="B37" s="134" t="s">
        <v>223</v>
      </c>
      <c r="C37" s="132"/>
    </row>
    <row r="38" spans="1:3" s="92" customFormat="1" ht="25.5">
      <c r="A38" s="139">
        <v>32</v>
      </c>
      <c r="B38" s="133" t="s">
        <v>222</v>
      </c>
      <c r="C38" s="132"/>
    </row>
    <row r="39" spans="1:3" s="92" customFormat="1" ht="25.5">
      <c r="A39" s="139">
        <v>33</v>
      </c>
      <c r="B39" s="133" t="s">
        <v>211</v>
      </c>
      <c r="C39" s="132"/>
    </row>
    <row r="40" spans="1:3" s="92" customFormat="1">
      <c r="A40" s="139">
        <v>34</v>
      </c>
      <c r="B40" s="137" t="s">
        <v>221</v>
      </c>
      <c r="C40" s="132"/>
    </row>
    <row r="41" spans="1:3" s="92" customFormat="1">
      <c r="A41" s="139">
        <v>35</v>
      </c>
      <c r="B41" s="138" t="s">
        <v>220</v>
      </c>
      <c r="C41" s="130">
        <f>C30-C35</f>
        <v>0</v>
      </c>
    </row>
    <row r="42" spans="1:3" s="92" customFormat="1">
      <c r="A42" s="139"/>
      <c r="B42" s="140"/>
      <c r="C42" s="132"/>
    </row>
    <row r="43" spans="1:3" s="92" customFormat="1">
      <c r="A43" s="139">
        <v>36</v>
      </c>
      <c r="B43" s="143" t="s">
        <v>219</v>
      </c>
      <c r="C43" s="130">
        <f>SUM(C44:C46)</f>
        <v>24917017.787500001</v>
      </c>
    </row>
    <row r="44" spans="1:3" s="92" customFormat="1">
      <c r="A44" s="139">
        <v>37</v>
      </c>
      <c r="B44" s="128" t="s">
        <v>218</v>
      </c>
      <c r="C44" s="132">
        <v>19612800</v>
      </c>
    </row>
    <row r="45" spans="1:3" s="92" customFormat="1">
      <c r="A45" s="139">
        <v>38</v>
      </c>
      <c r="B45" s="128" t="s">
        <v>217</v>
      </c>
      <c r="C45" s="132"/>
    </row>
    <row r="46" spans="1:3" s="92" customFormat="1">
      <c r="A46" s="139">
        <v>39</v>
      </c>
      <c r="B46" s="128" t="s">
        <v>216</v>
      </c>
      <c r="C46" s="132">
        <v>5304217.7875000006</v>
      </c>
    </row>
    <row r="47" spans="1:3" s="92" customFormat="1">
      <c r="A47" s="139">
        <v>40</v>
      </c>
      <c r="B47" s="143" t="s">
        <v>215</v>
      </c>
      <c r="C47" s="130">
        <f>SUM(C48:C51)</f>
        <v>0</v>
      </c>
    </row>
    <row r="48" spans="1:3" s="92" customFormat="1">
      <c r="A48" s="139">
        <v>41</v>
      </c>
      <c r="B48" s="133" t="s">
        <v>214</v>
      </c>
      <c r="C48" s="132"/>
    </row>
    <row r="49" spans="1:3" s="92" customFormat="1">
      <c r="A49" s="139">
        <v>42</v>
      </c>
      <c r="B49" s="134" t="s">
        <v>213</v>
      </c>
      <c r="C49" s="132"/>
    </row>
    <row r="50" spans="1:3" s="92" customFormat="1">
      <c r="A50" s="139">
        <v>43</v>
      </c>
      <c r="B50" s="133" t="s">
        <v>212</v>
      </c>
      <c r="C50" s="132"/>
    </row>
    <row r="51" spans="1:3" s="92" customFormat="1" ht="25.5">
      <c r="A51" s="139">
        <v>44</v>
      </c>
      <c r="B51" s="133" t="s">
        <v>211</v>
      </c>
      <c r="C51" s="132"/>
    </row>
    <row r="52" spans="1:3" s="92" customFormat="1" ht="13.5" thickBot="1">
      <c r="A52" s="144">
        <v>45</v>
      </c>
      <c r="B52" s="145" t="s">
        <v>210</v>
      </c>
      <c r="C52" s="146">
        <f>C43-C47</f>
        <v>24917017.787500001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G18" sqref="G18"/>
    </sheetView>
  </sheetViews>
  <sheetFormatPr defaultColWidth="9.140625" defaultRowHeight="12.75"/>
  <cols>
    <col min="1" max="1" width="9.42578125" style="320" bestFit="1" customWidth="1"/>
    <col min="2" max="2" width="59" style="320" customWidth="1"/>
    <col min="3" max="3" width="16.7109375" style="320" bestFit="1" customWidth="1"/>
    <col min="4" max="4" width="14.140625" style="320" customWidth="1"/>
    <col min="5" max="16384" width="9.140625" style="320"/>
  </cols>
  <sheetData>
    <row r="1" spans="1:4" ht="15">
      <c r="A1" s="390" t="s">
        <v>31</v>
      </c>
      <c r="B1" s="391" t="str">
        <f>'1. key ratios '!B1</f>
        <v>JSC " Halyk Bank Georgia"</v>
      </c>
    </row>
    <row r="2" spans="1:4" s="286" customFormat="1" ht="15.75" customHeight="1">
      <c r="A2" s="286" t="s">
        <v>32</v>
      </c>
      <c r="B2" s="437">
        <f>'1. key ratios '!B2</f>
        <v>43281</v>
      </c>
    </row>
    <row r="3" spans="1:4" s="286" customFormat="1" ht="15.75" customHeight="1"/>
    <row r="4" spans="1:4" ht="13.5" thickBot="1">
      <c r="A4" s="346" t="s">
        <v>421</v>
      </c>
      <c r="B4" s="403" t="s">
        <v>422</v>
      </c>
    </row>
    <row r="5" spans="1:4" s="404" customFormat="1">
      <c r="A5" s="494" t="s">
        <v>425</v>
      </c>
      <c r="B5" s="495"/>
      <c r="C5" s="392" t="s">
        <v>423</v>
      </c>
      <c r="D5" s="393" t="s">
        <v>424</v>
      </c>
    </row>
    <row r="6" spans="1:4" s="405" customFormat="1">
      <c r="A6" s="394">
        <v>1</v>
      </c>
      <c r="B6" s="395" t="s">
        <v>426</v>
      </c>
      <c r="C6" s="395"/>
      <c r="D6" s="396"/>
    </row>
    <row r="7" spans="1:4" s="405" customFormat="1">
      <c r="A7" s="397" t="s">
        <v>408</v>
      </c>
      <c r="B7" s="398" t="s">
        <v>427</v>
      </c>
      <c r="C7" s="398" t="s">
        <v>438</v>
      </c>
      <c r="D7" s="456">
        <v>19738956.464279998</v>
      </c>
    </row>
    <row r="8" spans="1:4" s="405" customFormat="1">
      <c r="A8" s="397" t="s">
        <v>409</v>
      </c>
      <c r="B8" s="398" t="s">
        <v>428</v>
      </c>
      <c r="C8" s="398" t="s">
        <v>410</v>
      </c>
      <c r="D8" s="456">
        <v>26318608.619039997</v>
      </c>
    </row>
    <row r="9" spans="1:4" s="405" customFormat="1">
      <c r="A9" s="397" t="s">
        <v>411</v>
      </c>
      <c r="B9" s="398" t="s">
        <v>429</v>
      </c>
      <c r="C9" s="398" t="s">
        <v>412</v>
      </c>
      <c r="D9" s="456">
        <v>35091478.158720002</v>
      </c>
    </row>
    <row r="10" spans="1:4" s="405" customFormat="1">
      <c r="A10" s="394" t="s">
        <v>413</v>
      </c>
      <c r="B10" s="395" t="s">
        <v>430</v>
      </c>
      <c r="C10" s="395"/>
      <c r="D10" s="396"/>
    </row>
    <row r="11" spans="1:4" s="406" customFormat="1">
      <c r="A11" s="399" t="s">
        <v>414</v>
      </c>
      <c r="B11" s="400" t="s">
        <v>431</v>
      </c>
      <c r="C11" s="400" t="s">
        <v>415</v>
      </c>
      <c r="D11" s="457">
        <v>10966086.9246</v>
      </c>
    </row>
    <row r="12" spans="1:4" s="406" customFormat="1">
      <c r="A12" s="399" t="s">
        <v>416</v>
      </c>
      <c r="B12" s="400" t="s">
        <v>432</v>
      </c>
      <c r="C12" s="400" t="s">
        <v>417</v>
      </c>
      <c r="D12" s="457">
        <v>0</v>
      </c>
    </row>
    <row r="13" spans="1:4" s="406" customFormat="1">
      <c r="A13" s="399" t="s">
        <v>418</v>
      </c>
      <c r="B13" s="400" t="s">
        <v>433</v>
      </c>
      <c r="C13" s="400" t="s">
        <v>417</v>
      </c>
      <c r="D13" s="457">
        <v>0</v>
      </c>
    </row>
    <row r="14" spans="1:4" s="406" customFormat="1">
      <c r="A14" s="394" t="s">
        <v>419</v>
      </c>
      <c r="B14" s="395" t="s">
        <v>434</v>
      </c>
      <c r="C14" s="401" t="s">
        <v>417</v>
      </c>
      <c r="D14" s="396"/>
    </row>
    <row r="15" spans="1:4" s="406" customFormat="1">
      <c r="A15" s="399">
        <v>3.1</v>
      </c>
      <c r="B15" s="400" t="s">
        <v>441</v>
      </c>
      <c r="C15" s="458">
        <v>9.7974196479191145E-2</v>
      </c>
      <c r="D15" s="457">
        <v>42975742.198345974</v>
      </c>
    </row>
    <row r="16" spans="1:4" s="406" customFormat="1">
      <c r="A16" s="399">
        <v>3.2</v>
      </c>
      <c r="B16" s="400" t="s">
        <v>442</v>
      </c>
      <c r="C16" s="458">
        <v>0.12246544171320242</v>
      </c>
      <c r="D16" s="457">
        <v>53718667.163460493</v>
      </c>
    </row>
    <row r="17" spans="1:6" s="405" customFormat="1" ht="13.5" thickBot="1">
      <c r="A17" s="399">
        <v>3.3</v>
      </c>
      <c r="B17" s="400" t="s">
        <v>443</v>
      </c>
      <c r="C17" s="458">
        <v>0.18295392228426993</v>
      </c>
      <c r="D17" s="457">
        <v>80251544.598632678</v>
      </c>
    </row>
    <row r="18" spans="1:6" s="404" customFormat="1">
      <c r="A18" s="496" t="s">
        <v>437</v>
      </c>
      <c r="B18" s="497"/>
      <c r="C18" s="392" t="s">
        <v>423</v>
      </c>
      <c r="D18" s="393" t="s">
        <v>424</v>
      </c>
    </row>
    <row r="19" spans="1:6" s="405" customFormat="1">
      <c r="A19" s="402">
        <v>4</v>
      </c>
      <c r="B19" s="400" t="s">
        <v>435</v>
      </c>
      <c r="C19" s="459">
        <v>0.17245894666013545</v>
      </c>
      <c r="D19" s="457">
        <v>75647992</v>
      </c>
    </row>
    <row r="20" spans="1:6" s="405" customFormat="1">
      <c r="A20" s="402">
        <v>5</v>
      </c>
      <c r="B20" s="400" t="s">
        <v>142</v>
      </c>
      <c r="C20" s="459">
        <v>0.17245894666013545</v>
      </c>
      <c r="D20" s="457">
        <v>75647992</v>
      </c>
    </row>
    <row r="21" spans="1:6" s="405" customFormat="1" ht="13.5" thickBot="1">
      <c r="A21" s="407" t="s">
        <v>420</v>
      </c>
      <c r="B21" s="408" t="s">
        <v>436</v>
      </c>
      <c r="C21" s="460">
        <v>0.22750650516556095</v>
      </c>
      <c r="D21" s="457">
        <v>99794244.462300003</v>
      </c>
    </row>
    <row r="22" spans="1:6">
      <c r="F22" s="346"/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pane xSplit="1" ySplit="5" topLeftCell="B27" activePane="bottomRight" state="frozen"/>
      <selection activeCell="B47" sqref="B47"/>
      <selection pane="topRight" activeCell="B47" sqref="B47"/>
      <selection pane="bottomLeft" activeCell="B47" sqref="B47"/>
      <selection pane="bottomRight" activeCell="C36" sqref="C36:C42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433" t="str">
        <f>'1. key ratios '!B1</f>
        <v>JSC " Halyk Bank Georgia"</v>
      </c>
      <c r="E1" s="4"/>
      <c r="F1" s="4"/>
    </row>
    <row r="2" spans="1:6" s="106" customFormat="1" ht="15.75" customHeight="1">
      <c r="A2" s="2" t="s">
        <v>32</v>
      </c>
      <c r="B2" s="436">
        <f>'1. key ratios '!B2</f>
        <v>43281</v>
      </c>
    </row>
    <row r="3" spans="1:6" s="106" customFormat="1" ht="15.75" customHeight="1">
      <c r="A3" s="147"/>
    </row>
    <row r="4" spans="1:6" s="106" customFormat="1" ht="15.75" customHeight="1" thickBot="1">
      <c r="A4" s="106" t="s">
        <v>87</v>
      </c>
      <c r="B4" s="277" t="s">
        <v>294</v>
      </c>
      <c r="D4" s="58" t="s">
        <v>74</v>
      </c>
    </row>
    <row r="5" spans="1:6" ht="25.5">
      <c r="A5" s="148" t="s">
        <v>7</v>
      </c>
      <c r="B5" s="309" t="s">
        <v>348</v>
      </c>
      <c r="C5" s="149" t="s">
        <v>95</v>
      </c>
      <c r="D5" s="150" t="s">
        <v>96</v>
      </c>
    </row>
    <row r="6" spans="1:6">
      <c r="A6" s="112">
        <v>1</v>
      </c>
      <c r="B6" s="151" t="s">
        <v>36</v>
      </c>
      <c r="C6" s="152">
        <v>9912511</v>
      </c>
      <c r="D6" s="153"/>
      <c r="E6" s="154"/>
    </row>
    <row r="7" spans="1:6">
      <c r="A7" s="112">
        <v>2</v>
      </c>
      <c r="B7" s="155" t="s">
        <v>37</v>
      </c>
      <c r="C7" s="156">
        <v>58680046</v>
      </c>
      <c r="D7" s="157"/>
      <c r="E7" s="154"/>
    </row>
    <row r="8" spans="1:6">
      <c r="A8" s="112">
        <v>3</v>
      </c>
      <c r="B8" s="155" t="s">
        <v>38</v>
      </c>
      <c r="C8" s="156">
        <v>14082447</v>
      </c>
      <c r="D8" s="157"/>
      <c r="E8" s="154"/>
    </row>
    <row r="9" spans="1:6">
      <c r="A9" s="112">
        <v>4</v>
      </c>
      <c r="B9" s="155" t="s">
        <v>39</v>
      </c>
      <c r="C9" s="156"/>
      <c r="D9" s="157"/>
      <c r="E9" s="154"/>
    </row>
    <row r="10" spans="1:6">
      <c r="A10" s="112">
        <v>5</v>
      </c>
      <c r="B10" s="155" t="s">
        <v>40</v>
      </c>
      <c r="C10" s="156">
        <v>16191536</v>
      </c>
      <c r="D10" s="157"/>
      <c r="E10" s="154"/>
    </row>
    <row r="11" spans="1:6">
      <c r="A11" s="112">
        <v>6.1</v>
      </c>
      <c r="B11" s="278" t="s">
        <v>41</v>
      </c>
      <c r="C11" s="158">
        <v>350532059</v>
      </c>
      <c r="D11" s="159"/>
      <c r="E11" s="160"/>
    </row>
    <row r="12" spans="1:6">
      <c r="A12" s="112">
        <v>6.2</v>
      </c>
      <c r="B12" s="279" t="s">
        <v>42</v>
      </c>
      <c r="C12" s="158">
        <v>-15518731</v>
      </c>
      <c r="D12" s="159"/>
      <c r="E12" s="160"/>
    </row>
    <row r="13" spans="1:6">
      <c r="A13" s="112" t="s">
        <v>473</v>
      </c>
      <c r="B13" s="461" t="s">
        <v>472</v>
      </c>
      <c r="C13" s="158">
        <v>5304217.7875000006</v>
      </c>
      <c r="D13" s="163" t="s">
        <v>471</v>
      </c>
      <c r="E13" s="160"/>
    </row>
    <row r="14" spans="1:6">
      <c r="A14" s="112">
        <v>6</v>
      </c>
      <c r="B14" s="155" t="s">
        <v>43</v>
      </c>
      <c r="C14" s="161">
        <v>335013328</v>
      </c>
      <c r="D14" s="159"/>
      <c r="E14" s="154"/>
    </row>
    <row r="15" spans="1:6">
      <c r="A15" s="112">
        <v>7</v>
      </c>
      <c r="B15" s="155" t="s">
        <v>44</v>
      </c>
      <c r="C15" s="156">
        <v>2407111</v>
      </c>
      <c r="D15" s="157"/>
      <c r="E15" s="154"/>
    </row>
    <row r="16" spans="1:6">
      <c r="A16" s="112">
        <v>8</v>
      </c>
      <c r="B16" s="307" t="s">
        <v>206</v>
      </c>
      <c r="C16" s="156">
        <v>350665</v>
      </c>
      <c r="D16" s="157"/>
      <c r="E16" s="154"/>
    </row>
    <row r="17" spans="1:5">
      <c r="A17" s="112">
        <v>9</v>
      </c>
      <c r="B17" s="155" t="s">
        <v>45</v>
      </c>
      <c r="C17" s="156">
        <v>54000</v>
      </c>
      <c r="D17" s="157"/>
      <c r="E17" s="154"/>
    </row>
    <row r="18" spans="1:5">
      <c r="A18" s="112">
        <v>9.1</v>
      </c>
      <c r="B18" s="162" t="s">
        <v>90</v>
      </c>
      <c r="C18" s="158"/>
      <c r="D18" s="157"/>
      <c r="E18" s="154"/>
    </row>
    <row r="19" spans="1:5">
      <c r="A19" s="112">
        <v>9.1999999999999993</v>
      </c>
      <c r="B19" s="162" t="s">
        <v>91</v>
      </c>
      <c r="C19" s="158"/>
      <c r="D19" s="157"/>
      <c r="E19" s="154"/>
    </row>
    <row r="20" spans="1:5">
      <c r="A20" s="112">
        <v>9.3000000000000007</v>
      </c>
      <c r="B20" s="280" t="s">
        <v>276</v>
      </c>
      <c r="C20" s="158"/>
      <c r="D20" s="157"/>
      <c r="E20" s="154"/>
    </row>
    <row r="21" spans="1:5">
      <c r="A21" s="112">
        <v>10</v>
      </c>
      <c r="B21" s="155" t="s">
        <v>46</v>
      </c>
      <c r="C21" s="156">
        <v>16853201</v>
      </c>
      <c r="D21" s="157"/>
      <c r="E21" s="154"/>
    </row>
    <row r="22" spans="1:5">
      <c r="A22" s="112">
        <v>10.1</v>
      </c>
      <c r="B22" s="162" t="s">
        <v>92</v>
      </c>
      <c r="C22" s="156">
        <v>3656745</v>
      </c>
      <c r="D22" s="163" t="s">
        <v>94</v>
      </c>
      <c r="E22" s="154"/>
    </row>
    <row r="23" spans="1:5">
      <c r="A23" s="112">
        <v>11</v>
      </c>
      <c r="B23" s="164" t="s">
        <v>47</v>
      </c>
      <c r="C23" s="165">
        <v>1619022</v>
      </c>
      <c r="D23" s="166"/>
      <c r="E23" s="154"/>
    </row>
    <row r="24" spans="1:5" ht="15">
      <c r="A24" s="112">
        <v>12</v>
      </c>
      <c r="B24" s="167" t="s">
        <v>48</v>
      </c>
      <c r="C24" s="168">
        <f>SUM(C6:C10,C14:C17,C21,C23)</f>
        <v>455163867</v>
      </c>
      <c r="D24" s="169"/>
      <c r="E24" s="170"/>
    </row>
    <row r="25" spans="1:5">
      <c r="A25" s="112">
        <v>13</v>
      </c>
      <c r="B25" s="155" t="s">
        <v>50</v>
      </c>
      <c r="C25" s="171">
        <v>128709000</v>
      </c>
      <c r="D25" s="172"/>
      <c r="E25" s="154"/>
    </row>
    <row r="26" spans="1:5">
      <c r="A26" s="112">
        <v>14</v>
      </c>
      <c r="B26" s="155" t="s">
        <v>51</v>
      </c>
      <c r="C26" s="156">
        <v>31643131</v>
      </c>
      <c r="D26" s="157"/>
      <c r="E26" s="154"/>
    </row>
    <row r="27" spans="1:5">
      <c r="A27" s="112">
        <v>15</v>
      </c>
      <c r="B27" s="155" t="s">
        <v>52</v>
      </c>
      <c r="C27" s="156">
        <v>4841864</v>
      </c>
      <c r="D27" s="157"/>
      <c r="E27" s="154"/>
    </row>
    <row r="28" spans="1:5">
      <c r="A28" s="112">
        <v>16</v>
      </c>
      <c r="B28" s="155" t="s">
        <v>53</v>
      </c>
      <c r="C28" s="156">
        <v>30965158</v>
      </c>
      <c r="D28" s="157"/>
      <c r="E28" s="154"/>
    </row>
    <row r="29" spans="1:5">
      <c r="A29" s="112">
        <v>17</v>
      </c>
      <c r="B29" s="155" t="s">
        <v>54</v>
      </c>
      <c r="C29" s="156"/>
      <c r="D29" s="157"/>
      <c r="E29" s="154"/>
    </row>
    <row r="30" spans="1:5">
      <c r="A30" s="112">
        <v>18</v>
      </c>
      <c r="B30" s="155" t="s">
        <v>55</v>
      </c>
      <c r="C30" s="156">
        <v>139741200</v>
      </c>
      <c r="D30" s="157"/>
      <c r="E30" s="154"/>
    </row>
    <row r="31" spans="1:5">
      <c r="A31" s="112">
        <v>19</v>
      </c>
      <c r="B31" s="155" t="s">
        <v>56</v>
      </c>
      <c r="C31" s="156">
        <v>6672275</v>
      </c>
      <c r="D31" s="157"/>
      <c r="E31" s="154"/>
    </row>
    <row r="32" spans="1:5">
      <c r="A32" s="112">
        <v>20</v>
      </c>
      <c r="B32" s="155" t="s">
        <v>57</v>
      </c>
      <c r="C32" s="156">
        <v>4612895</v>
      </c>
      <c r="D32" s="157"/>
      <c r="E32" s="154"/>
    </row>
    <row r="33" spans="1:5">
      <c r="A33" s="112">
        <v>21</v>
      </c>
      <c r="B33" s="164" t="s">
        <v>58</v>
      </c>
      <c r="C33" s="165">
        <v>24516000</v>
      </c>
      <c r="D33" s="166"/>
      <c r="E33" s="154"/>
    </row>
    <row r="34" spans="1:5">
      <c r="A34" s="112">
        <v>21.1</v>
      </c>
      <c r="B34" s="173" t="s">
        <v>93</v>
      </c>
      <c r="C34" s="174">
        <v>19612800</v>
      </c>
      <c r="D34" s="163" t="s">
        <v>474</v>
      </c>
      <c r="E34" s="154"/>
    </row>
    <row r="35" spans="1:5" ht="15">
      <c r="A35" s="112">
        <v>22</v>
      </c>
      <c r="B35" s="167" t="s">
        <v>59</v>
      </c>
      <c r="C35" s="168">
        <f>SUM(C25:C33)</f>
        <v>371701523</v>
      </c>
      <c r="D35" s="169"/>
      <c r="E35" s="170"/>
    </row>
    <row r="36" spans="1:5">
      <c r="A36" s="112">
        <v>23</v>
      </c>
      <c r="B36" s="164" t="s">
        <v>61</v>
      </c>
      <c r="C36" s="156">
        <v>62000000</v>
      </c>
      <c r="D36" s="163" t="s">
        <v>475</v>
      </c>
      <c r="E36" s="154"/>
    </row>
    <row r="37" spans="1:5">
      <c r="A37" s="112">
        <v>24</v>
      </c>
      <c r="B37" s="164" t="s">
        <v>62</v>
      </c>
      <c r="C37" s="156"/>
      <c r="D37" s="157"/>
      <c r="E37" s="154"/>
    </row>
    <row r="38" spans="1:5">
      <c r="A38" s="112">
        <v>25</v>
      </c>
      <c r="B38" s="164" t="s">
        <v>63</v>
      </c>
      <c r="C38" s="156"/>
      <c r="D38" s="157"/>
      <c r="E38" s="154"/>
    </row>
    <row r="39" spans="1:5">
      <c r="A39" s="112">
        <v>26</v>
      </c>
      <c r="B39" s="164" t="s">
        <v>64</v>
      </c>
      <c r="C39" s="156"/>
      <c r="D39" s="157"/>
      <c r="E39" s="154"/>
    </row>
    <row r="40" spans="1:5">
      <c r="A40" s="112">
        <v>27</v>
      </c>
      <c r="B40" s="164" t="s">
        <v>65</v>
      </c>
      <c r="C40" s="156"/>
      <c r="D40" s="157"/>
      <c r="E40" s="154"/>
    </row>
    <row r="41" spans="1:5">
      <c r="A41" s="112">
        <v>28</v>
      </c>
      <c r="B41" s="164" t="s">
        <v>66</v>
      </c>
      <c r="C41" s="156">
        <v>19838749</v>
      </c>
      <c r="D41" s="163" t="s">
        <v>476</v>
      </c>
      <c r="E41" s="154"/>
    </row>
    <row r="42" spans="1:5">
      <c r="A42" s="112">
        <v>29</v>
      </c>
      <c r="B42" s="164" t="s">
        <v>67</v>
      </c>
      <c r="C42" s="156">
        <v>1623595</v>
      </c>
      <c r="D42" s="163" t="s">
        <v>477</v>
      </c>
      <c r="E42" s="154"/>
    </row>
    <row r="43" spans="1:5" ht="15.75" thickBot="1">
      <c r="A43" s="175">
        <v>30</v>
      </c>
      <c r="B43" s="176" t="s">
        <v>274</v>
      </c>
      <c r="C43" s="177">
        <f>SUM(C36:C42)</f>
        <v>83462344</v>
      </c>
      <c r="D43" s="178"/>
      <c r="E43" s="17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6" bestFit="1" customWidth="1"/>
    <col min="17" max="17" width="14.7109375" style="56" customWidth="1"/>
    <col min="18" max="18" width="13" style="56" bestFit="1" customWidth="1"/>
    <col min="19" max="19" width="34.85546875" style="56" customWidth="1"/>
    <col min="20" max="16384" width="9.140625" style="56"/>
  </cols>
  <sheetData>
    <row r="1" spans="1:19">
      <c r="A1" s="2" t="s">
        <v>31</v>
      </c>
      <c r="B1" s="4" t="str">
        <f>'1. key ratios '!B1</f>
        <v>JSC " Halyk Bank Georgia"</v>
      </c>
    </row>
    <row r="2" spans="1:19">
      <c r="A2" s="2" t="s">
        <v>32</v>
      </c>
      <c r="B2" s="434">
        <f>'1. key ratios '!B2</f>
        <v>43281</v>
      </c>
    </row>
    <row r="4" spans="1:19" ht="26.25" thickBot="1">
      <c r="A4" s="4" t="s">
        <v>256</v>
      </c>
      <c r="B4" s="330" t="s">
        <v>383</v>
      </c>
    </row>
    <row r="5" spans="1:19" s="317" customFormat="1">
      <c r="A5" s="312"/>
      <c r="B5" s="313"/>
      <c r="C5" s="314" t="s">
        <v>0</v>
      </c>
      <c r="D5" s="314" t="s">
        <v>1</v>
      </c>
      <c r="E5" s="314" t="s">
        <v>2</v>
      </c>
      <c r="F5" s="314" t="s">
        <v>3</v>
      </c>
      <c r="G5" s="314" t="s">
        <v>4</v>
      </c>
      <c r="H5" s="314" t="s">
        <v>6</v>
      </c>
      <c r="I5" s="314" t="s">
        <v>9</v>
      </c>
      <c r="J5" s="314" t="s">
        <v>10</v>
      </c>
      <c r="K5" s="314" t="s">
        <v>11</v>
      </c>
      <c r="L5" s="314" t="s">
        <v>12</v>
      </c>
      <c r="M5" s="314" t="s">
        <v>13</v>
      </c>
      <c r="N5" s="314" t="s">
        <v>14</v>
      </c>
      <c r="O5" s="314" t="s">
        <v>366</v>
      </c>
      <c r="P5" s="314" t="s">
        <v>367</v>
      </c>
      <c r="Q5" s="314" t="s">
        <v>368</v>
      </c>
      <c r="R5" s="315" t="s">
        <v>369</v>
      </c>
      <c r="S5" s="316" t="s">
        <v>370</v>
      </c>
    </row>
    <row r="6" spans="1:19" s="317" customFormat="1" ht="99" customHeight="1">
      <c r="A6" s="318"/>
      <c r="B6" s="502" t="s">
        <v>371</v>
      </c>
      <c r="C6" s="498">
        <v>0</v>
      </c>
      <c r="D6" s="499"/>
      <c r="E6" s="498">
        <v>0.2</v>
      </c>
      <c r="F6" s="499"/>
      <c r="G6" s="498">
        <v>0.35</v>
      </c>
      <c r="H6" s="499"/>
      <c r="I6" s="498">
        <v>0.5</v>
      </c>
      <c r="J6" s="499"/>
      <c r="K6" s="498">
        <v>0.75</v>
      </c>
      <c r="L6" s="499"/>
      <c r="M6" s="498">
        <v>1</v>
      </c>
      <c r="N6" s="499"/>
      <c r="O6" s="498">
        <v>1.5</v>
      </c>
      <c r="P6" s="499"/>
      <c r="Q6" s="498">
        <v>2.5</v>
      </c>
      <c r="R6" s="499"/>
      <c r="S6" s="500" t="s">
        <v>255</v>
      </c>
    </row>
    <row r="7" spans="1:19" s="317" customFormat="1" ht="30.75" customHeight="1">
      <c r="A7" s="318"/>
      <c r="B7" s="503"/>
      <c r="C7" s="308" t="s">
        <v>258</v>
      </c>
      <c r="D7" s="308" t="s">
        <v>257</v>
      </c>
      <c r="E7" s="308" t="s">
        <v>258</v>
      </c>
      <c r="F7" s="308" t="s">
        <v>257</v>
      </c>
      <c r="G7" s="308" t="s">
        <v>258</v>
      </c>
      <c r="H7" s="308" t="s">
        <v>257</v>
      </c>
      <c r="I7" s="308" t="s">
        <v>258</v>
      </c>
      <c r="J7" s="308" t="s">
        <v>257</v>
      </c>
      <c r="K7" s="308" t="s">
        <v>258</v>
      </c>
      <c r="L7" s="308" t="s">
        <v>257</v>
      </c>
      <c r="M7" s="308" t="s">
        <v>258</v>
      </c>
      <c r="N7" s="308" t="s">
        <v>257</v>
      </c>
      <c r="O7" s="308" t="s">
        <v>258</v>
      </c>
      <c r="P7" s="308" t="s">
        <v>257</v>
      </c>
      <c r="Q7" s="308" t="s">
        <v>258</v>
      </c>
      <c r="R7" s="308" t="s">
        <v>257</v>
      </c>
      <c r="S7" s="501"/>
    </row>
    <row r="8" spans="1:19" s="181" customFormat="1">
      <c r="A8" s="179">
        <v>1</v>
      </c>
      <c r="B8" s="1" t="s">
        <v>98</v>
      </c>
      <c r="C8" s="180">
        <v>28144057</v>
      </c>
      <c r="D8" s="180"/>
      <c r="E8" s="180"/>
      <c r="F8" s="180"/>
      <c r="G8" s="180"/>
      <c r="H8" s="180"/>
      <c r="I8" s="180"/>
      <c r="J8" s="180"/>
      <c r="K8" s="180"/>
      <c r="L8" s="180"/>
      <c r="M8" s="180">
        <v>46727525</v>
      </c>
      <c r="N8" s="180"/>
      <c r="O8" s="180"/>
      <c r="P8" s="180"/>
      <c r="Q8" s="180"/>
      <c r="R8" s="180"/>
      <c r="S8" s="331">
        <f>$C$6*SUM(C8:D8)+$E$6*SUM(E8:F8)+$G$6*SUM(G8:H8)+$I$6*SUM(I8:J8)+$K$6*SUM(K8:L8)+$M$6*SUM(M8:N8)+$O$6*SUM(O8:P8)+$Q$6*SUM(Q8:R8)</f>
        <v>46727525</v>
      </c>
    </row>
    <row r="9" spans="1:19" s="181" customFormat="1">
      <c r="A9" s="179">
        <v>2</v>
      </c>
      <c r="B9" s="1" t="s">
        <v>99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331">
        <f t="shared" ref="S9:S21" si="0">$C$6*SUM(C9:D9)+$E$6*SUM(E9:F9)+$G$6*SUM(G9:H9)+$I$6*SUM(I9:J9)+$K$6*SUM(K9:L9)+$M$6*SUM(M9:N9)+$O$6*SUM(O9:P9)+$Q$6*SUM(Q9:R9)</f>
        <v>0</v>
      </c>
    </row>
    <row r="10" spans="1:19" s="181" customFormat="1">
      <c r="A10" s="179">
        <v>3</v>
      </c>
      <c r="B10" s="1" t="s">
        <v>277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331">
        <f t="shared" si="0"/>
        <v>0</v>
      </c>
    </row>
    <row r="11" spans="1:19" s="181" customFormat="1">
      <c r="A11" s="179">
        <v>4</v>
      </c>
      <c r="B11" s="1" t="s">
        <v>100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331">
        <f t="shared" si="0"/>
        <v>0</v>
      </c>
    </row>
    <row r="12" spans="1:19" s="181" customFormat="1">
      <c r="A12" s="179">
        <v>5</v>
      </c>
      <c r="B12" s="1" t="s">
        <v>101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331">
        <f t="shared" si="0"/>
        <v>0</v>
      </c>
    </row>
    <row r="13" spans="1:19" s="181" customFormat="1">
      <c r="A13" s="179">
        <v>6</v>
      </c>
      <c r="B13" s="1" t="s">
        <v>102</v>
      </c>
      <c r="C13" s="180"/>
      <c r="D13" s="180"/>
      <c r="E13" s="180">
        <v>2145227</v>
      </c>
      <c r="F13" s="180"/>
      <c r="G13" s="180"/>
      <c r="H13" s="180"/>
      <c r="I13" s="180">
        <v>11910372</v>
      </c>
      <c r="J13" s="180"/>
      <c r="K13" s="180"/>
      <c r="L13" s="180"/>
      <c r="M13" s="180">
        <v>26848</v>
      </c>
      <c r="N13" s="180"/>
      <c r="O13" s="180"/>
      <c r="P13" s="180"/>
      <c r="Q13" s="180"/>
      <c r="R13" s="180"/>
      <c r="S13" s="331">
        <f t="shared" si="0"/>
        <v>6411079.4000000004</v>
      </c>
    </row>
    <row r="14" spans="1:19" s="181" customFormat="1">
      <c r="A14" s="179">
        <v>7</v>
      </c>
      <c r="B14" s="1" t="s">
        <v>103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>
        <v>258904741</v>
      </c>
      <c r="N14" s="180">
        <v>15983999.5</v>
      </c>
      <c r="O14" s="180"/>
      <c r="P14" s="180"/>
      <c r="Q14" s="180"/>
      <c r="R14" s="180"/>
      <c r="S14" s="331">
        <f t="shared" si="0"/>
        <v>274888740.5</v>
      </c>
    </row>
    <row r="15" spans="1:19" s="181" customFormat="1">
      <c r="A15" s="179">
        <v>8</v>
      </c>
      <c r="B15" s="1" t="s">
        <v>104</v>
      </c>
      <c r="C15" s="180"/>
      <c r="D15" s="180"/>
      <c r="E15" s="180"/>
      <c r="F15" s="180"/>
      <c r="G15" s="180"/>
      <c r="H15" s="180"/>
      <c r="I15" s="180" t="s">
        <v>5</v>
      </c>
      <c r="J15" s="180"/>
      <c r="K15" s="180"/>
      <c r="L15" s="180"/>
      <c r="M15" s="180"/>
      <c r="N15" s="180"/>
      <c r="O15" s="180"/>
      <c r="P15" s="180"/>
      <c r="Q15" s="180"/>
      <c r="R15" s="180"/>
      <c r="S15" s="331">
        <f t="shared" si="0"/>
        <v>0</v>
      </c>
    </row>
    <row r="16" spans="1:19" s="181" customFormat="1">
      <c r="A16" s="179">
        <v>9</v>
      </c>
      <c r="B16" s="1" t="s">
        <v>105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31">
        <f t="shared" si="0"/>
        <v>0</v>
      </c>
    </row>
    <row r="17" spans="1:19" s="181" customFormat="1">
      <c r="A17" s="179">
        <v>10</v>
      </c>
      <c r="B17" s="1" t="s">
        <v>106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>
        <v>5535230</v>
      </c>
      <c r="N17" s="180">
        <v>943</v>
      </c>
      <c r="O17" s="180">
        <v>14078</v>
      </c>
      <c r="P17" s="180"/>
      <c r="Q17" s="180"/>
      <c r="R17" s="180"/>
      <c r="S17" s="331">
        <f t="shared" si="0"/>
        <v>5557290</v>
      </c>
    </row>
    <row r="18" spans="1:19" s="181" customFormat="1">
      <c r="A18" s="179">
        <v>11</v>
      </c>
      <c r="B18" s="1" t="s">
        <v>107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>
        <v>7838327</v>
      </c>
      <c r="N18" s="180">
        <v>6044</v>
      </c>
      <c r="O18" s="180">
        <v>170138</v>
      </c>
      <c r="P18" s="180"/>
      <c r="Q18" s="180"/>
      <c r="R18" s="180"/>
      <c r="S18" s="331">
        <f t="shared" si="0"/>
        <v>8099578</v>
      </c>
    </row>
    <row r="19" spans="1:19" s="181" customFormat="1">
      <c r="A19" s="179">
        <v>12</v>
      </c>
      <c r="B19" s="1" t="s">
        <v>108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331">
        <f t="shared" si="0"/>
        <v>0</v>
      </c>
    </row>
    <row r="20" spans="1:19" s="181" customFormat="1">
      <c r="A20" s="179">
        <v>13</v>
      </c>
      <c r="B20" s="1" t="s">
        <v>254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331">
        <f t="shared" si="0"/>
        <v>0</v>
      </c>
    </row>
    <row r="21" spans="1:19" s="181" customFormat="1">
      <c r="A21" s="179">
        <v>14</v>
      </c>
      <c r="B21" s="1" t="s">
        <v>110</v>
      </c>
      <c r="C21" s="180">
        <v>9912511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>
        <v>86309803</v>
      </c>
      <c r="N21" s="180">
        <v>1057938</v>
      </c>
      <c r="O21" s="180"/>
      <c r="P21" s="180"/>
      <c r="Q21" s="180"/>
      <c r="R21" s="180"/>
      <c r="S21" s="331">
        <f t="shared" si="0"/>
        <v>87367741</v>
      </c>
    </row>
    <row r="22" spans="1:19" ht="13.5" thickBot="1">
      <c r="A22" s="182"/>
      <c r="B22" s="183" t="s">
        <v>111</v>
      </c>
      <c r="C22" s="184">
        <f>SUM(C8:C21)</f>
        <v>38056568</v>
      </c>
      <c r="D22" s="184">
        <f t="shared" ref="D22:J22" si="1">SUM(D8:D21)</f>
        <v>0</v>
      </c>
      <c r="E22" s="184">
        <f t="shared" si="1"/>
        <v>2145227</v>
      </c>
      <c r="F22" s="184">
        <f t="shared" si="1"/>
        <v>0</v>
      </c>
      <c r="G22" s="184">
        <f t="shared" si="1"/>
        <v>0</v>
      </c>
      <c r="H22" s="184">
        <f t="shared" si="1"/>
        <v>0</v>
      </c>
      <c r="I22" s="184">
        <f t="shared" si="1"/>
        <v>11910372</v>
      </c>
      <c r="J22" s="184">
        <f t="shared" si="1"/>
        <v>0</v>
      </c>
      <c r="K22" s="184">
        <f t="shared" ref="K22:S22" si="2">SUM(K8:K21)</f>
        <v>0</v>
      </c>
      <c r="L22" s="184">
        <f t="shared" si="2"/>
        <v>0</v>
      </c>
      <c r="M22" s="184">
        <f t="shared" si="2"/>
        <v>405342474</v>
      </c>
      <c r="N22" s="184">
        <f t="shared" si="2"/>
        <v>17048924.5</v>
      </c>
      <c r="O22" s="184">
        <f t="shared" si="2"/>
        <v>184216</v>
      </c>
      <c r="P22" s="184">
        <f t="shared" si="2"/>
        <v>0</v>
      </c>
      <c r="Q22" s="184">
        <f t="shared" si="2"/>
        <v>0</v>
      </c>
      <c r="R22" s="184">
        <f t="shared" si="2"/>
        <v>0</v>
      </c>
      <c r="S22" s="332">
        <f t="shared" si="2"/>
        <v>429051953.89999998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T7" activePane="bottomRight" state="frozen"/>
      <selection activeCell="B9" sqref="B9"/>
      <selection pane="topRight" activeCell="B9" sqref="B9"/>
      <selection pane="bottomLeft" activeCell="B9" sqref="B9"/>
      <selection pane="bottomRight" activeCell="C7" sqref="C7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6"/>
  </cols>
  <sheetData>
    <row r="1" spans="1:22">
      <c r="A1" s="2" t="s">
        <v>31</v>
      </c>
      <c r="B1" s="4" t="str">
        <f>'1. key ratios '!B1</f>
        <v>JSC " Halyk Bank Georgia"</v>
      </c>
    </row>
    <row r="2" spans="1:22">
      <c r="A2" s="2" t="s">
        <v>32</v>
      </c>
      <c r="B2" s="434">
        <f>'1. key ratios '!B2</f>
        <v>43281</v>
      </c>
    </row>
    <row r="4" spans="1:22" ht="13.5" thickBot="1">
      <c r="A4" s="4" t="s">
        <v>374</v>
      </c>
      <c r="B4" s="185" t="s">
        <v>97</v>
      </c>
      <c r="V4" s="58" t="s">
        <v>74</v>
      </c>
    </row>
    <row r="5" spans="1:22" ht="12.75" customHeight="1">
      <c r="A5" s="186"/>
      <c r="B5" s="187"/>
      <c r="C5" s="504" t="s">
        <v>285</v>
      </c>
      <c r="D5" s="505"/>
      <c r="E5" s="505"/>
      <c r="F5" s="505"/>
      <c r="G5" s="505"/>
      <c r="H5" s="505"/>
      <c r="I5" s="505"/>
      <c r="J5" s="505"/>
      <c r="K5" s="505"/>
      <c r="L5" s="506"/>
      <c r="M5" s="507" t="s">
        <v>286</v>
      </c>
      <c r="N5" s="508"/>
      <c r="O5" s="508"/>
      <c r="P5" s="508"/>
      <c r="Q5" s="508"/>
      <c r="R5" s="508"/>
      <c r="S5" s="509"/>
      <c r="T5" s="512" t="s">
        <v>372</v>
      </c>
      <c r="U5" s="512" t="s">
        <v>373</v>
      </c>
      <c r="V5" s="510" t="s">
        <v>123</v>
      </c>
    </row>
    <row r="6" spans="1:22" s="118" customFormat="1" ht="102">
      <c r="A6" s="115"/>
      <c r="B6" s="188"/>
      <c r="C6" s="189" t="s">
        <v>112</v>
      </c>
      <c r="D6" s="283" t="s">
        <v>113</v>
      </c>
      <c r="E6" s="216" t="s">
        <v>288</v>
      </c>
      <c r="F6" s="216" t="s">
        <v>289</v>
      </c>
      <c r="G6" s="283" t="s">
        <v>292</v>
      </c>
      <c r="H6" s="283" t="s">
        <v>287</v>
      </c>
      <c r="I6" s="283" t="s">
        <v>114</v>
      </c>
      <c r="J6" s="283" t="s">
        <v>115</v>
      </c>
      <c r="K6" s="190" t="s">
        <v>116</v>
      </c>
      <c r="L6" s="191" t="s">
        <v>117</v>
      </c>
      <c r="M6" s="189" t="s">
        <v>290</v>
      </c>
      <c r="N6" s="190" t="s">
        <v>118</v>
      </c>
      <c r="O6" s="190" t="s">
        <v>119</v>
      </c>
      <c r="P6" s="190" t="s">
        <v>120</v>
      </c>
      <c r="Q6" s="190" t="s">
        <v>121</v>
      </c>
      <c r="R6" s="190" t="s">
        <v>122</v>
      </c>
      <c r="S6" s="310" t="s">
        <v>291</v>
      </c>
      <c r="T6" s="513"/>
      <c r="U6" s="513"/>
      <c r="V6" s="511"/>
    </row>
    <row r="7" spans="1:22" s="181" customFormat="1">
      <c r="A7" s="192">
        <v>1</v>
      </c>
      <c r="B7" s="1" t="s">
        <v>98</v>
      </c>
      <c r="C7" s="193"/>
      <c r="D7" s="180"/>
      <c r="E7" s="180"/>
      <c r="F7" s="180"/>
      <c r="G7" s="180"/>
      <c r="H7" s="180"/>
      <c r="I7" s="180"/>
      <c r="J7" s="180"/>
      <c r="K7" s="180"/>
      <c r="L7" s="194"/>
      <c r="M7" s="193"/>
      <c r="N7" s="180"/>
      <c r="O7" s="180"/>
      <c r="P7" s="180"/>
      <c r="Q7" s="180"/>
      <c r="R7" s="180"/>
      <c r="S7" s="194"/>
      <c r="T7" s="319">
        <v>0</v>
      </c>
      <c r="U7" s="319"/>
      <c r="V7" s="195">
        <f>SUM(C7:S7)</f>
        <v>0</v>
      </c>
    </row>
    <row r="8" spans="1:22" s="181" customFormat="1">
      <c r="A8" s="192">
        <v>2</v>
      </c>
      <c r="B8" s="1" t="s">
        <v>99</v>
      </c>
      <c r="C8" s="193"/>
      <c r="D8" s="180"/>
      <c r="E8" s="180"/>
      <c r="F8" s="180"/>
      <c r="G8" s="180"/>
      <c r="H8" s="180"/>
      <c r="I8" s="180"/>
      <c r="J8" s="180"/>
      <c r="K8" s="180"/>
      <c r="L8" s="194"/>
      <c r="M8" s="193"/>
      <c r="N8" s="180"/>
      <c r="O8" s="180"/>
      <c r="P8" s="180"/>
      <c r="Q8" s="180"/>
      <c r="R8" s="180"/>
      <c r="S8" s="194"/>
      <c r="T8" s="319">
        <v>0</v>
      </c>
      <c r="U8" s="319"/>
      <c r="V8" s="195">
        <f t="shared" ref="V8:V20" si="0">SUM(C8:S8)</f>
        <v>0</v>
      </c>
    </row>
    <row r="9" spans="1:22" s="181" customFormat="1">
      <c r="A9" s="192">
        <v>3</v>
      </c>
      <c r="B9" s="1" t="s">
        <v>278</v>
      </c>
      <c r="C9" s="193"/>
      <c r="D9" s="180"/>
      <c r="E9" s="180"/>
      <c r="F9" s="180"/>
      <c r="G9" s="180"/>
      <c r="H9" s="180"/>
      <c r="I9" s="180"/>
      <c r="J9" s="180"/>
      <c r="K9" s="180"/>
      <c r="L9" s="194"/>
      <c r="M9" s="193"/>
      <c r="N9" s="180"/>
      <c r="O9" s="180"/>
      <c r="P9" s="180"/>
      <c r="Q9" s="180"/>
      <c r="R9" s="180"/>
      <c r="S9" s="194"/>
      <c r="T9" s="319">
        <v>0</v>
      </c>
      <c r="U9" s="319"/>
      <c r="V9" s="195">
        <f t="shared" si="0"/>
        <v>0</v>
      </c>
    </row>
    <row r="10" spans="1:22" s="181" customFormat="1">
      <c r="A10" s="192">
        <v>4</v>
      </c>
      <c r="B10" s="1" t="s">
        <v>100</v>
      </c>
      <c r="C10" s="193"/>
      <c r="D10" s="180"/>
      <c r="E10" s="180"/>
      <c r="F10" s="180"/>
      <c r="G10" s="180"/>
      <c r="H10" s="180"/>
      <c r="I10" s="180"/>
      <c r="J10" s="180"/>
      <c r="K10" s="180"/>
      <c r="L10" s="194"/>
      <c r="M10" s="193"/>
      <c r="N10" s="180"/>
      <c r="O10" s="180"/>
      <c r="P10" s="180"/>
      <c r="Q10" s="180"/>
      <c r="R10" s="180"/>
      <c r="S10" s="194"/>
      <c r="T10" s="319">
        <v>0</v>
      </c>
      <c r="U10" s="319"/>
      <c r="V10" s="195">
        <f t="shared" si="0"/>
        <v>0</v>
      </c>
    </row>
    <row r="11" spans="1:22" s="181" customFormat="1">
      <c r="A11" s="192">
        <v>5</v>
      </c>
      <c r="B11" s="1" t="s">
        <v>101</v>
      </c>
      <c r="C11" s="193"/>
      <c r="D11" s="180"/>
      <c r="E11" s="180"/>
      <c r="F11" s="180"/>
      <c r="G11" s="180"/>
      <c r="H11" s="180"/>
      <c r="I11" s="180"/>
      <c r="J11" s="180"/>
      <c r="K11" s="180"/>
      <c r="L11" s="194"/>
      <c r="M11" s="193"/>
      <c r="N11" s="180"/>
      <c r="O11" s="180"/>
      <c r="P11" s="180"/>
      <c r="Q11" s="180"/>
      <c r="R11" s="180"/>
      <c r="S11" s="194"/>
      <c r="T11" s="319">
        <v>0</v>
      </c>
      <c r="U11" s="319"/>
      <c r="V11" s="195">
        <f t="shared" si="0"/>
        <v>0</v>
      </c>
    </row>
    <row r="12" spans="1:22" s="181" customFormat="1">
      <c r="A12" s="192">
        <v>6</v>
      </c>
      <c r="B12" s="1" t="s">
        <v>102</v>
      </c>
      <c r="C12" s="193"/>
      <c r="D12" s="180"/>
      <c r="E12" s="180"/>
      <c r="F12" s="180"/>
      <c r="G12" s="180"/>
      <c r="H12" s="180"/>
      <c r="I12" s="180"/>
      <c r="J12" s="180"/>
      <c r="K12" s="180"/>
      <c r="L12" s="194"/>
      <c r="M12" s="193"/>
      <c r="N12" s="180"/>
      <c r="O12" s="180"/>
      <c r="P12" s="180"/>
      <c r="Q12" s="180"/>
      <c r="R12" s="180"/>
      <c r="S12" s="194"/>
      <c r="T12" s="319">
        <v>0</v>
      </c>
      <c r="U12" s="319"/>
      <c r="V12" s="195">
        <f t="shared" si="0"/>
        <v>0</v>
      </c>
    </row>
    <row r="13" spans="1:22" s="181" customFormat="1">
      <c r="A13" s="192">
        <v>7</v>
      </c>
      <c r="B13" s="1" t="s">
        <v>103</v>
      </c>
      <c r="C13" s="193"/>
      <c r="D13" s="180">
        <v>3631235</v>
      </c>
      <c r="E13" s="180"/>
      <c r="F13" s="180"/>
      <c r="G13" s="180"/>
      <c r="H13" s="180"/>
      <c r="I13" s="180"/>
      <c r="J13" s="180"/>
      <c r="K13" s="180"/>
      <c r="L13" s="194"/>
      <c r="M13" s="193"/>
      <c r="N13" s="180"/>
      <c r="O13" s="180"/>
      <c r="P13" s="180"/>
      <c r="Q13" s="180"/>
      <c r="R13" s="180"/>
      <c r="S13" s="194"/>
      <c r="T13" s="319">
        <v>3439472</v>
      </c>
      <c r="U13" s="319">
        <v>191763</v>
      </c>
      <c r="V13" s="195">
        <f t="shared" si="0"/>
        <v>3631235</v>
      </c>
    </row>
    <row r="14" spans="1:22" s="181" customFormat="1">
      <c r="A14" s="192">
        <v>8</v>
      </c>
      <c r="B14" s="1" t="s">
        <v>104</v>
      </c>
      <c r="C14" s="193"/>
      <c r="D14" s="180"/>
      <c r="E14" s="180"/>
      <c r="F14" s="180"/>
      <c r="G14" s="180"/>
      <c r="H14" s="180"/>
      <c r="I14" s="180"/>
      <c r="J14" s="180"/>
      <c r="K14" s="180"/>
      <c r="L14" s="194"/>
      <c r="M14" s="193"/>
      <c r="N14" s="180"/>
      <c r="O14" s="180"/>
      <c r="P14" s="180"/>
      <c r="Q14" s="180"/>
      <c r="R14" s="180"/>
      <c r="S14" s="194"/>
      <c r="T14" s="319">
        <v>0</v>
      </c>
      <c r="U14" s="319"/>
      <c r="V14" s="195">
        <f t="shared" si="0"/>
        <v>0</v>
      </c>
    </row>
    <row r="15" spans="1:22" s="181" customFormat="1">
      <c r="A15" s="192">
        <v>9</v>
      </c>
      <c r="B15" s="1" t="s">
        <v>105</v>
      </c>
      <c r="C15" s="193"/>
      <c r="D15" s="180"/>
      <c r="E15" s="180"/>
      <c r="F15" s="180"/>
      <c r="G15" s="180"/>
      <c r="H15" s="180"/>
      <c r="I15" s="180"/>
      <c r="J15" s="180"/>
      <c r="K15" s="180"/>
      <c r="L15" s="194"/>
      <c r="M15" s="193"/>
      <c r="N15" s="180"/>
      <c r="O15" s="180"/>
      <c r="P15" s="180"/>
      <c r="Q15" s="180"/>
      <c r="R15" s="180"/>
      <c r="S15" s="194"/>
      <c r="T15" s="319">
        <v>0</v>
      </c>
      <c r="U15" s="319"/>
      <c r="V15" s="195">
        <f t="shared" si="0"/>
        <v>0</v>
      </c>
    </row>
    <row r="16" spans="1:22" s="181" customFormat="1">
      <c r="A16" s="192">
        <v>10</v>
      </c>
      <c r="B16" s="1" t="s">
        <v>106</v>
      </c>
      <c r="C16" s="193"/>
      <c r="D16" s="180"/>
      <c r="E16" s="180"/>
      <c r="F16" s="180"/>
      <c r="G16" s="180"/>
      <c r="H16" s="180"/>
      <c r="I16" s="180"/>
      <c r="J16" s="180"/>
      <c r="K16" s="180"/>
      <c r="L16" s="194"/>
      <c r="M16" s="193"/>
      <c r="N16" s="180"/>
      <c r="O16" s="180"/>
      <c r="P16" s="180"/>
      <c r="Q16" s="180"/>
      <c r="R16" s="180"/>
      <c r="S16" s="194"/>
      <c r="T16" s="319">
        <v>0</v>
      </c>
      <c r="U16" s="319"/>
      <c r="V16" s="195">
        <f t="shared" si="0"/>
        <v>0</v>
      </c>
    </row>
    <row r="17" spans="1:22" s="181" customFormat="1">
      <c r="A17" s="192">
        <v>11</v>
      </c>
      <c r="B17" s="1" t="s">
        <v>107</v>
      </c>
      <c r="C17" s="193"/>
      <c r="D17" s="180"/>
      <c r="E17" s="180"/>
      <c r="F17" s="180"/>
      <c r="G17" s="180"/>
      <c r="H17" s="180"/>
      <c r="I17" s="180"/>
      <c r="J17" s="180"/>
      <c r="K17" s="180"/>
      <c r="L17" s="194"/>
      <c r="M17" s="193"/>
      <c r="N17" s="180"/>
      <c r="O17" s="180"/>
      <c r="P17" s="180"/>
      <c r="Q17" s="180"/>
      <c r="R17" s="180"/>
      <c r="S17" s="194"/>
      <c r="T17" s="319">
        <v>0</v>
      </c>
      <c r="U17" s="319"/>
      <c r="V17" s="195">
        <f t="shared" si="0"/>
        <v>0</v>
      </c>
    </row>
    <row r="18" spans="1:22" s="181" customFormat="1">
      <c r="A18" s="192">
        <v>12</v>
      </c>
      <c r="B18" s="1" t="s">
        <v>108</v>
      </c>
      <c r="C18" s="193"/>
      <c r="D18" s="180"/>
      <c r="E18" s="180"/>
      <c r="F18" s="180"/>
      <c r="G18" s="180"/>
      <c r="H18" s="180"/>
      <c r="I18" s="180"/>
      <c r="J18" s="180"/>
      <c r="K18" s="180"/>
      <c r="L18" s="194"/>
      <c r="M18" s="193"/>
      <c r="N18" s="180"/>
      <c r="O18" s="180"/>
      <c r="P18" s="180"/>
      <c r="Q18" s="180"/>
      <c r="R18" s="180"/>
      <c r="S18" s="194"/>
      <c r="T18" s="319">
        <v>0</v>
      </c>
      <c r="U18" s="319"/>
      <c r="V18" s="195">
        <f t="shared" si="0"/>
        <v>0</v>
      </c>
    </row>
    <row r="19" spans="1:22" s="181" customFormat="1">
      <c r="A19" s="192">
        <v>13</v>
      </c>
      <c r="B19" s="1" t="s">
        <v>109</v>
      </c>
      <c r="C19" s="193"/>
      <c r="D19" s="180"/>
      <c r="E19" s="180"/>
      <c r="F19" s="180"/>
      <c r="G19" s="180"/>
      <c r="H19" s="180"/>
      <c r="I19" s="180"/>
      <c r="J19" s="180"/>
      <c r="K19" s="180"/>
      <c r="L19" s="194"/>
      <c r="M19" s="193"/>
      <c r="N19" s="180"/>
      <c r="O19" s="180"/>
      <c r="P19" s="180"/>
      <c r="Q19" s="180"/>
      <c r="R19" s="180"/>
      <c r="S19" s="194"/>
      <c r="T19" s="319">
        <v>0</v>
      </c>
      <c r="U19" s="319"/>
      <c r="V19" s="195">
        <f t="shared" si="0"/>
        <v>0</v>
      </c>
    </row>
    <row r="20" spans="1:22" s="181" customFormat="1">
      <c r="A20" s="192">
        <v>14</v>
      </c>
      <c r="B20" s="1" t="s">
        <v>110</v>
      </c>
      <c r="C20" s="193"/>
      <c r="D20" s="180">
        <v>1083295</v>
      </c>
      <c r="E20" s="180"/>
      <c r="F20" s="180"/>
      <c r="G20" s="180"/>
      <c r="H20" s="180"/>
      <c r="I20" s="180"/>
      <c r="J20" s="180"/>
      <c r="K20" s="180"/>
      <c r="L20" s="194"/>
      <c r="M20" s="193"/>
      <c r="N20" s="180"/>
      <c r="O20" s="180"/>
      <c r="P20" s="180"/>
      <c r="Q20" s="180"/>
      <c r="R20" s="180"/>
      <c r="S20" s="194"/>
      <c r="T20" s="319">
        <v>1083295</v>
      </c>
      <c r="U20" s="319"/>
      <c r="V20" s="195">
        <f t="shared" si="0"/>
        <v>1083295</v>
      </c>
    </row>
    <row r="21" spans="1:22" ht="13.5" thickBot="1">
      <c r="A21" s="182"/>
      <c r="B21" s="196" t="s">
        <v>111</v>
      </c>
      <c r="C21" s="197">
        <f>SUM(C7:C20)</f>
        <v>0</v>
      </c>
      <c r="D21" s="184">
        <f t="shared" ref="D21:V21" si="1">SUM(D7:D20)</f>
        <v>4714530</v>
      </c>
      <c r="E21" s="184">
        <f t="shared" si="1"/>
        <v>0</v>
      </c>
      <c r="F21" s="184">
        <f t="shared" si="1"/>
        <v>0</v>
      </c>
      <c r="G21" s="184">
        <f t="shared" si="1"/>
        <v>0</v>
      </c>
      <c r="H21" s="184">
        <f t="shared" si="1"/>
        <v>0</v>
      </c>
      <c r="I21" s="184">
        <f t="shared" si="1"/>
        <v>0</v>
      </c>
      <c r="J21" s="184">
        <f t="shared" si="1"/>
        <v>0</v>
      </c>
      <c r="K21" s="184">
        <f t="shared" si="1"/>
        <v>0</v>
      </c>
      <c r="L21" s="198">
        <f t="shared" si="1"/>
        <v>0</v>
      </c>
      <c r="M21" s="197">
        <f t="shared" si="1"/>
        <v>0</v>
      </c>
      <c r="N21" s="184">
        <f t="shared" si="1"/>
        <v>0</v>
      </c>
      <c r="O21" s="184">
        <f t="shared" si="1"/>
        <v>0</v>
      </c>
      <c r="P21" s="184">
        <f t="shared" si="1"/>
        <v>0</v>
      </c>
      <c r="Q21" s="184">
        <f t="shared" si="1"/>
        <v>0</v>
      </c>
      <c r="R21" s="184">
        <f t="shared" si="1"/>
        <v>0</v>
      </c>
      <c r="S21" s="198">
        <f>SUM(S7:S20)</f>
        <v>0</v>
      </c>
      <c r="T21" s="198">
        <f>SUM(T7:T20)</f>
        <v>4522767</v>
      </c>
      <c r="U21" s="198">
        <f t="shared" ref="U21" si="2">SUM(U7:U20)</f>
        <v>191763</v>
      </c>
      <c r="V21" s="199">
        <f t="shared" si="1"/>
        <v>4714530</v>
      </c>
    </row>
    <row r="24" spans="1:22">
      <c r="A24" s="7"/>
      <c r="B24" s="7"/>
      <c r="C24" s="90"/>
      <c r="D24" s="90"/>
      <c r="E24" s="90"/>
    </row>
    <row r="25" spans="1:22">
      <c r="A25" s="200"/>
      <c r="B25" s="200"/>
      <c r="C25" s="7"/>
      <c r="D25" s="90"/>
      <c r="E25" s="90"/>
    </row>
    <row r="26" spans="1:22">
      <c r="A26" s="200"/>
      <c r="B26" s="91"/>
      <c r="C26" s="7"/>
      <c r="D26" s="90"/>
      <c r="E26" s="90"/>
    </row>
    <row r="27" spans="1:22">
      <c r="A27" s="200"/>
      <c r="B27" s="200"/>
      <c r="C27" s="7"/>
      <c r="D27" s="90"/>
      <c r="E27" s="90"/>
    </row>
    <row r="28" spans="1:22">
      <c r="A28" s="200"/>
      <c r="B28" s="91"/>
      <c r="C28" s="7"/>
      <c r="D28" s="90"/>
      <c r="E28" s="90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0" customWidth="1"/>
    <col min="4" max="4" width="14.85546875" style="320" bestFit="1" customWidth="1"/>
    <col min="5" max="5" width="17.7109375" style="320" customWidth="1"/>
    <col min="6" max="6" width="15.85546875" style="320" customWidth="1"/>
    <col min="7" max="7" width="17.42578125" style="320" customWidth="1"/>
    <col min="8" max="8" width="15.28515625" style="320" customWidth="1"/>
    <col min="9" max="16384" width="9.140625" style="56"/>
  </cols>
  <sheetData>
    <row r="1" spans="1:9">
      <c r="A1" s="2" t="s">
        <v>31</v>
      </c>
      <c r="B1" s="4" t="str">
        <f>'1. key ratios '!B1</f>
        <v>JSC " Halyk Bank Georgia"</v>
      </c>
    </row>
    <row r="2" spans="1:9">
      <c r="A2" s="2" t="s">
        <v>32</v>
      </c>
      <c r="B2" s="434">
        <f>'1. key ratios '!B2</f>
        <v>43281</v>
      </c>
    </row>
    <row r="4" spans="1:9" ht="13.5" thickBot="1">
      <c r="A4" s="2" t="s">
        <v>260</v>
      </c>
      <c r="B4" s="185" t="s">
        <v>384</v>
      </c>
    </row>
    <row r="5" spans="1:9">
      <c r="A5" s="186"/>
      <c r="B5" s="201"/>
      <c r="C5" s="321" t="s">
        <v>0</v>
      </c>
      <c r="D5" s="321" t="s">
        <v>1</v>
      </c>
      <c r="E5" s="321" t="s">
        <v>2</v>
      </c>
      <c r="F5" s="321" t="s">
        <v>3</v>
      </c>
      <c r="G5" s="322" t="s">
        <v>4</v>
      </c>
      <c r="H5" s="323" t="s">
        <v>6</v>
      </c>
      <c r="I5" s="202"/>
    </row>
    <row r="6" spans="1:9" s="202" customFormat="1" ht="12.75" customHeight="1">
      <c r="A6" s="203"/>
      <c r="B6" s="516" t="s">
        <v>259</v>
      </c>
      <c r="C6" s="518" t="s">
        <v>376</v>
      </c>
      <c r="D6" s="520" t="s">
        <v>375</v>
      </c>
      <c r="E6" s="521"/>
      <c r="F6" s="518" t="s">
        <v>380</v>
      </c>
      <c r="G6" s="518" t="s">
        <v>381</v>
      </c>
      <c r="H6" s="514" t="s">
        <v>379</v>
      </c>
    </row>
    <row r="7" spans="1:9" ht="38.25">
      <c r="A7" s="205"/>
      <c r="B7" s="517"/>
      <c r="C7" s="519"/>
      <c r="D7" s="324" t="s">
        <v>378</v>
      </c>
      <c r="E7" s="324" t="s">
        <v>377</v>
      </c>
      <c r="F7" s="519"/>
      <c r="G7" s="519"/>
      <c r="H7" s="515"/>
      <c r="I7" s="202"/>
    </row>
    <row r="8" spans="1:9">
      <c r="A8" s="203">
        <v>1</v>
      </c>
      <c r="B8" s="1" t="s">
        <v>98</v>
      </c>
      <c r="C8" s="325">
        <v>74871582</v>
      </c>
      <c r="D8" s="326"/>
      <c r="E8" s="325"/>
      <c r="F8" s="325">
        <v>46727525</v>
      </c>
      <c r="G8" s="327">
        <v>46727525</v>
      </c>
      <c r="H8" s="329">
        <f>G8/(C8+E8)</f>
        <v>0.62410227955380992</v>
      </c>
    </row>
    <row r="9" spans="1:9" ht="15" customHeight="1">
      <c r="A9" s="203">
        <v>2</v>
      </c>
      <c r="B9" s="1" t="s">
        <v>99</v>
      </c>
      <c r="C9" s="325">
        <v>0</v>
      </c>
      <c r="D9" s="326">
        <v>0</v>
      </c>
      <c r="E9" s="325">
        <v>0</v>
      </c>
      <c r="F9" s="325">
        <v>0</v>
      </c>
      <c r="G9" s="327">
        <v>0</v>
      </c>
      <c r="H9" s="329"/>
    </row>
    <row r="10" spans="1:9">
      <c r="A10" s="203">
        <v>3</v>
      </c>
      <c r="B10" s="1" t="s">
        <v>278</v>
      </c>
      <c r="C10" s="325"/>
      <c r="D10" s="326"/>
      <c r="E10" s="325"/>
      <c r="F10" s="325">
        <v>0</v>
      </c>
      <c r="G10" s="327"/>
      <c r="H10" s="329"/>
    </row>
    <row r="11" spans="1:9">
      <c r="A11" s="203">
        <v>4</v>
      </c>
      <c r="B11" s="1" t="s">
        <v>100</v>
      </c>
      <c r="C11" s="325"/>
      <c r="D11" s="326"/>
      <c r="E11" s="325"/>
      <c r="F11" s="325">
        <v>0</v>
      </c>
      <c r="G11" s="327"/>
      <c r="H11" s="329"/>
    </row>
    <row r="12" spans="1:9">
      <c r="A12" s="203">
        <v>5</v>
      </c>
      <c r="B12" s="1" t="s">
        <v>101</v>
      </c>
      <c r="C12" s="325"/>
      <c r="D12" s="326"/>
      <c r="E12" s="325"/>
      <c r="F12" s="325">
        <v>0</v>
      </c>
      <c r="G12" s="327"/>
      <c r="H12" s="329"/>
    </row>
    <row r="13" spans="1:9">
      <c r="A13" s="203">
        <v>6</v>
      </c>
      <c r="B13" s="1" t="s">
        <v>102</v>
      </c>
      <c r="C13" s="325">
        <v>14082447</v>
      </c>
      <c r="D13" s="326"/>
      <c r="E13" s="325"/>
      <c r="F13" s="325">
        <v>6411079.4000000004</v>
      </c>
      <c r="G13" s="327">
        <v>6411079.4000000004</v>
      </c>
      <c r="H13" s="329">
        <f t="shared" ref="H13:H21" si="0">G13/(C13+E13)</f>
        <v>0.45525322410231689</v>
      </c>
    </row>
    <row r="14" spans="1:9">
      <c r="A14" s="203">
        <v>7</v>
      </c>
      <c r="B14" s="1" t="s">
        <v>103</v>
      </c>
      <c r="C14" s="325">
        <v>258904741</v>
      </c>
      <c r="D14" s="326">
        <v>33424466.640000001</v>
      </c>
      <c r="E14" s="325">
        <v>15437739.5</v>
      </c>
      <c r="F14" s="325">
        <v>274342480.5</v>
      </c>
      <c r="G14" s="327">
        <v>270711246.5</v>
      </c>
      <c r="H14" s="329">
        <f t="shared" si="0"/>
        <v>0.98676386539415284</v>
      </c>
    </row>
    <row r="15" spans="1:9">
      <c r="A15" s="203">
        <v>8</v>
      </c>
      <c r="B15" s="1" t="s">
        <v>104</v>
      </c>
      <c r="C15" s="325"/>
      <c r="D15" s="326"/>
      <c r="E15" s="325"/>
      <c r="F15" s="325">
        <v>0</v>
      </c>
      <c r="G15" s="327"/>
      <c r="H15" s="329"/>
    </row>
    <row r="16" spans="1:9">
      <c r="A16" s="203">
        <v>9</v>
      </c>
      <c r="B16" s="1" t="s">
        <v>105</v>
      </c>
      <c r="C16" s="325"/>
      <c r="D16" s="326"/>
      <c r="E16" s="325"/>
      <c r="F16" s="325">
        <v>0</v>
      </c>
      <c r="G16" s="327"/>
      <c r="H16" s="329"/>
    </row>
    <row r="17" spans="1:8">
      <c r="A17" s="203">
        <v>10</v>
      </c>
      <c r="B17" s="1" t="s">
        <v>106</v>
      </c>
      <c r="C17" s="325">
        <v>5549308</v>
      </c>
      <c r="D17" s="326">
        <v>1885.93</v>
      </c>
      <c r="E17" s="325">
        <v>943</v>
      </c>
      <c r="F17" s="325">
        <v>5557290</v>
      </c>
      <c r="G17" s="327">
        <v>5557289.9649999999</v>
      </c>
      <c r="H17" s="329">
        <f t="shared" si="0"/>
        <v>1.0012682246262377</v>
      </c>
    </row>
    <row r="18" spans="1:8">
      <c r="A18" s="203">
        <v>11</v>
      </c>
      <c r="B18" s="1" t="s">
        <v>107</v>
      </c>
      <c r="C18" s="325">
        <v>8008465</v>
      </c>
      <c r="D18" s="326">
        <v>559451.30000000005</v>
      </c>
      <c r="E18" s="325">
        <v>552303</v>
      </c>
      <c r="F18" s="325">
        <v>8645837</v>
      </c>
      <c r="G18" s="327">
        <v>8645836.7960000001</v>
      </c>
      <c r="H18" s="329">
        <f t="shared" si="0"/>
        <v>1.0099370519093613</v>
      </c>
    </row>
    <row r="19" spans="1:8">
      <c r="A19" s="203">
        <v>12</v>
      </c>
      <c r="B19" s="1" t="s">
        <v>108</v>
      </c>
      <c r="C19" s="325"/>
      <c r="D19" s="326"/>
      <c r="E19" s="325"/>
      <c r="F19" s="325">
        <v>0</v>
      </c>
      <c r="G19" s="327"/>
      <c r="H19" s="329"/>
    </row>
    <row r="20" spans="1:8">
      <c r="A20" s="203">
        <v>13</v>
      </c>
      <c r="B20" s="1" t="s">
        <v>254</v>
      </c>
      <c r="C20" s="325"/>
      <c r="D20" s="326"/>
      <c r="E20" s="325"/>
      <c r="F20" s="325">
        <v>0</v>
      </c>
      <c r="G20" s="327"/>
      <c r="H20" s="329"/>
    </row>
    <row r="21" spans="1:8">
      <c r="A21" s="203">
        <v>14</v>
      </c>
      <c r="B21" s="1" t="s">
        <v>110</v>
      </c>
      <c r="C21" s="325">
        <v>96222314</v>
      </c>
      <c r="D21" s="326">
        <v>2132978.8300000019</v>
      </c>
      <c r="E21" s="325">
        <v>1057938</v>
      </c>
      <c r="F21" s="325">
        <v>87367741</v>
      </c>
      <c r="G21" s="327">
        <v>86284445.557999998</v>
      </c>
      <c r="H21" s="329">
        <f t="shared" si="0"/>
        <v>0.88696774303175119</v>
      </c>
    </row>
    <row r="22" spans="1:8" ht="13.5" thickBot="1">
      <c r="A22" s="206"/>
      <c r="B22" s="207" t="s">
        <v>111</v>
      </c>
      <c r="C22" s="328">
        <f>SUM(C8:C21)</f>
        <v>457638857</v>
      </c>
      <c r="D22" s="328">
        <f>SUM(D8:D21)</f>
        <v>36118782.700000003</v>
      </c>
      <c r="E22" s="328">
        <f>SUM(E8:E21)</f>
        <v>17048923.5</v>
      </c>
      <c r="F22" s="328">
        <f>SUM(F8:F21)</f>
        <v>429051952.89999998</v>
      </c>
      <c r="G22" s="328">
        <f>SUM(G8:G21)</f>
        <v>424337423.21899998</v>
      </c>
      <c r="H22" s="462">
        <f>G22/(C22+E22)</f>
        <v>0.89392952726112984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23" sqref="F23:K25"/>
    </sheetView>
  </sheetViews>
  <sheetFormatPr defaultColWidth="9.140625" defaultRowHeight="12.75"/>
  <cols>
    <col min="1" max="1" width="10.5703125" style="320" bestFit="1" customWidth="1"/>
    <col min="2" max="2" width="99.28515625" style="320" customWidth="1"/>
    <col min="3" max="3" width="14.42578125" style="320" customWidth="1"/>
    <col min="4" max="4" width="14.28515625" style="320" customWidth="1"/>
    <col min="5" max="6" width="14.7109375" style="320" customWidth="1"/>
    <col min="7" max="7" width="14.5703125" style="320" customWidth="1"/>
    <col min="8" max="8" width="14.85546875" style="320" customWidth="1"/>
    <col min="9" max="9" width="14.42578125" style="320" customWidth="1"/>
    <col min="10" max="10" width="14.85546875" style="320" customWidth="1"/>
    <col min="11" max="11" width="16.140625" style="320" customWidth="1"/>
    <col min="12" max="16384" width="9.140625" style="320"/>
  </cols>
  <sheetData>
    <row r="1" spans="1:11">
      <c r="A1" s="320" t="s">
        <v>31</v>
      </c>
      <c r="B1" s="320" t="str">
        <f>'1. key ratios '!B1</f>
        <v>JSC " Halyk Bank Georgia"</v>
      </c>
    </row>
    <row r="2" spans="1:11">
      <c r="A2" s="320" t="s">
        <v>32</v>
      </c>
      <c r="B2" s="438">
        <f>'1. key ratios '!B2</f>
        <v>43281</v>
      </c>
      <c r="C2" s="346"/>
      <c r="D2" s="346"/>
    </row>
    <row r="3" spans="1:11">
      <c r="B3" s="346"/>
      <c r="C3" s="346"/>
      <c r="D3" s="346"/>
    </row>
    <row r="4" spans="1:11" ht="13.5" thickBot="1">
      <c r="A4" s="320" t="s">
        <v>256</v>
      </c>
      <c r="B4" s="379" t="s">
        <v>385</v>
      </c>
      <c r="C4" s="346"/>
      <c r="D4" s="346"/>
    </row>
    <row r="5" spans="1:11" ht="30" customHeight="1">
      <c r="A5" s="522"/>
      <c r="B5" s="523"/>
      <c r="C5" s="524" t="s">
        <v>449</v>
      </c>
      <c r="D5" s="524"/>
      <c r="E5" s="524"/>
      <c r="F5" s="524" t="s">
        <v>450</v>
      </c>
      <c r="G5" s="524"/>
      <c r="H5" s="524"/>
      <c r="I5" s="524" t="s">
        <v>451</v>
      </c>
      <c r="J5" s="524"/>
      <c r="K5" s="525"/>
    </row>
    <row r="6" spans="1:11">
      <c r="A6" s="347"/>
      <c r="B6" s="348"/>
      <c r="C6" s="63" t="s">
        <v>70</v>
      </c>
      <c r="D6" s="63" t="s">
        <v>71</v>
      </c>
      <c r="E6" s="63" t="s">
        <v>72</v>
      </c>
      <c r="F6" s="63" t="s">
        <v>70</v>
      </c>
      <c r="G6" s="63" t="s">
        <v>71</v>
      </c>
      <c r="H6" s="63" t="s">
        <v>72</v>
      </c>
      <c r="I6" s="63" t="s">
        <v>70</v>
      </c>
      <c r="J6" s="63" t="s">
        <v>71</v>
      </c>
      <c r="K6" s="63" t="s">
        <v>72</v>
      </c>
    </row>
    <row r="7" spans="1:11">
      <c r="A7" s="349" t="s">
        <v>388</v>
      </c>
      <c r="B7" s="350"/>
      <c r="C7" s="350"/>
      <c r="D7" s="350"/>
      <c r="E7" s="350"/>
      <c r="F7" s="350"/>
      <c r="G7" s="350"/>
      <c r="H7" s="350"/>
      <c r="I7" s="350"/>
      <c r="J7" s="350"/>
      <c r="K7" s="351"/>
    </row>
    <row r="8" spans="1:11">
      <c r="A8" s="352">
        <v>1</v>
      </c>
      <c r="B8" s="353" t="s">
        <v>386</v>
      </c>
      <c r="C8" s="354"/>
      <c r="D8" s="354"/>
      <c r="E8" s="354"/>
      <c r="F8" s="355">
        <v>34849312.669833332</v>
      </c>
      <c r="G8" s="355">
        <v>53944146.750916667</v>
      </c>
      <c r="H8" s="355">
        <v>88793459.420749992</v>
      </c>
      <c r="I8" s="355">
        <v>25136703.370499998</v>
      </c>
      <c r="J8" s="355">
        <v>41065289.451916665</v>
      </c>
      <c r="K8" s="356">
        <v>66201992.822416663</v>
      </c>
    </row>
    <row r="9" spans="1:11">
      <c r="A9" s="349" t="s">
        <v>389</v>
      </c>
      <c r="B9" s="350"/>
      <c r="C9" s="350"/>
      <c r="D9" s="350"/>
      <c r="E9" s="350"/>
      <c r="F9" s="350"/>
      <c r="G9" s="350"/>
      <c r="H9" s="350"/>
      <c r="I9" s="350"/>
      <c r="J9" s="350"/>
      <c r="K9" s="351"/>
    </row>
    <row r="10" spans="1:11">
      <c r="A10" s="357">
        <v>2</v>
      </c>
      <c r="B10" s="358" t="s">
        <v>397</v>
      </c>
      <c r="C10" s="463">
        <v>4829939.0948333349</v>
      </c>
      <c r="D10" s="464">
        <v>16133600.520333327</v>
      </c>
      <c r="E10" s="464">
        <v>20963539.615166664</v>
      </c>
      <c r="F10" s="464">
        <v>1143047.5066216667</v>
      </c>
      <c r="G10" s="464">
        <v>4588722.3302624999</v>
      </c>
      <c r="H10" s="464">
        <v>5731769.836884167</v>
      </c>
      <c r="I10" s="464">
        <v>287706.01143333327</v>
      </c>
      <c r="J10" s="464">
        <v>1091595.6709666667</v>
      </c>
      <c r="K10" s="465">
        <v>1379301.6823999998</v>
      </c>
    </row>
    <row r="11" spans="1:11">
      <c r="A11" s="357">
        <v>3</v>
      </c>
      <c r="B11" s="358" t="s">
        <v>391</v>
      </c>
      <c r="C11" s="463">
        <v>18272476.503666669</v>
      </c>
      <c r="D11" s="464">
        <v>316818348.03733337</v>
      </c>
      <c r="E11" s="464">
        <v>335090824.54100001</v>
      </c>
      <c r="F11" s="464">
        <v>8215956.5084583303</v>
      </c>
      <c r="G11" s="464">
        <v>25250502.460395835</v>
      </c>
      <c r="H11" s="464">
        <v>33466458.968854167</v>
      </c>
      <c r="I11" s="464">
        <v>6051666.3192666648</v>
      </c>
      <c r="J11" s="464">
        <v>32406764.817816667</v>
      </c>
      <c r="K11" s="465">
        <v>38458431.137083329</v>
      </c>
    </row>
    <row r="12" spans="1:11">
      <c r="A12" s="357">
        <v>4</v>
      </c>
      <c r="B12" s="358" t="s">
        <v>392</v>
      </c>
      <c r="C12" s="463">
        <v>0</v>
      </c>
      <c r="D12" s="464">
        <v>0</v>
      </c>
      <c r="E12" s="464">
        <v>0</v>
      </c>
      <c r="F12" s="464">
        <v>0</v>
      </c>
      <c r="G12" s="464">
        <v>0</v>
      </c>
      <c r="H12" s="464">
        <v>0</v>
      </c>
      <c r="I12" s="464">
        <v>0</v>
      </c>
      <c r="J12" s="464">
        <v>0</v>
      </c>
      <c r="K12" s="465">
        <v>0</v>
      </c>
    </row>
    <row r="13" spans="1:11">
      <c r="A13" s="357">
        <v>5</v>
      </c>
      <c r="B13" s="358" t="s">
        <v>400</v>
      </c>
      <c r="C13" s="463">
        <v>15232939.314833337</v>
      </c>
      <c r="D13" s="464">
        <v>21861249.047666669</v>
      </c>
      <c r="E13" s="464">
        <v>37094188.362500004</v>
      </c>
      <c r="F13" s="464">
        <v>3563658.5267174994</v>
      </c>
      <c r="G13" s="464">
        <v>8775722.8005708326</v>
      </c>
      <c r="H13" s="464">
        <v>12339381.327288331</v>
      </c>
      <c r="I13" s="464">
        <v>1048645.4488666668</v>
      </c>
      <c r="J13" s="464">
        <v>2081600.6430500003</v>
      </c>
      <c r="K13" s="465">
        <v>3130246.0919166673</v>
      </c>
    </row>
    <row r="14" spans="1:11">
      <c r="A14" s="357">
        <v>6</v>
      </c>
      <c r="B14" s="358" t="s">
        <v>444</v>
      </c>
      <c r="C14" s="463">
        <v>0</v>
      </c>
      <c r="D14" s="464">
        <v>0</v>
      </c>
      <c r="E14" s="464">
        <v>0</v>
      </c>
      <c r="F14" s="464">
        <v>0</v>
      </c>
      <c r="G14" s="464">
        <v>0</v>
      </c>
      <c r="H14" s="464">
        <v>0</v>
      </c>
      <c r="I14" s="464">
        <v>0</v>
      </c>
      <c r="J14" s="464">
        <v>0</v>
      </c>
      <c r="K14" s="465">
        <v>0</v>
      </c>
    </row>
    <row r="15" spans="1:11">
      <c r="A15" s="357">
        <v>7</v>
      </c>
      <c r="B15" s="358" t="s">
        <v>445</v>
      </c>
      <c r="C15" s="463">
        <v>1676700.7010000004</v>
      </c>
      <c r="D15" s="464">
        <v>6910389.2123333337</v>
      </c>
      <c r="E15" s="464">
        <v>8587089.913333334</v>
      </c>
      <c r="F15" s="464">
        <v>251233.58333333334</v>
      </c>
      <c r="G15" s="464">
        <v>857833.81666666677</v>
      </c>
      <c r="H15" s="464">
        <v>1109067.4000000001</v>
      </c>
      <c r="I15" s="464">
        <v>251233.58333333334</v>
      </c>
      <c r="J15" s="464">
        <v>857833.81666666677</v>
      </c>
      <c r="K15" s="465">
        <v>1109067.4000000001</v>
      </c>
    </row>
    <row r="16" spans="1:11">
      <c r="A16" s="357">
        <v>8</v>
      </c>
      <c r="B16" s="359" t="s">
        <v>393</v>
      </c>
      <c r="C16" s="463">
        <v>40012055.614333339</v>
      </c>
      <c r="D16" s="464">
        <v>361723586.81766671</v>
      </c>
      <c r="E16" s="464">
        <v>401735642.43200004</v>
      </c>
      <c r="F16" s="464">
        <v>13173896.12513083</v>
      </c>
      <c r="G16" s="464">
        <v>39472781.407895841</v>
      </c>
      <c r="H16" s="464">
        <v>52646677.533026658</v>
      </c>
      <c r="I16" s="464">
        <v>7639251.3628999973</v>
      </c>
      <c r="J16" s="464">
        <v>36437794.948500007</v>
      </c>
      <c r="K16" s="465">
        <v>44077046.311399996</v>
      </c>
    </row>
    <row r="17" spans="1:11">
      <c r="A17" s="349" t="s">
        <v>390</v>
      </c>
      <c r="B17" s="350"/>
      <c r="C17" s="466"/>
      <c r="D17" s="466"/>
      <c r="E17" s="466"/>
      <c r="F17" s="466"/>
      <c r="G17" s="466"/>
      <c r="H17" s="466"/>
      <c r="I17" s="466"/>
      <c r="J17" s="466"/>
      <c r="K17" s="467"/>
    </row>
    <row r="18" spans="1:11">
      <c r="A18" s="357">
        <v>9</v>
      </c>
      <c r="B18" s="358" t="s">
        <v>396</v>
      </c>
      <c r="C18" s="463">
        <v>0</v>
      </c>
      <c r="D18" s="464">
        <v>0</v>
      </c>
      <c r="E18" s="464">
        <v>0</v>
      </c>
      <c r="F18" s="464">
        <v>0</v>
      </c>
      <c r="G18" s="464">
        <v>0</v>
      </c>
      <c r="H18" s="464">
        <v>0</v>
      </c>
      <c r="I18" s="464">
        <v>0</v>
      </c>
      <c r="J18" s="464">
        <v>0</v>
      </c>
      <c r="K18" s="465">
        <v>0</v>
      </c>
    </row>
    <row r="19" spans="1:11">
      <c r="A19" s="357">
        <v>10</v>
      </c>
      <c r="B19" s="358" t="s">
        <v>446</v>
      </c>
      <c r="C19" s="463">
        <v>70375911.51866667</v>
      </c>
      <c r="D19" s="464">
        <v>247605694.33250001</v>
      </c>
      <c r="E19" s="464">
        <v>317981605.85116667</v>
      </c>
      <c r="F19" s="464">
        <v>2129081.0934166671</v>
      </c>
      <c r="G19" s="464">
        <v>2807521.2181666675</v>
      </c>
      <c r="H19" s="464">
        <v>4936602.3115833346</v>
      </c>
      <c r="I19" s="464">
        <v>11841690.392750001</v>
      </c>
      <c r="J19" s="464">
        <v>15764975.409999998</v>
      </c>
      <c r="K19" s="465">
        <v>27606665.802749999</v>
      </c>
    </row>
    <row r="20" spans="1:11">
      <c r="A20" s="357">
        <v>11</v>
      </c>
      <c r="B20" s="358" t="s">
        <v>395</v>
      </c>
      <c r="C20" s="463">
        <v>1521406.9958333333</v>
      </c>
      <c r="D20" s="464">
        <v>2844641.6406666655</v>
      </c>
      <c r="E20" s="464">
        <v>4366048.6364999991</v>
      </c>
      <c r="F20" s="464">
        <v>17358.223333333332</v>
      </c>
      <c r="G20" s="464">
        <v>0</v>
      </c>
      <c r="H20" s="464">
        <v>17358.223333333332</v>
      </c>
      <c r="I20" s="464">
        <v>17358.223333333332</v>
      </c>
      <c r="J20" s="464">
        <v>0</v>
      </c>
      <c r="K20" s="465">
        <v>17358.223333333332</v>
      </c>
    </row>
    <row r="21" spans="1:11" ht="13.5" thickBot="1">
      <c r="A21" s="360">
        <v>12</v>
      </c>
      <c r="B21" s="361" t="s">
        <v>394</v>
      </c>
      <c r="C21" s="468">
        <v>71897318.514500007</v>
      </c>
      <c r="D21" s="469">
        <v>250450335.97316667</v>
      </c>
      <c r="E21" s="468">
        <v>322347654.48766667</v>
      </c>
      <c r="F21" s="469">
        <v>2146439.3167500002</v>
      </c>
      <c r="G21" s="469">
        <v>2807521.2181666675</v>
      </c>
      <c r="H21" s="469">
        <v>4953960.5349166682</v>
      </c>
      <c r="I21" s="469">
        <v>11859048.616083333</v>
      </c>
      <c r="J21" s="469">
        <v>15764975.409999998</v>
      </c>
      <c r="K21" s="470">
        <v>27624024.026083332</v>
      </c>
    </row>
    <row r="22" spans="1:11" ht="38.25" customHeight="1" thickBot="1">
      <c r="A22" s="362"/>
      <c r="B22" s="363"/>
      <c r="C22" s="363"/>
      <c r="D22" s="363"/>
      <c r="E22" s="363"/>
      <c r="F22" s="526" t="s">
        <v>448</v>
      </c>
      <c r="G22" s="524"/>
      <c r="H22" s="524"/>
      <c r="I22" s="526" t="s">
        <v>401</v>
      </c>
      <c r="J22" s="524"/>
      <c r="K22" s="525"/>
    </row>
    <row r="23" spans="1:11">
      <c r="A23" s="364">
        <v>13</v>
      </c>
      <c r="B23" s="365" t="s">
        <v>386</v>
      </c>
      <c r="C23" s="366"/>
      <c r="D23" s="366"/>
      <c r="E23" s="366"/>
      <c r="F23" s="367">
        <v>34849312.669833332</v>
      </c>
      <c r="G23" s="367">
        <v>53944146.750916667</v>
      </c>
      <c r="H23" s="367">
        <v>88793459.420749992</v>
      </c>
      <c r="I23" s="367">
        <v>25136703.370499998</v>
      </c>
      <c r="J23" s="367">
        <v>41065289.451916665</v>
      </c>
      <c r="K23" s="368">
        <v>66201992.822416663</v>
      </c>
    </row>
    <row r="24" spans="1:11" ht="13.5" thickBot="1">
      <c r="A24" s="369">
        <v>14</v>
      </c>
      <c r="B24" s="370" t="s">
        <v>398</v>
      </c>
      <c r="C24" s="371"/>
      <c r="D24" s="372"/>
      <c r="E24" s="373"/>
      <c r="F24" s="374">
        <v>11027456.808380831</v>
      </c>
      <c r="G24" s="374">
        <v>36665260.189729176</v>
      </c>
      <c r="H24" s="374">
        <v>47692716.998109989</v>
      </c>
      <c r="I24" s="374">
        <v>1909812.8407249993</v>
      </c>
      <c r="J24" s="374">
        <v>20672819.538500011</v>
      </c>
      <c r="K24" s="375">
        <v>16453022.285316665</v>
      </c>
    </row>
    <row r="25" spans="1:11" ht="13.5" thickBot="1">
      <c r="A25" s="376">
        <v>15</v>
      </c>
      <c r="B25" s="377" t="s">
        <v>399</v>
      </c>
      <c r="C25" s="378"/>
      <c r="D25" s="378"/>
      <c r="E25" s="378"/>
      <c r="F25" s="471">
        <v>3.160231164392135</v>
      </c>
      <c r="G25" s="471">
        <v>1.4712604375852139</v>
      </c>
      <c r="H25" s="471">
        <v>1.8617823644702143</v>
      </c>
      <c r="I25" s="471">
        <v>13.161867401078764</v>
      </c>
      <c r="J25" s="471">
        <v>1.9864387330155304</v>
      </c>
      <c r="K25" s="471">
        <v>4.0236979975100358</v>
      </c>
    </row>
    <row r="27" spans="1:11" ht="25.5">
      <c r="B27" s="345" t="s">
        <v>447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H27" sqref="H2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6"/>
  </cols>
  <sheetData>
    <row r="1" spans="1:14">
      <c r="A1" s="4" t="s">
        <v>31</v>
      </c>
      <c r="B1" s="4" t="str">
        <f>'1. key ratios '!B1</f>
        <v>JSC " Halyk Bank Georgia"</v>
      </c>
    </row>
    <row r="2" spans="1:14" ht="14.25" customHeight="1">
      <c r="A2" s="4" t="s">
        <v>32</v>
      </c>
      <c r="B2" s="434">
        <f>'1. key ratios '!B2</f>
        <v>43281</v>
      </c>
    </row>
    <row r="3" spans="1:14" ht="14.25" customHeight="1"/>
    <row r="4" spans="1:14" ht="13.5" thickBot="1">
      <c r="A4" s="4" t="s">
        <v>272</v>
      </c>
      <c r="B4" s="282" t="s">
        <v>29</v>
      </c>
    </row>
    <row r="5" spans="1:14" s="213" customFormat="1">
      <c r="A5" s="209"/>
      <c r="B5" s="210"/>
      <c r="C5" s="211" t="s">
        <v>0</v>
      </c>
      <c r="D5" s="211" t="s">
        <v>1</v>
      </c>
      <c r="E5" s="211" t="s">
        <v>2</v>
      </c>
      <c r="F5" s="211" t="s">
        <v>3</v>
      </c>
      <c r="G5" s="211" t="s">
        <v>4</v>
      </c>
      <c r="H5" s="211" t="s">
        <v>6</v>
      </c>
      <c r="I5" s="211" t="s">
        <v>9</v>
      </c>
      <c r="J5" s="211" t="s">
        <v>10</v>
      </c>
      <c r="K5" s="211" t="s">
        <v>11</v>
      </c>
      <c r="L5" s="211" t="s">
        <v>12</v>
      </c>
      <c r="M5" s="211" t="s">
        <v>13</v>
      </c>
      <c r="N5" s="212" t="s">
        <v>14</v>
      </c>
    </row>
    <row r="6" spans="1:14" ht="25.5">
      <c r="A6" s="214"/>
      <c r="B6" s="215"/>
      <c r="C6" s="216" t="s">
        <v>271</v>
      </c>
      <c r="D6" s="217" t="s">
        <v>270</v>
      </c>
      <c r="E6" s="218" t="s">
        <v>269</v>
      </c>
      <c r="F6" s="219">
        <v>0</v>
      </c>
      <c r="G6" s="219">
        <v>0.2</v>
      </c>
      <c r="H6" s="219">
        <v>0.35</v>
      </c>
      <c r="I6" s="219">
        <v>0.5</v>
      </c>
      <c r="J6" s="219">
        <v>0.75</v>
      </c>
      <c r="K6" s="219">
        <v>1</v>
      </c>
      <c r="L6" s="219">
        <v>1.5</v>
      </c>
      <c r="M6" s="219">
        <v>2.5</v>
      </c>
      <c r="N6" s="281" t="s">
        <v>284</v>
      </c>
    </row>
    <row r="7" spans="1:14" ht="15">
      <c r="A7" s="220">
        <v>1</v>
      </c>
      <c r="B7" s="221" t="s">
        <v>268</v>
      </c>
      <c r="C7" s="222">
        <f>SUM(C8:C13)</f>
        <v>0</v>
      </c>
      <c r="D7" s="215"/>
      <c r="E7" s="223">
        <f t="shared" ref="E7:M7" si="0">SUM(E8:E13)</f>
        <v>0</v>
      </c>
      <c r="F7" s="224">
        <f>SUM(F8:F13)</f>
        <v>0</v>
      </c>
      <c r="G7" s="224">
        <f t="shared" si="0"/>
        <v>0</v>
      </c>
      <c r="H7" s="224">
        <f t="shared" si="0"/>
        <v>0</v>
      </c>
      <c r="I7" s="224">
        <f t="shared" si="0"/>
        <v>0</v>
      </c>
      <c r="J7" s="224">
        <f t="shared" si="0"/>
        <v>0</v>
      </c>
      <c r="K7" s="224">
        <f t="shared" si="0"/>
        <v>0</v>
      </c>
      <c r="L7" s="224">
        <f t="shared" si="0"/>
        <v>0</v>
      </c>
      <c r="M7" s="224">
        <f t="shared" si="0"/>
        <v>0</v>
      </c>
      <c r="N7" s="225">
        <f>SUM(N8:N13)</f>
        <v>0</v>
      </c>
    </row>
    <row r="8" spans="1:14" ht="14.25">
      <c r="A8" s="220">
        <v>1.1000000000000001</v>
      </c>
      <c r="B8" s="226" t="s">
        <v>266</v>
      </c>
      <c r="C8" s="224">
        <v>0</v>
      </c>
      <c r="D8" s="227">
        <v>0.02</v>
      </c>
      <c r="E8" s="223">
        <f>C8*D8</f>
        <v>0</v>
      </c>
      <c r="F8" s="224"/>
      <c r="G8" s="224"/>
      <c r="H8" s="224"/>
      <c r="I8" s="224"/>
      <c r="J8" s="224"/>
      <c r="K8" s="224"/>
      <c r="L8" s="224"/>
      <c r="M8" s="224"/>
      <c r="N8" s="225">
        <f>SUMPRODUCT($F$6:$M$6,F8:M8)</f>
        <v>0</v>
      </c>
    </row>
    <row r="9" spans="1:14" ht="14.25">
      <c r="A9" s="220">
        <v>1.2</v>
      </c>
      <c r="B9" s="226" t="s">
        <v>265</v>
      </c>
      <c r="C9" s="224">
        <v>0</v>
      </c>
      <c r="D9" s="227">
        <v>0.05</v>
      </c>
      <c r="E9" s="223">
        <f>C9*D9</f>
        <v>0</v>
      </c>
      <c r="F9" s="224"/>
      <c r="G9" s="224"/>
      <c r="H9" s="224"/>
      <c r="I9" s="224"/>
      <c r="J9" s="224"/>
      <c r="K9" s="224"/>
      <c r="L9" s="224"/>
      <c r="M9" s="224"/>
      <c r="N9" s="225">
        <f t="shared" ref="N9:N12" si="1">SUMPRODUCT($F$6:$M$6,F9:M9)</f>
        <v>0</v>
      </c>
    </row>
    <row r="10" spans="1:14" ht="14.25">
      <c r="A10" s="220">
        <v>1.3</v>
      </c>
      <c r="B10" s="226" t="s">
        <v>264</v>
      </c>
      <c r="C10" s="224">
        <v>0</v>
      </c>
      <c r="D10" s="227">
        <v>0.08</v>
      </c>
      <c r="E10" s="223">
        <f>C10*D10</f>
        <v>0</v>
      </c>
      <c r="F10" s="224"/>
      <c r="G10" s="224"/>
      <c r="H10" s="224"/>
      <c r="I10" s="224"/>
      <c r="J10" s="224"/>
      <c r="K10" s="224"/>
      <c r="L10" s="224"/>
      <c r="M10" s="224"/>
      <c r="N10" s="225">
        <f>SUMPRODUCT($F$6:$M$6,F10:M10)</f>
        <v>0</v>
      </c>
    </row>
    <row r="11" spans="1:14" ht="14.25">
      <c r="A11" s="220">
        <v>1.4</v>
      </c>
      <c r="B11" s="226" t="s">
        <v>263</v>
      </c>
      <c r="C11" s="224">
        <v>0</v>
      </c>
      <c r="D11" s="227">
        <v>0.11</v>
      </c>
      <c r="E11" s="223">
        <f>C11*D11</f>
        <v>0</v>
      </c>
      <c r="F11" s="224"/>
      <c r="G11" s="224"/>
      <c r="H11" s="224"/>
      <c r="I11" s="224"/>
      <c r="J11" s="224"/>
      <c r="K11" s="224"/>
      <c r="L11" s="224"/>
      <c r="M11" s="224"/>
      <c r="N11" s="225">
        <f t="shared" si="1"/>
        <v>0</v>
      </c>
    </row>
    <row r="12" spans="1:14" ht="14.25">
      <c r="A12" s="220">
        <v>1.5</v>
      </c>
      <c r="B12" s="226" t="s">
        <v>262</v>
      </c>
      <c r="C12" s="224">
        <v>0</v>
      </c>
      <c r="D12" s="227">
        <v>0.14000000000000001</v>
      </c>
      <c r="E12" s="223">
        <f>C12*D12</f>
        <v>0</v>
      </c>
      <c r="F12" s="224"/>
      <c r="G12" s="224"/>
      <c r="H12" s="224"/>
      <c r="I12" s="224"/>
      <c r="J12" s="224"/>
      <c r="K12" s="224"/>
      <c r="L12" s="224"/>
      <c r="M12" s="224"/>
      <c r="N12" s="225">
        <f t="shared" si="1"/>
        <v>0</v>
      </c>
    </row>
    <row r="13" spans="1:14" ht="14.25">
      <c r="A13" s="220">
        <v>1.6</v>
      </c>
      <c r="B13" s="228" t="s">
        <v>261</v>
      </c>
      <c r="C13" s="224">
        <v>0</v>
      </c>
      <c r="D13" s="229"/>
      <c r="E13" s="224"/>
      <c r="F13" s="224"/>
      <c r="G13" s="224"/>
      <c r="H13" s="224"/>
      <c r="I13" s="224"/>
      <c r="J13" s="224"/>
      <c r="K13" s="224"/>
      <c r="L13" s="224"/>
      <c r="M13" s="224"/>
      <c r="N13" s="225">
        <f>SUMPRODUCT($F$6:$M$6,F13:M13)</f>
        <v>0</v>
      </c>
    </row>
    <row r="14" spans="1:14" ht="15">
      <c r="A14" s="220">
        <v>2</v>
      </c>
      <c r="B14" s="230" t="s">
        <v>267</v>
      </c>
      <c r="C14" s="222">
        <f>SUM(C15:C20)</f>
        <v>0</v>
      </c>
      <c r="D14" s="215"/>
      <c r="E14" s="223">
        <f t="shared" ref="E14:M14" si="2">SUM(E15:E20)</f>
        <v>0</v>
      </c>
      <c r="F14" s="224">
        <f t="shared" si="2"/>
        <v>0</v>
      </c>
      <c r="G14" s="224">
        <f t="shared" si="2"/>
        <v>0</v>
      </c>
      <c r="H14" s="224">
        <f t="shared" si="2"/>
        <v>0</v>
      </c>
      <c r="I14" s="224">
        <f t="shared" si="2"/>
        <v>0</v>
      </c>
      <c r="J14" s="224">
        <f t="shared" si="2"/>
        <v>0</v>
      </c>
      <c r="K14" s="224">
        <f t="shared" si="2"/>
        <v>0</v>
      </c>
      <c r="L14" s="224">
        <f t="shared" si="2"/>
        <v>0</v>
      </c>
      <c r="M14" s="224">
        <f t="shared" si="2"/>
        <v>0</v>
      </c>
      <c r="N14" s="225">
        <f>SUM(N15:N20)</f>
        <v>0</v>
      </c>
    </row>
    <row r="15" spans="1:14" ht="14.25">
      <c r="A15" s="220">
        <v>2.1</v>
      </c>
      <c r="B15" s="228" t="s">
        <v>266</v>
      </c>
      <c r="C15" s="224"/>
      <c r="D15" s="227">
        <v>5.0000000000000001E-3</v>
      </c>
      <c r="E15" s="223">
        <f>C15*D15</f>
        <v>0</v>
      </c>
      <c r="F15" s="224"/>
      <c r="G15" s="224"/>
      <c r="H15" s="224"/>
      <c r="I15" s="224"/>
      <c r="J15" s="224"/>
      <c r="K15" s="224"/>
      <c r="L15" s="224"/>
      <c r="M15" s="224"/>
      <c r="N15" s="225">
        <f>SUMPRODUCT($F$6:$M$6,F15:M15)</f>
        <v>0</v>
      </c>
    </row>
    <row r="16" spans="1:14" ht="14.25">
      <c r="A16" s="220">
        <v>2.2000000000000002</v>
      </c>
      <c r="B16" s="228" t="s">
        <v>265</v>
      </c>
      <c r="C16" s="224"/>
      <c r="D16" s="227">
        <v>0.01</v>
      </c>
      <c r="E16" s="223">
        <f>C16*D16</f>
        <v>0</v>
      </c>
      <c r="F16" s="224"/>
      <c r="G16" s="224"/>
      <c r="H16" s="224"/>
      <c r="I16" s="224"/>
      <c r="J16" s="224"/>
      <c r="K16" s="224"/>
      <c r="L16" s="224"/>
      <c r="M16" s="224"/>
      <c r="N16" s="225">
        <f t="shared" ref="N16:N20" si="3">SUMPRODUCT($F$6:$M$6,F16:M16)</f>
        <v>0</v>
      </c>
    </row>
    <row r="17" spans="1:14" ht="14.25">
      <c r="A17" s="220">
        <v>2.2999999999999998</v>
      </c>
      <c r="B17" s="228" t="s">
        <v>264</v>
      </c>
      <c r="C17" s="224"/>
      <c r="D17" s="227">
        <v>0.02</v>
      </c>
      <c r="E17" s="223">
        <f>C17*D17</f>
        <v>0</v>
      </c>
      <c r="F17" s="224"/>
      <c r="G17" s="224"/>
      <c r="H17" s="224"/>
      <c r="I17" s="224"/>
      <c r="J17" s="224"/>
      <c r="K17" s="224"/>
      <c r="L17" s="224"/>
      <c r="M17" s="224"/>
      <c r="N17" s="225">
        <f t="shared" si="3"/>
        <v>0</v>
      </c>
    </row>
    <row r="18" spans="1:14" ht="14.25">
      <c r="A18" s="220">
        <v>2.4</v>
      </c>
      <c r="B18" s="228" t="s">
        <v>263</v>
      </c>
      <c r="C18" s="224"/>
      <c r="D18" s="227">
        <v>0.03</v>
      </c>
      <c r="E18" s="223">
        <f>C18*D18</f>
        <v>0</v>
      </c>
      <c r="F18" s="224"/>
      <c r="G18" s="224"/>
      <c r="H18" s="224"/>
      <c r="I18" s="224"/>
      <c r="J18" s="224"/>
      <c r="K18" s="224"/>
      <c r="L18" s="224"/>
      <c r="M18" s="224"/>
      <c r="N18" s="225">
        <f t="shared" si="3"/>
        <v>0</v>
      </c>
    </row>
    <row r="19" spans="1:14" ht="14.25">
      <c r="A19" s="220">
        <v>2.5</v>
      </c>
      <c r="B19" s="228" t="s">
        <v>262</v>
      </c>
      <c r="C19" s="224"/>
      <c r="D19" s="227">
        <v>0.04</v>
      </c>
      <c r="E19" s="223">
        <f>C19*D19</f>
        <v>0</v>
      </c>
      <c r="F19" s="224"/>
      <c r="G19" s="224"/>
      <c r="H19" s="224"/>
      <c r="I19" s="224"/>
      <c r="J19" s="224"/>
      <c r="K19" s="224"/>
      <c r="L19" s="224"/>
      <c r="M19" s="224"/>
      <c r="N19" s="225">
        <f t="shared" si="3"/>
        <v>0</v>
      </c>
    </row>
    <row r="20" spans="1:14" ht="14.25">
      <c r="A20" s="220">
        <v>2.6</v>
      </c>
      <c r="B20" s="228" t="s">
        <v>261</v>
      </c>
      <c r="C20" s="224"/>
      <c r="D20" s="229"/>
      <c r="E20" s="231"/>
      <c r="F20" s="224"/>
      <c r="G20" s="224"/>
      <c r="H20" s="224"/>
      <c r="I20" s="224"/>
      <c r="J20" s="224"/>
      <c r="K20" s="224"/>
      <c r="L20" s="224"/>
      <c r="M20" s="224"/>
      <c r="N20" s="225">
        <f t="shared" si="3"/>
        <v>0</v>
      </c>
    </row>
    <row r="21" spans="1:14" ht="15.75" thickBot="1">
      <c r="A21" s="232"/>
      <c r="B21" s="233" t="s">
        <v>111</v>
      </c>
      <c r="C21" s="208">
        <f>C14+C7</f>
        <v>0</v>
      </c>
      <c r="D21" s="234"/>
      <c r="E21" s="235">
        <f>E14+E7</f>
        <v>0</v>
      </c>
      <c r="F21" s="236">
        <f>F7+F14</f>
        <v>0</v>
      </c>
      <c r="G21" s="236">
        <f t="shared" ref="G21:L21" si="4">G7+G14</f>
        <v>0</v>
      </c>
      <c r="H21" s="236">
        <f t="shared" si="4"/>
        <v>0</v>
      </c>
      <c r="I21" s="236">
        <f t="shared" si="4"/>
        <v>0</v>
      </c>
      <c r="J21" s="236">
        <f t="shared" si="4"/>
        <v>0</v>
      </c>
      <c r="K21" s="236">
        <f t="shared" si="4"/>
        <v>0</v>
      </c>
      <c r="L21" s="236">
        <f t="shared" si="4"/>
        <v>0</v>
      </c>
      <c r="M21" s="236">
        <f>M7+M14</f>
        <v>0</v>
      </c>
      <c r="N21" s="237">
        <f>N14+N7</f>
        <v>0</v>
      </c>
    </row>
    <row r="22" spans="1:14">
      <c r="E22" s="238"/>
      <c r="F22" s="238"/>
      <c r="G22" s="238"/>
      <c r="H22" s="238"/>
      <c r="I22" s="238"/>
      <c r="J22" s="238"/>
      <c r="K22" s="238"/>
      <c r="L22" s="238"/>
      <c r="M22" s="238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E32" sqref="E3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">
        <v>452</v>
      </c>
    </row>
    <row r="2" spans="1:8">
      <c r="A2" s="2" t="s">
        <v>32</v>
      </c>
      <c r="B2" s="433">
        <v>43281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478</v>
      </c>
      <c r="D5" s="111" t="s">
        <v>456</v>
      </c>
      <c r="E5" s="111" t="s">
        <v>457</v>
      </c>
      <c r="F5" s="111" t="s">
        <v>458</v>
      </c>
      <c r="G5" s="14" t="s">
        <v>459</v>
      </c>
    </row>
    <row r="6" spans="1:8">
      <c r="B6" s="258" t="s">
        <v>144</v>
      </c>
      <c r="C6" s="354"/>
      <c r="D6" s="354"/>
      <c r="E6" s="354"/>
      <c r="F6" s="354"/>
      <c r="G6" s="389"/>
    </row>
    <row r="7" spans="1:8">
      <c r="A7" s="15"/>
      <c r="B7" s="259" t="s">
        <v>138</v>
      </c>
      <c r="C7" s="354"/>
      <c r="D7" s="354"/>
      <c r="E7" s="354"/>
      <c r="F7" s="354"/>
      <c r="G7" s="389"/>
    </row>
    <row r="8" spans="1:8" ht="15">
      <c r="A8" s="425">
        <v>1</v>
      </c>
      <c r="B8" s="16" t="s">
        <v>143</v>
      </c>
      <c r="C8" s="17">
        <v>78182004</v>
      </c>
      <c r="D8" s="18">
        <v>75647992</v>
      </c>
      <c r="E8" s="18">
        <v>58237201</v>
      </c>
      <c r="F8" s="18">
        <v>56500030</v>
      </c>
      <c r="G8" s="19">
        <v>54408404</v>
      </c>
    </row>
    <row r="9" spans="1:8" ht="15">
      <c r="A9" s="425">
        <v>2</v>
      </c>
      <c r="B9" s="16" t="s">
        <v>142</v>
      </c>
      <c r="C9" s="17">
        <v>78182004</v>
      </c>
      <c r="D9" s="18">
        <v>75647992</v>
      </c>
      <c r="E9" s="18">
        <v>58237201</v>
      </c>
      <c r="F9" s="18">
        <v>56500030</v>
      </c>
      <c r="G9" s="19">
        <v>54408404</v>
      </c>
    </row>
    <row r="10" spans="1:8" ht="15">
      <c r="A10" s="425">
        <v>3</v>
      </c>
      <c r="B10" s="16" t="s">
        <v>141</v>
      </c>
      <c r="C10" s="17">
        <v>103099021.78749999</v>
      </c>
      <c r="D10" s="18">
        <v>99794244.462300003</v>
      </c>
      <c r="E10" s="18">
        <v>83958319.451625004</v>
      </c>
      <c r="F10" s="18">
        <v>81597521</v>
      </c>
      <c r="G10" s="19">
        <v>83155104</v>
      </c>
    </row>
    <row r="11" spans="1:8" ht="15">
      <c r="A11" s="426"/>
      <c r="B11" s="258" t="s">
        <v>140</v>
      </c>
      <c r="C11" s="354"/>
      <c r="D11" s="354"/>
      <c r="E11" s="354"/>
      <c r="F11" s="354"/>
      <c r="G11" s="389"/>
    </row>
    <row r="12" spans="1:8" ht="15" customHeight="1">
      <c r="A12" s="425">
        <v>4</v>
      </c>
      <c r="B12" s="16" t="s">
        <v>273</v>
      </c>
      <c r="C12" s="342">
        <v>464864769</v>
      </c>
      <c r="D12" s="18">
        <v>438643476.98399997</v>
      </c>
      <c r="E12" s="18">
        <v>421310158.13</v>
      </c>
      <c r="F12" s="18">
        <v>541429394.91083312</v>
      </c>
      <c r="G12" s="19">
        <v>502078315</v>
      </c>
    </row>
    <row r="13" spans="1:8" ht="15">
      <c r="A13" s="426"/>
      <c r="B13" s="258" t="s">
        <v>139</v>
      </c>
      <c r="C13" s="354"/>
      <c r="D13" s="354"/>
      <c r="E13" s="354"/>
      <c r="F13" s="354"/>
      <c r="G13" s="389"/>
    </row>
    <row r="14" spans="1:8" s="20" customFormat="1" ht="15">
      <c r="A14" s="425"/>
      <c r="B14" s="259" t="s">
        <v>138</v>
      </c>
      <c r="C14" s="343"/>
      <c r="D14" s="18"/>
      <c r="E14" s="18"/>
      <c r="F14" s="18"/>
      <c r="G14" s="19"/>
    </row>
    <row r="15" spans="1:8" ht="15">
      <c r="A15" s="427">
        <v>5</v>
      </c>
      <c r="B15" s="16" t="s">
        <v>402</v>
      </c>
      <c r="C15" s="439">
        <v>0.16818225258967731</v>
      </c>
      <c r="D15" s="440">
        <v>0.17245894665384481</v>
      </c>
      <c r="E15" s="440">
        <v>0.13822880814566071</v>
      </c>
      <c r="F15" s="440">
        <v>0.10440000000000001</v>
      </c>
      <c r="G15" s="441">
        <v>0.10836636909921114</v>
      </c>
    </row>
    <row r="16" spans="1:8" ht="15" customHeight="1">
      <c r="A16" s="427">
        <v>6</v>
      </c>
      <c r="B16" s="16" t="s">
        <v>403</v>
      </c>
      <c r="C16" s="439">
        <v>0.16818225258967731</v>
      </c>
      <c r="D16" s="440">
        <v>0.17245894665384481</v>
      </c>
      <c r="E16" s="440">
        <v>0.13822880814566071</v>
      </c>
      <c r="F16" s="440">
        <v>0.10440000000000001</v>
      </c>
      <c r="G16" s="441">
        <v>0.10836636909921114</v>
      </c>
    </row>
    <row r="17" spans="1:7" ht="15">
      <c r="A17" s="427">
        <v>7</v>
      </c>
      <c r="B17" s="16" t="s">
        <v>404</v>
      </c>
      <c r="C17" s="439">
        <v>0.22178282516285933</v>
      </c>
      <c r="D17" s="440">
        <v>0.22750650515201892</v>
      </c>
      <c r="E17" s="440">
        <v>0.19927912348128099</v>
      </c>
      <c r="F17" s="440">
        <v>0.1507</v>
      </c>
      <c r="G17" s="441">
        <v>0.16562177954250026</v>
      </c>
    </row>
    <row r="18" spans="1:7" ht="15">
      <c r="A18" s="426"/>
      <c r="B18" s="260" t="s">
        <v>137</v>
      </c>
      <c r="C18" s="354"/>
      <c r="D18" s="354"/>
      <c r="E18" s="354"/>
      <c r="F18" s="354"/>
      <c r="G18" s="389"/>
    </row>
    <row r="19" spans="1:7" ht="15" customHeight="1">
      <c r="A19" s="428">
        <v>8</v>
      </c>
      <c r="B19" s="16" t="s">
        <v>136</v>
      </c>
      <c r="C19" s="442">
        <v>8.0482175949584109E-2</v>
      </c>
      <c r="D19" s="443">
        <v>8.1641720878963514E-2</v>
      </c>
      <c r="E19" s="443">
        <v>8.3861222919565007E-2</v>
      </c>
      <c r="F19" s="443">
        <v>8.3549139432636074E-2</v>
      </c>
      <c r="G19" s="444">
        <v>8.3959138594764712E-2</v>
      </c>
    </row>
    <row r="20" spans="1:7" ht="15">
      <c r="A20" s="428">
        <v>9</v>
      </c>
      <c r="B20" s="16" t="s">
        <v>135</v>
      </c>
      <c r="C20" s="442">
        <v>2.5038176407874198E-2</v>
      </c>
      <c r="D20" s="443">
        <v>2.4834478633223106E-2</v>
      </c>
      <c r="E20" s="443">
        <v>2.2519720402095159E-2</v>
      </c>
      <c r="F20" s="443">
        <v>2.2000165259270031E-2</v>
      </c>
      <c r="G20" s="444">
        <v>2.1799000286650889E-2</v>
      </c>
    </row>
    <row r="21" spans="1:7" ht="15">
      <c r="A21" s="428">
        <v>10</v>
      </c>
      <c r="B21" s="16" t="s">
        <v>134</v>
      </c>
      <c r="C21" s="442">
        <v>3.285540791201462E-2</v>
      </c>
      <c r="D21" s="443">
        <v>3.3277440294977104E-2</v>
      </c>
      <c r="E21" s="443">
        <v>3.9180243809566619E-2</v>
      </c>
      <c r="F21" s="443">
        <v>4.2947192222522405E-2</v>
      </c>
      <c r="G21" s="444">
        <v>4.6417826350472348E-2</v>
      </c>
    </row>
    <row r="22" spans="1:7" ht="15">
      <c r="A22" s="428">
        <v>11</v>
      </c>
      <c r="B22" s="16" t="s">
        <v>133</v>
      </c>
      <c r="C22" s="442">
        <v>5.5443999541709907E-2</v>
      </c>
      <c r="D22" s="443">
        <v>5.6807242245740401E-2</v>
      </c>
      <c r="E22" s="443">
        <v>6.1341502517469844E-2</v>
      </c>
      <c r="F22" s="443">
        <v>6.1548974173366043E-2</v>
      </c>
      <c r="G22" s="444">
        <v>6.216013830811383E-2</v>
      </c>
    </row>
    <row r="23" spans="1:7" ht="15">
      <c r="A23" s="428">
        <v>12</v>
      </c>
      <c r="B23" s="16" t="s">
        <v>279</v>
      </c>
      <c r="C23" s="442">
        <v>2.7195473553388409E-2</v>
      </c>
      <c r="D23" s="443">
        <v>3.2800482093068142E-2</v>
      </c>
      <c r="E23" s="443">
        <v>3.1524991263772062E-2</v>
      </c>
      <c r="F23" s="443">
        <v>3.43600789326493E-2</v>
      </c>
      <c r="G23" s="444">
        <v>4.0563300797327735E-2</v>
      </c>
    </row>
    <row r="24" spans="1:7" ht="15">
      <c r="A24" s="428">
        <v>13</v>
      </c>
      <c r="B24" s="16" t="s">
        <v>280</v>
      </c>
      <c r="C24" s="442">
        <v>0.15884035284198073</v>
      </c>
      <c r="D24" s="443">
        <v>0.19977578425999884</v>
      </c>
      <c r="E24" s="443">
        <v>0.2046359474363868</v>
      </c>
      <c r="F24" s="443">
        <v>0.21947848890626029</v>
      </c>
      <c r="G24" s="444">
        <v>0.26326772716409663</v>
      </c>
    </row>
    <row r="25" spans="1:7" ht="15">
      <c r="A25" s="426"/>
      <c r="B25" s="260" t="s">
        <v>359</v>
      </c>
      <c r="C25" s="354"/>
      <c r="D25" s="354"/>
      <c r="E25" s="354"/>
      <c r="F25" s="354"/>
      <c r="G25" s="389"/>
    </row>
    <row r="26" spans="1:7" ht="15">
      <c r="A26" s="428">
        <v>14</v>
      </c>
      <c r="B26" s="16" t="s">
        <v>132</v>
      </c>
      <c r="C26" s="442">
        <v>4.3066936710630513E-2</v>
      </c>
      <c r="D26" s="443">
        <v>4.548933101142151E-2</v>
      </c>
      <c r="E26" s="443">
        <v>4.7981881054914494E-2</v>
      </c>
      <c r="F26" s="443">
        <v>5.5595060073961512E-2</v>
      </c>
      <c r="G26" s="444">
        <v>5.5456057389133388E-2</v>
      </c>
    </row>
    <row r="27" spans="1:7" ht="15" customHeight="1">
      <c r="A27" s="428">
        <v>15</v>
      </c>
      <c r="B27" s="16" t="s">
        <v>131</v>
      </c>
      <c r="C27" s="442">
        <v>4.4271930631029674E-2</v>
      </c>
      <c r="D27" s="443">
        <v>4.5576213876196238E-2</v>
      </c>
      <c r="E27" s="443">
        <v>4.6579798103281743E-2</v>
      </c>
      <c r="F27" s="443">
        <v>5.1152634472533876E-2</v>
      </c>
      <c r="G27" s="444">
        <v>5.3483782628382548E-2</v>
      </c>
    </row>
    <row r="28" spans="1:7" ht="15">
      <c r="A28" s="428">
        <v>16</v>
      </c>
      <c r="B28" s="16" t="s">
        <v>130</v>
      </c>
      <c r="C28" s="442">
        <v>0.80330127521945149</v>
      </c>
      <c r="D28" s="443">
        <v>0.79981574069033179</v>
      </c>
      <c r="E28" s="443">
        <v>0.81673757453752927</v>
      </c>
      <c r="F28" s="443">
        <v>0.82887401695643859</v>
      </c>
      <c r="G28" s="444">
        <v>0.82582519662613119</v>
      </c>
    </row>
    <row r="29" spans="1:7" ht="15" customHeight="1">
      <c r="A29" s="428">
        <v>17</v>
      </c>
      <c r="B29" s="16" t="s">
        <v>129</v>
      </c>
      <c r="C29" s="442">
        <v>0.74142951905275034</v>
      </c>
      <c r="D29" s="443">
        <v>0.74366319198610231</v>
      </c>
      <c r="E29" s="443">
        <v>0.75373826069292471</v>
      </c>
      <c r="F29" s="443">
        <v>0.73334516025843166</v>
      </c>
      <c r="G29" s="444">
        <v>0.73475638643165508</v>
      </c>
    </row>
    <row r="30" spans="1:7" ht="15">
      <c r="A30" s="428">
        <v>18</v>
      </c>
      <c r="B30" s="16" t="s">
        <v>128</v>
      </c>
      <c r="C30" s="442">
        <v>5.9071899713027433E-2</v>
      </c>
      <c r="D30" s="443">
        <v>-2.7977189961664709E-2</v>
      </c>
      <c r="E30" s="443">
        <v>0.19521959924248494</v>
      </c>
      <c r="F30" s="443">
        <v>5.1689058607113675E-2</v>
      </c>
      <c r="G30" s="444">
        <v>-6.5963435845330903E-2</v>
      </c>
    </row>
    <row r="31" spans="1:7" ht="15" customHeight="1">
      <c r="A31" s="426"/>
      <c r="B31" s="260" t="s">
        <v>360</v>
      </c>
      <c r="C31" s="354"/>
      <c r="D31" s="354"/>
      <c r="E31" s="354"/>
      <c r="F31" s="354"/>
      <c r="G31" s="389"/>
    </row>
    <row r="32" spans="1:7" ht="15" customHeight="1">
      <c r="A32" s="428">
        <v>19</v>
      </c>
      <c r="B32" s="16" t="s">
        <v>127</v>
      </c>
      <c r="C32" s="442">
        <v>0.21048816469432097</v>
      </c>
      <c r="D32" s="443">
        <v>0.19647654126587105</v>
      </c>
      <c r="E32" s="443">
        <v>0.19631735606701428</v>
      </c>
      <c r="F32" s="443">
        <v>0.20098402131511242</v>
      </c>
      <c r="G32" s="443">
        <v>0.21800366678736396</v>
      </c>
    </row>
    <row r="33" spans="1:7" ht="15" customHeight="1">
      <c r="A33" s="428">
        <v>20</v>
      </c>
      <c r="B33" s="16" t="s">
        <v>126</v>
      </c>
      <c r="C33" s="442">
        <v>0.92048535136080134</v>
      </c>
      <c r="D33" s="443">
        <v>0.92310075442247064</v>
      </c>
      <c r="E33" s="443">
        <v>0.91420839005873078</v>
      </c>
      <c r="F33" s="443">
        <v>0.91059704264586017</v>
      </c>
      <c r="G33" s="443">
        <v>0.92076738144461623</v>
      </c>
    </row>
    <row r="34" spans="1:7" ht="15" customHeight="1">
      <c r="A34" s="428">
        <v>21</v>
      </c>
      <c r="B34" s="16" t="s">
        <v>125</v>
      </c>
      <c r="C34" s="442">
        <v>8.0157933538252499E-2</v>
      </c>
      <c r="D34" s="443">
        <v>7.383405060999175E-2</v>
      </c>
      <c r="E34" s="443">
        <v>6.5899349740984464E-2</v>
      </c>
      <c r="F34" s="443">
        <v>8.8522154007095663E-2</v>
      </c>
      <c r="G34" s="443">
        <v>0.10534099117210194</v>
      </c>
    </row>
    <row r="35" spans="1:7" ht="15" customHeight="1">
      <c r="A35" s="429"/>
      <c r="B35" s="260" t="s">
        <v>406</v>
      </c>
      <c r="C35" s="354"/>
      <c r="D35" s="354"/>
      <c r="E35" s="354"/>
      <c r="F35" s="354"/>
      <c r="G35" s="389"/>
    </row>
    <row r="36" spans="1:7" ht="15">
      <c r="A36" s="428">
        <v>22</v>
      </c>
      <c r="B36" s="16" t="s">
        <v>386</v>
      </c>
      <c r="C36" s="21">
        <v>88793459.420749992</v>
      </c>
      <c r="D36" s="22">
        <v>73616728.886639997</v>
      </c>
      <c r="E36" s="22">
        <v>69155282.287500009</v>
      </c>
      <c r="F36" s="22"/>
      <c r="G36" s="23"/>
    </row>
    <row r="37" spans="1:7" ht="15" customHeight="1">
      <c r="A37" s="428">
        <v>23</v>
      </c>
      <c r="B37" s="16" t="s">
        <v>398</v>
      </c>
      <c r="C37" s="21">
        <v>47692716.998109989</v>
      </c>
      <c r="D37" s="22">
        <v>38756947.76314076</v>
      </c>
      <c r="E37" s="22">
        <v>33041043.121900007</v>
      </c>
      <c r="F37" s="22"/>
      <c r="G37" s="23"/>
    </row>
    <row r="38" spans="1:7" ht="15.75" thickBot="1">
      <c r="A38" s="430">
        <v>24</v>
      </c>
      <c r="B38" s="261" t="s">
        <v>387</v>
      </c>
      <c r="C38" s="445">
        <v>1.8617823644702143</v>
      </c>
      <c r="D38" s="446">
        <v>1.8994459867309812</v>
      </c>
      <c r="E38" s="446">
        <v>2.093</v>
      </c>
      <c r="F38" s="24"/>
      <c r="G38" s="25"/>
    </row>
    <row r="39" spans="1:7">
      <c r="A39" s="26"/>
    </row>
    <row r="40" spans="1:7" ht="38.25">
      <c r="B40" s="345" t="s">
        <v>407</v>
      </c>
    </row>
    <row r="41" spans="1:7" ht="51">
      <c r="B41" s="345" t="s">
        <v>405</v>
      </c>
    </row>
    <row r="43" spans="1:7">
      <c r="B43" s="3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xSplit="1" ySplit="5" topLeftCell="B18" activePane="bottomRight" state="frozen"/>
      <selection activeCell="B9" sqref="B9"/>
      <selection pane="topRight" activeCell="B9" sqref="B9"/>
      <selection pane="bottomLeft" activeCell="B9" sqref="B9"/>
      <selection pane="bottomRight" activeCell="F33" sqref="F33:G40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'1. key ratios '!B1</f>
        <v>JSC " Halyk Bank Georgia"</v>
      </c>
    </row>
    <row r="2" spans="1:8">
      <c r="A2" s="2" t="s">
        <v>32</v>
      </c>
      <c r="B2" s="434">
        <f>'1. key ratios '!B2</f>
        <v>43281</v>
      </c>
    </row>
    <row r="3" spans="1:8">
      <c r="A3" s="2"/>
    </row>
    <row r="4" spans="1:8" ht="15" thickBot="1">
      <c r="A4" s="27" t="s">
        <v>33</v>
      </c>
      <c r="B4" s="28" t="s">
        <v>34</v>
      </c>
      <c r="C4" s="27"/>
      <c r="D4" s="29"/>
      <c r="E4" s="29"/>
      <c r="F4" s="30"/>
      <c r="G4" s="30"/>
      <c r="H4" s="31" t="s">
        <v>74</v>
      </c>
    </row>
    <row r="5" spans="1:8">
      <c r="A5" s="32"/>
      <c r="B5" s="33"/>
      <c r="C5" s="474" t="s">
        <v>69</v>
      </c>
      <c r="D5" s="475"/>
      <c r="E5" s="476"/>
      <c r="F5" s="474" t="s">
        <v>73</v>
      </c>
      <c r="G5" s="475"/>
      <c r="H5" s="477"/>
    </row>
    <row r="6" spans="1:8">
      <c r="A6" s="34" t="s">
        <v>7</v>
      </c>
      <c r="B6" s="35" t="s">
        <v>35</v>
      </c>
      <c r="C6" s="36" t="s">
        <v>70</v>
      </c>
      <c r="D6" s="36" t="s">
        <v>71</v>
      </c>
      <c r="E6" s="36" t="s">
        <v>72</v>
      </c>
      <c r="F6" s="36" t="s">
        <v>70</v>
      </c>
      <c r="G6" s="36" t="s">
        <v>71</v>
      </c>
      <c r="H6" s="37" t="s">
        <v>72</v>
      </c>
    </row>
    <row r="7" spans="1:8">
      <c r="A7" s="34">
        <v>1</v>
      </c>
      <c r="B7" s="38" t="s">
        <v>36</v>
      </c>
      <c r="C7" s="39">
        <v>3741674</v>
      </c>
      <c r="D7" s="39">
        <v>6170837</v>
      </c>
      <c r="E7" s="40">
        <f>C7+D7</f>
        <v>9912511</v>
      </c>
      <c r="F7" s="41">
        <v>4037889</v>
      </c>
      <c r="G7" s="42">
        <v>6080246</v>
      </c>
      <c r="H7" s="43">
        <f>F7+G7</f>
        <v>10118135</v>
      </c>
    </row>
    <row r="8" spans="1:8">
      <c r="A8" s="34">
        <v>2</v>
      </c>
      <c r="B8" s="38" t="s">
        <v>37</v>
      </c>
      <c r="C8" s="39">
        <v>11952521</v>
      </c>
      <c r="D8" s="39">
        <v>46727525</v>
      </c>
      <c r="E8" s="40">
        <f t="shared" ref="E8:E19" si="0">C8+D8</f>
        <v>58680046</v>
      </c>
      <c r="F8" s="41">
        <v>10157273</v>
      </c>
      <c r="G8" s="42">
        <v>36529124</v>
      </c>
      <c r="H8" s="43">
        <f t="shared" ref="H8:H40" si="1">F8+G8</f>
        <v>46686397</v>
      </c>
    </row>
    <row r="9" spans="1:8">
      <c r="A9" s="34">
        <v>3</v>
      </c>
      <c r="B9" s="38" t="s">
        <v>38</v>
      </c>
      <c r="C9" s="39">
        <v>575945</v>
      </c>
      <c r="D9" s="39">
        <v>13506502</v>
      </c>
      <c r="E9" s="40">
        <f t="shared" si="0"/>
        <v>14082447</v>
      </c>
      <c r="F9" s="41">
        <v>421187</v>
      </c>
      <c r="G9" s="42">
        <v>7413343</v>
      </c>
      <c r="H9" s="43">
        <f t="shared" si="1"/>
        <v>7834530</v>
      </c>
    </row>
    <row r="10" spans="1:8">
      <c r="A10" s="34">
        <v>4</v>
      </c>
      <c r="B10" s="38" t="s">
        <v>39</v>
      </c>
      <c r="C10" s="39">
        <v>0</v>
      </c>
      <c r="D10" s="39">
        <v>0</v>
      </c>
      <c r="E10" s="40">
        <f t="shared" si="0"/>
        <v>0</v>
      </c>
      <c r="F10" s="41">
        <v>0</v>
      </c>
      <c r="G10" s="42">
        <v>0</v>
      </c>
      <c r="H10" s="43">
        <f t="shared" si="1"/>
        <v>0</v>
      </c>
    </row>
    <row r="11" spans="1:8">
      <c r="A11" s="34">
        <v>5</v>
      </c>
      <c r="B11" s="38" t="s">
        <v>40</v>
      </c>
      <c r="C11" s="39">
        <v>16191536</v>
      </c>
      <c r="D11" s="39">
        <v>0</v>
      </c>
      <c r="E11" s="40">
        <f t="shared" si="0"/>
        <v>16191536</v>
      </c>
      <c r="F11" s="41">
        <v>16140736</v>
      </c>
      <c r="G11" s="42">
        <v>0</v>
      </c>
      <c r="H11" s="43">
        <f t="shared" si="1"/>
        <v>16140736</v>
      </c>
    </row>
    <row r="12" spans="1:8">
      <c r="A12" s="34">
        <v>6.1</v>
      </c>
      <c r="B12" s="44" t="s">
        <v>41</v>
      </c>
      <c r="C12" s="39">
        <v>68949209</v>
      </c>
      <c r="D12" s="39">
        <v>281582850</v>
      </c>
      <c r="E12" s="40">
        <f t="shared" si="0"/>
        <v>350532059</v>
      </c>
      <c r="F12" s="41">
        <v>45050934</v>
      </c>
      <c r="G12" s="42">
        <v>213602632</v>
      </c>
      <c r="H12" s="43">
        <f t="shared" si="1"/>
        <v>258653566</v>
      </c>
    </row>
    <row r="13" spans="1:8">
      <c r="A13" s="34">
        <v>6.2</v>
      </c>
      <c r="B13" s="44" t="s">
        <v>42</v>
      </c>
      <c r="C13" s="39">
        <v>-3260505</v>
      </c>
      <c r="D13" s="39">
        <v>-12258226</v>
      </c>
      <c r="E13" s="40">
        <f t="shared" si="0"/>
        <v>-15518731</v>
      </c>
      <c r="F13" s="41">
        <v>-1867806.5</v>
      </c>
      <c r="G13" s="42">
        <v>-11965964.6</v>
      </c>
      <c r="H13" s="43">
        <f t="shared" si="1"/>
        <v>-13833771.1</v>
      </c>
    </row>
    <row r="14" spans="1:8">
      <c r="A14" s="34">
        <v>6</v>
      </c>
      <c r="B14" s="38" t="s">
        <v>43</v>
      </c>
      <c r="C14" s="40">
        <f>C12+C13</f>
        <v>65688704</v>
      </c>
      <c r="D14" s="40">
        <f>D12+D13</f>
        <v>269324624</v>
      </c>
      <c r="E14" s="40">
        <f t="shared" si="0"/>
        <v>335013328</v>
      </c>
      <c r="F14" s="40">
        <f>F12+F13</f>
        <v>43183127.5</v>
      </c>
      <c r="G14" s="40">
        <f>G12+G13</f>
        <v>201636667.40000001</v>
      </c>
      <c r="H14" s="43">
        <f t="shared" si="1"/>
        <v>244819794.90000001</v>
      </c>
    </row>
    <row r="15" spans="1:8">
      <c r="A15" s="34">
        <v>7</v>
      </c>
      <c r="B15" s="38" t="s">
        <v>44</v>
      </c>
      <c r="C15" s="39">
        <v>1037292</v>
      </c>
      <c r="D15" s="39">
        <v>1369819</v>
      </c>
      <c r="E15" s="40">
        <f t="shared" si="0"/>
        <v>2407111</v>
      </c>
      <c r="F15" s="41">
        <v>897916</v>
      </c>
      <c r="G15" s="42">
        <v>1087860</v>
      </c>
      <c r="H15" s="43">
        <f t="shared" si="1"/>
        <v>1985776</v>
      </c>
    </row>
    <row r="16" spans="1:8">
      <c r="A16" s="34">
        <v>8</v>
      </c>
      <c r="B16" s="38" t="s">
        <v>206</v>
      </c>
      <c r="C16" s="39">
        <v>350665</v>
      </c>
      <c r="D16" s="39"/>
      <c r="E16" s="40">
        <f t="shared" si="0"/>
        <v>350665</v>
      </c>
      <c r="F16" s="41">
        <v>415590</v>
      </c>
      <c r="G16" s="42"/>
      <c r="H16" s="43">
        <f t="shared" si="1"/>
        <v>415590</v>
      </c>
    </row>
    <row r="17" spans="1:8">
      <c r="A17" s="34">
        <v>9</v>
      </c>
      <c r="B17" s="38" t="s">
        <v>45</v>
      </c>
      <c r="C17" s="39">
        <v>54000</v>
      </c>
      <c r="D17" s="39">
        <v>0</v>
      </c>
      <c r="E17" s="40">
        <f t="shared" si="0"/>
        <v>54000</v>
      </c>
      <c r="F17" s="41">
        <v>54000</v>
      </c>
      <c r="G17" s="42">
        <v>0</v>
      </c>
      <c r="H17" s="43">
        <f t="shared" si="1"/>
        <v>54000</v>
      </c>
    </row>
    <row r="18" spans="1:8">
      <c r="A18" s="34">
        <v>10</v>
      </c>
      <c r="B18" s="38" t="s">
        <v>46</v>
      </c>
      <c r="C18" s="39">
        <v>16853201</v>
      </c>
      <c r="D18" s="39"/>
      <c r="E18" s="40">
        <f t="shared" si="0"/>
        <v>16853201</v>
      </c>
      <c r="F18" s="41">
        <v>15084390</v>
      </c>
      <c r="G18" s="42"/>
      <c r="H18" s="43">
        <f t="shared" si="1"/>
        <v>15084390</v>
      </c>
    </row>
    <row r="19" spans="1:8">
      <c r="A19" s="34">
        <v>11</v>
      </c>
      <c r="B19" s="38" t="s">
        <v>47</v>
      </c>
      <c r="C19" s="39">
        <v>1246402</v>
      </c>
      <c r="D19" s="39">
        <v>372620</v>
      </c>
      <c r="E19" s="40">
        <f t="shared" si="0"/>
        <v>1619022</v>
      </c>
      <c r="F19" s="41">
        <v>1060093</v>
      </c>
      <c r="G19" s="42">
        <v>586245</v>
      </c>
      <c r="H19" s="43">
        <f t="shared" si="1"/>
        <v>1646338</v>
      </c>
    </row>
    <row r="20" spans="1:8">
      <c r="A20" s="34">
        <v>12</v>
      </c>
      <c r="B20" s="46" t="s">
        <v>48</v>
      </c>
      <c r="C20" s="40">
        <f>SUM(C7:C11)+SUM(C14:C19)</f>
        <v>117691940</v>
      </c>
      <c r="D20" s="40">
        <f>SUM(D7:D11)+SUM(D14:D19)</f>
        <v>337471927</v>
      </c>
      <c r="E20" s="40">
        <f>C20+D20</f>
        <v>455163867</v>
      </c>
      <c r="F20" s="40">
        <f>SUM(F7:F11)+SUM(F14:F19)</f>
        <v>91452201.5</v>
      </c>
      <c r="G20" s="40">
        <f>SUM(G7:G11)+SUM(G14:G19)</f>
        <v>253333485.40000001</v>
      </c>
      <c r="H20" s="43">
        <f t="shared" si="1"/>
        <v>344785686.89999998</v>
      </c>
    </row>
    <row r="21" spans="1:8">
      <c r="A21" s="34"/>
      <c r="B21" s="35" t="s">
        <v>49</v>
      </c>
      <c r="C21" s="47"/>
      <c r="D21" s="47"/>
      <c r="E21" s="47"/>
      <c r="F21" s="48"/>
      <c r="G21" s="49"/>
      <c r="H21" s="50"/>
    </row>
    <row r="22" spans="1:8">
      <c r="A22" s="34">
        <v>13</v>
      </c>
      <c r="B22" s="38" t="s">
        <v>50</v>
      </c>
      <c r="C22" s="39">
        <v>0</v>
      </c>
      <c r="D22" s="39">
        <v>128709000</v>
      </c>
      <c r="E22" s="40">
        <f>C22+D22</f>
        <v>128709000</v>
      </c>
      <c r="F22" s="41">
        <v>0</v>
      </c>
      <c r="G22" s="42">
        <v>125174400</v>
      </c>
      <c r="H22" s="43">
        <f t="shared" si="1"/>
        <v>125174400</v>
      </c>
    </row>
    <row r="23" spans="1:8">
      <c r="A23" s="34">
        <v>14</v>
      </c>
      <c r="B23" s="38" t="s">
        <v>51</v>
      </c>
      <c r="C23" s="39">
        <v>14271997</v>
      </c>
      <c r="D23" s="39">
        <v>17371134</v>
      </c>
      <c r="E23" s="40">
        <f t="shared" ref="E23:E40" si="2">C23+D23</f>
        <v>31643131</v>
      </c>
      <c r="F23" s="41">
        <v>8803535</v>
      </c>
      <c r="G23" s="42">
        <v>21493166</v>
      </c>
      <c r="H23" s="43">
        <f t="shared" si="1"/>
        <v>30296701</v>
      </c>
    </row>
    <row r="24" spans="1:8">
      <c r="A24" s="34">
        <v>15</v>
      </c>
      <c r="B24" s="38" t="s">
        <v>52</v>
      </c>
      <c r="C24" s="39">
        <v>2115000</v>
      </c>
      <c r="D24" s="39">
        <v>2726864</v>
      </c>
      <c r="E24" s="40">
        <f t="shared" si="2"/>
        <v>4841864</v>
      </c>
      <c r="F24" s="41">
        <v>2209009</v>
      </c>
      <c r="G24" s="42">
        <v>3814356</v>
      </c>
      <c r="H24" s="43">
        <f t="shared" si="1"/>
        <v>6023365</v>
      </c>
    </row>
    <row r="25" spans="1:8">
      <c r="A25" s="34">
        <v>16</v>
      </c>
      <c r="B25" s="38" t="s">
        <v>53</v>
      </c>
      <c r="C25" s="39">
        <v>9477337</v>
      </c>
      <c r="D25" s="39">
        <v>21487821</v>
      </c>
      <c r="E25" s="40">
        <f t="shared" si="2"/>
        <v>30965158</v>
      </c>
      <c r="F25" s="41">
        <v>8509445</v>
      </c>
      <c r="G25" s="42">
        <v>28333619</v>
      </c>
      <c r="H25" s="43">
        <f t="shared" si="1"/>
        <v>36843064</v>
      </c>
    </row>
    <row r="26" spans="1:8">
      <c r="A26" s="34">
        <v>17</v>
      </c>
      <c r="B26" s="38" t="s">
        <v>54</v>
      </c>
      <c r="C26" s="47"/>
      <c r="D26" s="47"/>
      <c r="E26" s="40">
        <f t="shared" si="2"/>
        <v>0</v>
      </c>
      <c r="F26" s="48"/>
      <c r="G26" s="49"/>
      <c r="H26" s="43">
        <f t="shared" si="1"/>
        <v>0</v>
      </c>
    </row>
    <row r="27" spans="1:8">
      <c r="A27" s="34">
        <v>18</v>
      </c>
      <c r="B27" s="38" t="s">
        <v>55</v>
      </c>
      <c r="C27" s="39">
        <v>0</v>
      </c>
      <c r="D27" s="39">
        <v>139741200</v>
      </c>
      <c r="E27" s="40">
        <f t="shared" si="2"/>
        <v>139741200</v>
      </c>
      <c r="F27" s="41">
        <v>0</v>
      </c>
      <c r="G27" s="42">
        <v>56569200</v>
      </c>
      <c r="H27" s="43">
        <f t="shared" si="1"/>
        <v>56569200</v>
      </c>
    </row>
    <row r="28" spans="1:8">
      <c r="A28" s="34">
        <v>19</v>
      </c>
      <c r="B28" s="38" t="s">
        <v>56</v>
      </c>
      <c r="C28" s="39">
        <v>314655</v>
      </c>
      <c r="D28" s="39">
        <v>6357620</v>
      </c>
      <c r="E28" s="40">
        <f t="shared" si="2"/>
        <v>6672275</v>
      </c>
      <c r="F28" s="41">
        <v>183022</v>
      </c>
      <c r="G28" s="42">
        <v>1967896</v>
      </c>
      <c r="H28" s="43">
        <f t="shared" si="1"/>
        <v>2150918</v>
      </c>
    </row>
    <row r="29" spans="1:8">
      <c r="A29" s="34">
        <v>20</v>
      </c>
      <c r="B29" s="38" t="s">
        <v>57</v>
      </c>
      <c r="C29" s="39">
        <v>3376727</v>
      </c>
      <c r="D29" s="39">
        <v>1236168</v>
      </c>
      <c r="E29" s="40">
        <f t="shared" si="2"/>
        <v>4612895</v>
      </c>
      <c r="F29" s="41">
        <v>3029444</v>
      </c>
      <c r="G29" s="42">
        <v>2773934</v>
      </c>
      <c r="H29" s="43">
        <f t="shared" si="1"/>
        <v>5803378</v>
      </c>
    </row>
    <row r="30" spans="1:8">
      <c r="A30" s="34">
        <v>21</v>
      </c>
      <c r="B30" s="38" t="s">
        <v>58</v>
      </c>
      <c r="C30" s="39">
        <v>0</v>
      </c>
      <c r="D30" s="39">
        <v>24516000</v>
      </c>
      <c r="E30" s="40">
        <f t="shared" si="2"/>
        <v>24516000</v>
      </c>
      <c r="F30" s="41">
        <v>0</v>
      </c>
      <c r="G30" s="42">
        <v>24072000</v>
      </c>
      <c r="H30" s="43">
        <f t="shared" si="1"/>
        <v>24072000</v>
      </c>
    </row>
    <row r="31" spans="1:8">
      <c r="A31" s="34">
        <v>22</v>
      </c>
      <c r="B31" s="46" t="s">
        <v>59</v>
      </c>
      <c r="C31" s="40">
        <f>SUM(C22:C30)</f>
        <v>29555716</v>
      </c>
      <c r="D31" s="40">
        <f>SUM(D22:D30)</f>
        <v>342145807</v>
      </c>
      <c r="E31" s="40">
        <f>C31+D31</f>
        <v>371701523</v>
      </c>
      <c r="F31" s="40">
        <f>SUM(F22:F30)</f>
        <v>22734455</v>
      </c>
      <c r="G31" s="40">
        <f>SUM(G22:G30)</f>
        <v>264198571</v>
      </c>
      <c r="H31" s="43">
        <f t="shared" si="1"/>
        <v>286933026</v>
      </c>
    </row>
    <row r="32" spans="1:8">
      <c r="A32" s="34"/>
      <c r="B32" s="35" t="s">
        <v>60</v>
      </c>
      <c r="C32" s="47"/>
      <c r="D32" s="47"/>
      <c r="E32" s="39"/>
      <c r="F32" s="48"/>
      <c r="G32" s="49"/>
      <c r="H32" s="50"/>
    </row>
    <row r="33" spans="1:8">
      <c r="A33" s="34">
        <v>23</v>
      </c>
      <c r="B33" s="38" t="s">
        <v>61</v>
      </c>
      <c r="C33" s="39">
        <v>62000000</v>
      </c>
      <c r="D33" s="47"/>
      <c r="E33" s="40">
        <f t="shared" si="2"/>
        <v>62000000</v>
      </c>
      <c r="F33" s="41">
        <v>48000000</v>
      </c>
      <c r="G33" s="49"/>
      <c r="H33" s="43">
        <f t="shared" si="1"/>
        <v>48000000</v>
      </c>
    </row>
    <row r="34" spans="1:8">
      <c r="A34" s="34">
        <v>24</v>
      </c>
      <c r="B34" s="38" t="s">
        <v>62</v>
      </c>
      <c r="C34" s="39">
        <v>0</v>
      </c>
      <c r="D34" s="47"/>
      <c r="E34" s="40">
        <f t="shared" si="2"/>
        <v>0</v>
      </c>
      <c r="F34" s="41">
        <v>0</v>
      </c>
      <c r="G34" s="49"/>
      <c r="H34" s="43">
        <f t="shared" si="1"/>
        <v>0</v>
      </c>
    </row>
    <row r="35" spans="1:8">
      <c r="A35" s="34">
        <v>25</v>
      </c>
      <c r="B35" s="45" t="s">
        <v>63</v>
      </c>
      <c r="C35" s="39">
        <v>0</v>
      </c>
      <c r="D35" s="47"/>
      <c r="E35" s="40">
        <f t="shared" si="2"/>
        <v>0</v>
      </c>
      <c r="F35" s="41">
        <v>0</v>
      </c>
      <c r="G35" s="49"/>
      <c r="H35" s="43">
        <f t="shared" si="1"/>
        <v>0</v>
      </c>
    </row>
    <row r="36" spans="1:8">
      <c r="A36" s="34">
        <v>26</v>
      </c>
      <c r="B36" s="38" t="s">
        <v>64</v>
      </c>
      <c r="C36" s="39">
        <v>0</v>
      </c>
      <c r="D36" s="47"/>
      <c r="E36" s="40">
        <f t="shared" si="2"/>
        <v>0</v>
      </c>
      <c r="F36" s="41">
        <v>0</v>
      </c>
      <c r="G36" s="49"/>
      <c r="H36" s="43">
        <f t="shared" si="1"/>
        <v>0</v>
      </c>
    </row>
    <row r="37" spans="1:8">
      <c r="A37" s="34">
        <v>27</v>
      </c>
      <c r="B37" s="38" t="s">
        <v>65</v>
      </c>
      <c r="C37" s="39">
        <v>0</v>
      </c>
      <c r="D37" s="47"/>
      <c r="E37" s="40">
        <f t="shared" si="2"/>
        <v>0</v>
      </c>
      <c r="F37" s="41">
        <v>0</v>
      </c>
      <c r="G37" s="49"/>
      <c r="H37" s="43">
        <f t="shared" si="1"/>
        <v>0</v>
      </c>
    </row>
    <row r="38" spans="1:8">
      <c r="A38" s="34">
        <v>28</v>
      </c>
      <c r="B38" s="38" t="s">
        <v>66</v>
      </c>
      <c r="C38" s="39">
        <v>19838749</v>
      </c>
      <c r="D38" s="47"/>
      <c r="E38" s="40">
        <f t="shared" si="2"/>
        <v>19838749</v>
      </c>
      <c r="F38" s="41">
        <v>9444472</v>
      </c>
      <c r="G38" s="49"/>
      <c r="H38" s="43">
        <f t="shared" si="1"/>
        <v>9444472</v>
      </c>
    </row>
    <row r="39" spans="1:8">
      <c r="A39" s="34">
        <v>29</v>
      </c>
      <c r="B39" s="38" t="s">
        <v>67</v>
      </c>
      <c r="C39" s="39">
        <v>1623595</v>
      </c>
      <c r="D39" s="47"/>
      <c r="E39" s="40">
        <f t="shared" si="2"/>
        <v>1623595</v>
      </c>
      <c r="F39" s="41">
        <v>408189</v>
      </c>
      <c r="G39" s="49"/>
      <c r="H39" s="43">
        <f t="shared" si="1"/>
        <v>408189</v>
      </c>
    </row>
    <row r="40" spans="1:8">
      <c r="A40" s="34">
        <v>30</v>
      </c>
      <c r="B40" s="311" t="s">
        <v>274</v>
      </c>
      <c r="C40" s="39">
        <v>83462344</v>
      </c>
      <c r="D40" s="47"/>
      <c r="E40" s="40">
        <f t="shared" si="2"/>
        <v>83462344</v>
      </c>
      <c r="F40" s="41">
        <v>57852661</v>
      </c>
      <c r="G40" s="49"/>
      <c r="H40" s="43">
        <f t="shared" si="1"/>
        <v>57852661</v>
      </c>
    </row>
    <row r="41" spans="1:8" ht="15" thickBot="1">
      <c r="A41" s="51">
        <v>31</v>
      </c>
      <c r="B41" s="52" t="s">
        <v>68</v>
      </c>
      <c r="C41" s="53">
        <f>C31+C40</f>
        <v>113018060</v>
      </c>
      <c r="D41" s="53">
        <f>D31+D40</f>
        <v>342145807</v>
      </c>
      <c r="E41" s="53">
        <f>C41+D41</f>
        <v>455163867</v>
      </c>
      <c r="F41" s="53">
        <f>F31+F40</f>
        <v>80587116</v>
      </c>
      <c r="G41" s="53">
        <f>G31+G40</f>
        <v>264198571</v>
      </c>
      <c r="H41" s="54">
        <f>F41+G41</f>
        <v>344785687</v>
      </c>
    </row>
    <row r="43" spans="1:8">
      <c r="B43" s="5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9" activePane="bottomRight" state="frozen"/>
      <selection activeCell="B9" sqref="B9"/>
      <selection pane="topRight" activeCell="B9" sqref="B9"/>
      <selection pane="bottomLeft" activeCell="B9" sqref="B9"/>
      <selection pane="bottomRight" activeCell="F64" sqref="F6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4" width="12.7109375" style="4" customWidth="1"/>
    <col min="5" max="5" width="14.28515625" style="4" customWidth="1"/>
    <col min="6" max="7" width="12.7109375" style="4" customWidth="1"/>
    <col min="8" max="8" width="14.14062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'1. key ratios '!B1</f>
        <v>JSC " Halyk Bank Georgia"</v>
      </c>
      <c r="C1" s="3"/>
    </row>
    <row r="2" spans="1:8">
      <c r="A2" s="2" t="s">
        <v>32</v>
      </c>
      <c r="B2" s="433">
        <f>'1. key ratios '!B2</f>
        <v>43281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7" t="s">
        <v>201</v>
      </c>
      <c r="B4" s="262" t="s">
        <v>23</v>
      </c>
      <c r="C4" s="27"/>
      <c r="D4" s="29"/>
      <c r="E4" s="29"/>
      <c r="F4" s="30"/>
      <c r="G4" s="30"/>
      <c r="H4" s="58" t="s">
        <v>74</v>
      </c>
    </row>
    <row r="5" spans="1:8">
      <c r="A5" s="59" t="s">
        <v>7</v>
      </c>
      <c r="B5" s="60"/>
      <c r="C5" s="474" t="s">
        <v>69</v>
      </c>
      <c r="D5" s="475"/>
      <c r="E5" s="476"/>
      <c r="F5" s="474" t="s">
        <v>73</v>
      </c>
      <c r="G5" s="475"/>
      <c r="H5" s="477"/>
    </row>
    <row r="6" spans="1:8">
      <c r="A6" s="61" t="s">
        <v>7</v>
      </c>
      <c r="B6" s="62"/>
      <c r="C6" s="63" t="s">
        <v>70</v>
      </c>
      <c r="D6" s="63" t="s">
        <v>71</v>
      </c>
      <c r="E6" s="63" t="s">
        <v>72</v>
      </c>
      <c r="F6" s="63" t="s">
        <v>70</v>
      </c>
      <c r="G6" s="63" t="s">
        <v>71</v>
      </c>
      <c r="H6" s="64" t="s">
        <v>72</v>
      </c>
    </row>
    <row r="7" spans="1:8">
      <c r="A7" s="65"/>
      <c r="B7" s="262" t="s">
        <v>200</v>
      </c>
      <c r="C7" s="66"/>
      <c r="D7" s="66"/>
      <c r="E7" s="66"/>
      <c r="F7" s="66"/>
      <c r="G7" s="66"/>
      <c r="H7" s="67"/>
    </row>
    <row r="8" spans="1:8">
      <c r="A8" s="65">
        <v>1</v>
      </c>
      <c r="B8" s="68" t="s">
        <v>199</v>
      </c>
      <c r="C8" s="66">
        <v>349285</v>
      </c>
      <c r="D8" s="66">
        <v>292143</v>
      </c>
      <c r="E8" s="447">
        <f t="shared" ref="E8:E22" si="0">C8+D8</f>
        <v>641428</v>
      </c>
      <c r="F8" s="66">
        <v>244984</v>
      </c>
      <c r="G8" s="66">
        <v>72520</v>
      </c>
      <c r="H8" s="450">
        <f t="shared" ref="H8:H22" si="1">F8+G8</f>
        <v>317504</v>
      </c>
    </row>
    <row r="9" spans="1:8">
      <c r="A9" s="65">
        <v>2</v>
      </c>
      <c r="B9" s="68" t="s">
        <v>198</v>
      </c>
      <c r="C9" s="69">
        <f>C10+C11+C12+C13+C14+C15+C16+C17+C18</f>
        <v>3952381</v>
      </c>
      <c r="D9" s="69">
        <f>D10+D11+D12+D13+D14+D15+D16+D17+D18</f>
        <v>11114303</v>
      </c>
      <c r="E9" s="447">
        <f t="shared" si="0"/>
        <v>15066684</v>
      </c>
      <c r="F9" s="69">
        <f>F10+F11+F12+F13+F14+F15+F16+F17+F18</f>
        <v>2545942</v>
      </c>
      <c r="G9" s="69">
        <f>G10+G11+G12+G13+G14+G15+G16+G17+G18</f>
        <v>10419555</v>
      </c>
      <c r="H9" s="450">
        <f t="shared" si="1"/>
        <v>12965497</v>
      </c>
    </row>
    <row r="10" spans="1:8">
      <c r="A10" s="65">
        <v>2.1</v>
      </c>
      <c r="B10" s="70" t="s">
        <v>197</v>
      </c>
      <c r="C10" s="66">
        <v>0</v>
      </c>
      <c r="D10" s="66">
        <v>0</v>
      </c>
      <c r="E10" s="447">
        <f t="shared" si="0"/>
        <v>0</v>
      </c>
      <c r="F10" s="66">
        <v>0</v>
      </c>
      <c r="G10" s="66">
        <v>0</v>
      </c>
      <c r="H10" s="450">
        <f t="shared" si="1"/>
        <v>0</v>
      </c>
    </row>
    <row r="11" spans="1:8">
      <c r="A11" s="65">
        <v>2.2000000000000002</v>
      </c>
      <c r="B11" s="70" t="s">
        <v>196</v>
      </c>
      <c r="C11" s="66">
        <v>1683891</v>
      </c>
      <c r="D11" s="66">
        <v>5686149</v>
      </c>
      <c r="E11" s="447">
        <f t="shared" si="0"/>
        <v>7370040</v>
      </c>
      <c r="F11" s="66">
        <v>938460</v>
      </c>
      <c r="G11" s="66">
        <v>5423140</v>
      </c>
      <c r="H11" s="450">
        <f t="shared" si="1"/>
        <v>6361600</v>
      </c>
    </row>
    <row r="12" spans="1:8">
      <c r="A12" s="65">
        <v>2.2999999999999998</v>
      </c>
      <c r="B12" s="70" t="s">
        <v>195</v>
      </c>
      <c r="C12" s="66"/>
      <c r="D12" s="66">
        <v>185557</v>
      </c>
      <c r="E12" s="447">
        <f t="shared" si="0"/>
        <v>185557</v>
      </c>
      <c r="F12" s="66"/>
      <c r="G12" s="66">
        <v>203383</v>
      </c>
      <c r="H12" s="450">
        <f t="shared" si="1"/>
        <v>203383</v>
      </c>
    </row>
    <row r="13" spans="1:8">
      <c r="A13" s="65">
        <v>2.4</v>
      </c>
      <c r="B13" s="70" t="s">
        <v>194</v>
      </c>
      <c r="C13" s="66"/>
      <c r="D13" s="66">
        <v>448677</v>
      </c>
      <c r="E13" s="447">
        <f t="shared" si="0"/>
        <v>448677</v>
      </c>
      <c r="F13" s="66">
        <v>112643</v>
      </c>
      <c r="G13" s="66">
        <v>310649</v>
      </c>
      <c r="H13" s="450">
        <f t="shared" si="1"/>
        <v>423292</v>
      </c>
    </row>
    <row r="14" spans="1:8">
      <c r="A14" s="65">
        <v>2.5</v>
      </c>
      <c r="B14" s="70" t="s">
        <v>193</v>
      </c>
      <c r="C14" s="66">
        <v>222988</v>
      </c>
      <c r="D14" s="66">
        <v>1500261</v>
      </c>
      <c r="E14" s="447">
        <f t="shared" si="0"/>
        <v>1723249</v>
      </c>
      <c r="F14" s="66">
        <v>173720</v>
      </c>
      <c r="G14" s="66">
        <v>1322012</v>
      </c>
      <c r="H14" s="450">
        <f t="shared" si="1"/>
        <v>1495732</v>
      </c>
    </row>
    <row r="15" spans="1:8">
      <c r="A15" s="65">
        <v>2.6</v>
      </c>
      <c r="B15" s="70" t="s">
        <v>192</v>
      </c>
      <c r="C15" s="66"/>
      <c r="D15" s="66">
        <v>454804</v>
      </c>
      <c r="E15" s="447">
        <f t="shared" si="0"/>
        <v>454804</v>
      </c>
      <c r="F15" s="66">
        <v>7550</v>
      </c>
      <c r="G15" s="66">
        <v>479977</v>
      </c>
      <c r="H15" s="450">
        <f t="shared" si="1"/>
        <v>487527</v>
      </c>
    </row>
    <row r="16" spans="1:8">
      <c r="A16" s="65">
        <v>2.7</v>
      </c>
      <c r="B16" s="70" t="s">
        <v>191</v>
      </c>
      <c r="C16" s="66"/>
      <c r="D16" s="66">
        <v>13233</v>
      </c>
      <c r="E16" s="447">
        <f t="shared" si="0"/>
        <v>13233</v>
      </c>
      <c r="F16" s="66"/>
      <c r="G16" s="66"/>
      <c r="H16" s="450">
        <f t="shared" si="1"/>
        <v>0</v>
      </c>
    </row>
    <row r="17" spans="1:8">
      <c r="A17" s="65">
        <v>2.8</v>
      </c>
      <c r="B17" s="70" t="s">
        <v>190</v>
      </c>
      <c r="C17" s="66">
        <v>2005024</v>
      </c>
      <c r="D17" s="66">
        <v>2380676</v>
      </c>
      <c r="E17" s="447">
        <f t="shared" si="0"/>
        <v>4385700</v>
      </c>
      <c r="F17" s="66">
        <v>1191355</v>
      </c>
      <c r="G17" s="66">
        <v>2378199</v>
      </c>
      <c r="H17" s="450">
        <f t="shared" si="1"/>
        <v>3569554</v>
      </c>
    </row>
    <row r="18" spans="1:8">
      <c r="A18" s="65">
        <v>2.9</v>
      </c>
      <c r="B18" s="70" t="s">
        <v>189</v>
      </c>
      <c r="C18" s="66">
        <v>40478</v>
      </c>
      <c r="D18" s="66">
        <v>444946</v>
      </c>
      <c r="E18" s="447">
        <f t="shared" si="0"/>
        <v>485424</v>
      </c>
      <c r="F18" s="66">
        <v>122214</v>
      </c>
      <c r="G18" s="66">
        <v>302195</v>
      </c>
      <c r="H18" s="450">
        <f t="shared" si="1"/>
        <v>424409</v>
      </c>
    </row>
    <row r="19" spans="1:8">
      <c r="A19" s="65">
        <v>3</v>
      </c>
      <c r="B19" s="68" t="s">
        <v>188</v>
      </c>
      <c r="C19" s="66">
        <v>125420</v>
      </c>
      <c r="D19" s="66">
        <v>400201</v>
      </c>
      <c r="E19" s="447">
        <f t="shared" si="0"/>
        <v>525621</v>
      </c>
      <c r="F19" s="66">
        <v>150194</v>
      </c>
      <c r="G19" s="66">
        <v>411409</v>
      </c>
      <c r="H19" s="450">
        <f t="shared" si="1"/>
        <v>561603</v>
      </c>
    </row>
    <row r="20" spans="1:8">
      <c r="A20" s="65">
        <v>4</v>
      </c>
      <c r="B20" s="68" t="s">
        <v>187</v>
      </c>
      <c r="C20" s="66">
        <v>898254</v>
      </c>
      <c r="D20" s="66">
        <v>0</v>
      </c>
      <c r="E20" s="447">
        <f t="shared" si="0"/>
        <v>898254</v>
      </c>
      <c r="F20" s="66">
        <v>852969</v>
      </c>
      <c r="G20" s="66">
        <v>0</v>
      </c>
      <c r="H20" s="450">
        <f t="shared" si="1"/>
        <v>852969</v>
      </c>
    </row>
    <row r="21" spans="1:8">
      <c r="A21" s="65">
        <v>5</v>
      </c>
      <c r="B21" s="68" t="s">
        <v>186</v>
      </c>
      <c r="C21" s="66">
        <v>150524</v>
      </c>
      <c r="D21" s="66">
        <v>36345</v>
      </c>
      <c r="E21" s="447">
        <f t="shared" si="0"/>
        <v>186869</v>
      </c>
      <c r="F21" s="66">
        <v>56413</v>
      </c>
      <c r="G21" s="66">
        <v>81111</v>
      </c>
      <c r="H21" s="450">
        <f t="shared" si="1"/>
        <v>137524</v>
      </c>
    </row>
    <row r="22" spans="1:8">
      <c r="A22" s="65">
        <v>6</v>
      </c>
      <c r="B22" s="71" t="s">
        <v>185</v>
      </c>
      <c r="C22" s="69">
        <f>C8+C9+C19+C20+C21</f>
        <v>5475864</v>
      </c>
      <c r="D22" s="69">
        <f>D8+D9+D19+D20+D21</f>
        <v>11842992</v>
      </c>
      <c r="E22" s="447">
        <f t="shared" si="0"/>
        <v>17318856</v>
      </c>
      <c r="F22" s="69">
        <f>F8+F9+F19+F20+F21</f>
        <v>3850502</v>
      </c>
      <c r="G22" s="69">
        <f>G8+G9+G19+G20+G21</f>
        <v>10984595</v>
      </c>
      <c r="H22" s="450">
        <f t="shared" si="1"/>
        <v>14835097</v>
      </c>
    </row>
    <row r="23" spans="1:8">
      <c r="A23" s="65"/>
      <c r="B23" s="262" t="s">
        <v>184</v>
      </c>
      <c r="C23" s="72"/>
      <c r="D23" s="72"/>
      <c r="E23" s="448"/>
      <c r="F23" s="72"/>
      <c r="G23" s="72"/>
      <c r="H23" s="451"/>
    </row>
    <row r="24" spans="1:8">
      <c r="A24" s="65">
        <v>7</v>
      </c>
      <c r="B24" s="68" t="s">
        <v>183</v>
      </c>
      <c r="C24" s="66">
        <v>389806</v>
      </c>
      <c r="D24" s="66">
        <v>34225</v>
      </c>
      <c r="E24" s="447">
        <f t="shared" ref="E24:E31" si="2">C24+D24</f>
        <v>424031</v>
      </c>
      <c r="F24" s="66">
        <v>271578</v>
      </c>
      <c r="G24" s="66">
        <v>69083</v>
      </c>
      <c r="H24" s="450">
        <f t="shared" ref="H24:H31" si="3">F24+G24</f>
        <v>340661</v>
      </c>
    </row>
    <row r="25" spans="1:8">
      <c r="A25" s="65">
        <v>8</v>
      </c>
      <c r="B25" s="68" t="s">
        <v>182</v>
      </c>
      <c r="C25" s="66">
        <v>179334</v>
      </c>
      <c r="D25" s="66">
        <v>298398</v>
      </c>
      <c r="E25" s="447">
        <f t="shared" si="2"/>
        <v>477732</v>
      </c>
      <c r="F25" s="66">
        <v>131169</v>
      </c>
      <c r="G25" s="66">
        <v>314294</v>
      </c>
      <c r="H25" s="450">
        <f t="shared" si="3"/>
        <v>445463</v>
      </c>
    </row>
    <row r="26" spans="1:8">
      <c r="A26" s="65">
        <v>9</v>
      </c>
      <c r="B26" s="68" t="s">
        <v>181</v>
      </c>
      <c r="C26" s="66">
        <v>0</v>
      </c>
      <c r="D26" s="66">
        <v>2421917</v>
      </c>
      <c r="E26" s="447">
        <f t="shared" si="2"/>
        <v>2421917</v>
      </c>
      <c r="F26" s="66">
        <v>0</v>
      </c>
      <c r="G26" s="66">
        <v>1554706</v>
      </c>
      <c r="H26" s="450">
        <f t="shared" si="3"/>
        <v>1554706</v>
      </c>
    </row>
    <row r="27" spans="1:8">
      <c r="A27" s="65">
        <v>10</v>
      </c>
      <c r="B27" s="68" t="s">
        <v>180</v>
      </c>
      <c r="C27" s="66">
        <v>0</v>
      </c>
      <c r="D27" s="66">
        <v>0</v>
      </c>
      <c r="E27" s="447">
        <f t="shared" si="2"/>
        <v>0</v>
      </c>
      <c r="F27" s="66">
        <v>0</v>
      </c>
      <c r="G27" s="66">
        <v>0</v>
      </c>
      <c r="H27" s="450">
        <f t="shared" si="3"/>
        <v>0</v>
      </c>
    </row>
    <row r="28" spans="1:8">
      <c r="A28" s="65">
        <v>11</v>
      </c>
      <c r="B28" s="68" t="s">
        <v>179</v>
      </c>
      <c r="C28" s="66">
        <v>0</v>
      </c>
      <c r="D28" s="66">
        <v>1689579</v>
      </c>
      <c r="E28" s="447">
        <f t="shared" si="2"/>
        <v>1689579</v>
      </c>
      <c r="F28" s="66">
        <v>0</v>
      </c>
      <c r="G28" s="66">
        <v>1143005</v>
      </c>
      <c r="H28" s="450">
        <f t="shared" si="3"/>
        <v>1143005</v>
      </c>
    </row>
    <row r="29" spans="1:8">
      <c r="A29" s="65">
        <v>12</v>
      </c>
      <c r="B29" s="68" t="s">
        <v>178</v>
      </c>
      <c r="C29" s="66">
        <v>342361</v>
      </c>
      <c r="D29" s="66">
        <v>32313</v>
      </c>
      <c r="E29" s="447">
        <f t="shared" si="2"/>
        <v>374674</v>
      </c>
      <c r="F29" s="66">
        <v>186427</v>
      </c>
      <c r="G29" s="66">
        <v>181496</v>
      </c>
      <c r="H29" s="450">
        <f t="shared" si="3"/>
        <v>367923</v>
      </c>
    </row>
    <row r="30" spans="1:8">
      <c r="A30" s="65">
        <v>13</v>
      </c>
      <c r="B30" s="73" t="s">
        <v>177</v>
      </c>
      <c r="C30" s="69">
        <f>C24+C25+C26+C27+C28+C29</f>
        <v>911501</v>
      </c>
      <c r="D30" s="69">
        <f>D24+D25+D26+D27+D28+D29</f>
        <v>4476432</v>
      </c>
      <c r="E30" s="447">
        <f t="shared" si="2"/>
        <v>5387933</v>
      </c>
      <c r="F30" s="69">
        <f>F24+F25+F26+F27+F28+F29</f>
        <v>589174</v>
      </c>
      <c r="G30" s="69">
        <f>G24+G25+G26+G27+G28+G29</f>
        <v>3262584</v>
      </c>
      <c r="H30" s="450">
        <f t="shared" si="3"/>
        <v>3851758</v>
      </c>
    </row>
    <row r="31" spans="1:8">
      <c r="A31" s="65">
        <v>14</v>
      </c>
      <c r="B31" s="73" t="s">
        <v>176</v>
      </c>
      <c r="C31" s="69">
        <f>C22-C30</f>
        <v>4564363</v>
      </c>
      <c r="D31" s="69">
        <f>D22-D30</f>
        <v>7366560</v>
      </c>
      <c r="E31" s="447">
        <f t="shared" si="2"/>
        <v>11930923</v>
      </c>
      <c r="F31" s="69">
        <f>F22-F30</f>
        <v>3261328</v>
      </c>
      <c r="G31" s="69">
        <f>G22-G30</f>
        <v>7722011</v>
      </c>
      <c r="H31" s="450">
        <f t="shared" si="3"/>
        <v>10983339</v>
      </c>
    </row>
    <row r="32" spans="1:8">
      <c r="A32" s="65"/>
      <c r="B32" s="74"/>
      <c r="C32" s="74"/>
      <c r="D32" s="75"/>
      <c r="E32" s="448"/>
      <c r="F32" s="75"/>
      <c r="G32" s="75"/>
      <c r="H32" s="451"/>
    </row>
    <row r="33" spans="1:8">
      <c r="A33" s="65"/>
      <c r="B33" s="74" t="s">
        <v>175</v>
      </c>
      <c r="C33" s="72"/>
      <c r="D33" s="72"/>
      <c r="E33" s="448"/>
      <c r="F33" s="72"/>
      <c r="G33" s="72"/>
      <c r="H33" s="451"/>
    </row>
    <row r="34" spans="1:8">
      <c r="A34" s="65">
        <v>15</v>
      </c>
      <c r="B34" s="76" t="s">
        <v>174</v>
      </c>
      <c r="C34" s="77">
        <f>C35-C36</f>
        <v>268869</v>
      </c>
      <c r="D34" s="77">
        <f>D35-D36</f>
        <v>353872</v>
      </c>
      <c r="E34" s="447">
        <f t="shared" ref="E34:E45" si="4">C34+D34</f>
        <v>622741</v>
      </c>
      <c r="F34" s="77">
        <f>F35-F36</f>
        <v>146848</v>
      </c>
      <c r="G34" s="77">
        <f>G35-G36</f>
        <v>1282351</v>
      </c>
      <c r="H34" s="447">
        <f t="shared" ref="H34:H45" si="5">F34+G34</f>
        <v>1429199</v>
      </c>
    </row>
    <row r="35" spans="1:8">
      <c r="A35" s="65">
        <v>15.1</v>
      </c>
      <c r="B35" s="70" t="s">
        <v>173</v>
      </c>
      <c r="C35" s="66">
        <v>375446</v>
      </c>
      <c r="D35" s="66">
        <v>642706</v>
      </c>
      <c r="E35" s="447">
        <f t="shared" si="4"/>
        <v>1018152</v>
      </c>
      <c r="F35" s="66">
        <v>272978</v>
      </c>
      <c r="G35" s="66">
        <v>3020811</v>
      </c>
      <c r="H35" s="447">
        <f t="shared" si="5"/>
        <v>3293789</v>
      </c>
    </row>
    <row r="36" spans="1:8">
      <c r="A36" s="65">
        <v>15.2</v>
      </c>
      <c r="B36" s="70" t="s">
        <v>172</v>
      </c>
      <c r="C36" s="66">
        <v>106577</v>
      </c>
      <c r="D36" s="66">
        <v>288834</v>
      </c>
      <c r="E36" s="447">
        <f t="shared" si="4"/>
        <v>395411</v>
      </c>
      <c r="F36" s="66">
        <v>126130</v>
      </c>
      <c r="G36" s="66">
        <v>1738460</v>
      </c>
      <c r="H36" s="447">
        <f t="shared" si="5"/>
        <v>1864590</v>
      </c>
    </row>
    <row r="37" spans="1:8">
      <c r="A37" s="65">
        <v>16</v>
      </c>
      <c r="B37" s="68" t="s">
        <v>171</v>
      </c>
      <c r="C37" s="66">
        <v>0</v>
      </c>
      <c r="D37" s="66">
        <v>0</v>
      </c>
      <c r="E37" s="447">
        <f t="shared" si="4"/>
        <v>0</v>
      </c>
      <c r="F37" s="66">
        <v>0</v>
      </c>
      <c r="G37" s="66">
        <v>0</v>
      </c>
      <c r="H37" s="447">
        <f t="shared" si="5"/>
        <v>0</v>
      </c>
    </row>
    <row r="38" spans="1:8">
      <c r="A38" s="65">
        <v>17</v>
      </c>
      <c r="B38" s="68" t="s">
        <v>170</v>
      </c>
      <c r="C38" s="66">
        <v>0</v>
      </c>
      <c r="D38" s="66">
        <v>0</v>
      </c>
      <c r="E38" s="447">
        <f t="shared" si="4"/>
        <v>0</v>
      </c>
      <c r="F38" s="66">
        <v>0</v>
      </c>
      <c r="G38" s="66">
        <v>0</v>
      </c>
      <c r="H38" s="447">
        <f t="shared" si="5"/>
        <v>0</v>
      </c>
    </row>
    <row r="39" spans="1:8">
      <c r="A39" s="65">
        <v>18</v>
      </c>
      <c r="B39" s="68" t="s">
        <v>169</v>
      </c>
      <c r="C39" s="66">
        <v>0</v>
      </c>
      <c r="D39" s="66">
        <v>0</v>
      </c>
      <c r="E39" s="447">
        <f t="shared" si="4"/>
        <v>0</v>
      </c>
      <c r="F39" s="66">
        <v>0</v>
      </c>
      <c r="G39" s="66">
        <v>0</v>
      </c>
      <c r="H39" s="447">
        <f t="shared" si="5"/>
        <v>0</v>
      </c>
    </row>
    <row r="40" spans="1:8">
      <c r="A40" s="65">
        <v>19</v>
      </c>
      <c r="B40" s="68" t="s">
        <v>168</v>
      </c>
      <c r="C40" s="66">
        <v>563771</v>
      </c>
      <c r="D40" s="66"/>
      <c r="E40" s="447">
        <f t="shared" si="4"/>
        <v>563771</v>
      </c>
      <c r="F40" s="66">
        <v>1051285</v>
      </c>
      <c r="G40" s="66"/>
      <c r="H40" s="447">
        <f t="shared" si="5"/>
        <v>1051285</v>
      </c>
    </row>
    <row r="41" spans="1:8">
      <c r="A41" s="65">
        <v>20</v>
      </c>
      <c r="B41" s="68" t="s">
        <v>167</v>
      </c>
      <c r="C41" s="66">
        <v>-262060</v>
      </c>
      <c r="D41" s="66"/>
      <c r="E41" s="447">
        <f t="shared" si="4"/>
        <v>-262060</v>
      </c>
      <c r="F41" s="66">
        <v>-483989</v>
      </c>
      <c r="G41" s="66"/>
      <c r="H41" s="447">
        <f t="shared" si="5"/>
        <v>-483989</v>
      </c>
    </row>
    <row r="42" spans="1:8">
      <c r="A42" s="65">
        <v>21</v>
      </c>
      <c r="B42" s="68" t="s">
        <v>166</v>
      </c>
      <c r="C42" s="66">
        <v>0</v>
      </c>
      <c r="D42" s="66"/>
      <c r="E42" s="447">
        <f t="shared" si="4"/>
        <v>0</v>
      </c>
      <c r="F42" s="66">
        <v>0</v>
      </c>
      <c r="G42" s="66"/>
      <c r="H42" s="447">
        <f t="shared" si="5"/>
        <v>0</v>
      </c>
    </row>
    <row r="43" spans="1:8">
      <c r="A43" s="65">
        <v>22</v>
      </c>
      <c r="B43" s="68" t="s">
        <v>165</v>
      </c>
      <c r="C43" s="66">
        <v>6170</v>
      </c>
      <c r="D43" s="66">
        <v>376</v>
      </c>
      <c r="E43" s="447">
        <f t="shared" si="4"/>
        <v>6546</v>
      </c>
      <c r="F43" s="66">
        <v>40944</v>
      </c>
      <c r="G43" s="66">
        <v>14266</v>
      </c>
      <c r="H43" s="447">
        <f t="shared" si="5"/>
        <v>55210</v>
      </c>
    </row>
    <row r="44" spans="1:8">
      <c r="A44" s="65">
        <v>23</v>
      </c>
      <c r="B44" s="68" t="s">
        <v>164</v>
      </c>
      <c r="C44" s="66">
        <v>168965</v>
      </c>
      <c r="D44" s="66">
        <v>11204</v>
      </c>
      <c r="E44" s="447">
        <f t="shared" si="4"/>
        <v>180169</v>
      </c>
      <c r="F44" s="66">
        <v>10769</v>
      </c>
      <c r="G44" s="66">
        <v>4921</v>
      </c>
      <c r="H44" s="447">
        <f t="shared" si="5"/>
        <v>15690</v>
      </c>
    </row>
    <row r="45" spans="1:8">
      <c r="A45" s="65">
        <v>24</v>
      </c>
      <c r="B45" s="73" t="s">
        <v>281</v>
      </c>
      <c r="C45" s="69">
        <f>C34+C37+C38+C39+C40+C41+C42+C43+C44</f>
        <v>745715</v>
      </c>
      <c r="D45" s="69">
        <f>D34+D37+D38+D39+D40+D41+D42+D43+D44</f>
        <v>365452</v>
      </c>
      <c r="E45" s="447">
        <f t="shared" si="4"/>
        <v>1111167</v>
      </c>
      <c r="F45" s="69">
        <f>F34+F37+F38+F39+F40+F41+F42+F43+F44</f>
        <v>765857</v>
      </c>
      <c r="G45" s="69">
        <f>G34+G37+G38+G39+G40+G41+G42+G43+G44</f>
        <v>1301538</v>
      </c>
      <c r="H45" s="447">
        <f t="shared" si="5"/>
        <v>2067395</v>
      </c>
    </row>
    <row r="46" spans="1:8">
      <c r="A46" s="65"/>
      <c r="B46" s="262" t="s">
        <v>163</v>
      </c>
      <c r="C46" s="72"/>
      <c r="D46" s="72"/>
      <c r="E46" s="448"/>
      <c r="F46" s="72"/>
      <c r="G46" s="72"/>
      <c r="H46" s="451"/>
    </row>
    <row r="47" spans="1:8">
      <c r="A47" s="65">
        <v>25</v>
      </c>
      <c r="B47" s="68" t="s">
        <v>162</v>
      </c>
      <c r="C47" s="66">
        <v>306778</v>
      </c>
      <c r="D47" s="66"/>
      <c r="E47" s="447">
        <f t="shared" ref="E47:E54" si="6">C47+D47</f>
        <v>306778</v>
      </c>
      <c r="F47" s="66">
        <v>217209</v>
      </c>
      <c r="G47" s="66"/>
      <c r="H47" s="450">
        <f t="shared" ref="H47:H54" si="7">F47+G47</f>
        <v>217209</v>
      </c>
    </row>
    <row r="48" spans="1:8">
      <c r="A48" s="65">
        <v>26</v>
      </c>
      <c r="B48" s="68" t="s">
        <v>161</v>
      </c>
      <c r="C48" s="66">
        <v>170678</v>
      </c>
      <c r="D48" s="66">
        <v>14764</v>
      </c>
      <c r="E48" s="447">
        <f t="shared" si="6"/>
        <v>185442</v>
      </c>
      <c r="F48" s="66">
        <v>253575</v>
      </c>
      <c r="G48" s="66">
        <v>8622</v>
      </c>
      <c r="H48" s="450">
        <f t="shared" si="7"/>
        <v>262197</v>
      </c>
    </row>
    <row r="49" spans="1:8">
      <c r="A49" s="65">
        <v>27</v>
      </c>
      <c r="B49" s="68" t="s">
        <v>160</v>
      </c>
      <c r="C49" s="66">
        <v>3962186</v>
      </c>
      <c r="D49" s="66"/>
      <c r="E49" s="447">
        <f t="shared" si="6"/>
        <v>3962186</v>
      </c>
      <c r="F49" s="66">
        <v>3367841</v>
      </c>
      <c r="G49" s="66"/>
      <c r="H49" s="450">
        <f t="shared" si="7"/>
        <v>3367841</v>
      </c>
    </row>
    <row r="50" spans="1:8">
      <c r="A50" s="65">
        <v>28</v>
      </c>
      <c r="B50" s="68" t="s">
        <v>159</v>
      </c>
      <c r="C50" s="66">
        <v>15527</v>
      </c>
      <c r="D50" s="66"/>
      <c r="E50" s="447">
        <f t="shared" si="6"/>
        <v>15527</v>
      </c>
      <c r="F50" s="66">
        <v>10161</v>
      </c>
      <c r="G50" s="66"/>
      <c r="H50" s="450">
        <f t="shared" si="7"/>
        <v>10161</v>
      </c>
    </row>
    <row r="51" spans="1:8">
      <c r="A51" s="65">
        <v>29</v>
      </c>
      <c r="B51" s="68" t="s">
        <v>158</v>
      </c>
      <c r="C51" s="66">
        <v>546421</v>
      </c>
      <c r="D51" s="66"/>
      <c r="E51" s="447">
        <f t="shared" si="6"/>
        <v>546421</v>
      </c>
      <c r="F51" s="66">
        <v>474168</v>
      </c>
      <c r="G51" s="66"/>
      <c r="H51" s="450">
        <f t="shared" si="7"/>
        <v>474168</v>
      </c>
    </row>
    <row r="52" spans="1:8">
      <c r="A52" s="65">
        <v>30</v>
      </c>
      <c r="B52" s="68" t="s">
        <v>157</v>
      </c>
      <c r="C52" s="66">
        <v>779587</v>
      </c>
      <c r="D52" s="66">
        <v>438096</v>
      </c>
      <c r="E52" s="447">
        <f t="shared" si="6"/>
        <v>1217683</v>
      </c>
      <c r="F52" s="66">
        <v>666882</v>
      </c>
      <c r="G52" s="66">
        <v>334502</v>
      </c>
      <c r="H52" s="450">
        <f t="shared" si="7"/>
        <v>1001384</v>
      </c>
    </row>
    <row r="53" spans="1:8">
      <c r="A53" s="65">
        <v>31</v>
      </c>
      <c r="B53" s="73" t="s">
        <v>282</v>
      </c>
      <c r="C53" s="69">
        <f>C47+C48+C49+C50+C51+C52</f>
        <v>5781177</v>
      </c>
      <c r="D53" s="69">
        <f>D47+D48+D49+D50+D51+D52</f>
        <v>452860</v>
      </c>
      <c r="E53" s="447">
        <f t="shared" si="6"/>
        <v>6234037</v>
      </c>
      <c r="F53" s="69">
        <f>F47+F48+F49+F50+F51+F52</f>
        <v>4989836</v>
      </c>
      <c r="G53" s="69">
        <f>G47+G48+G49+G50+G51+G52</f>
        <v>343124</v>
      </c>
      <c r="H53" s="447">
        <f t="shared" si="7"/>
        <v>5332960</v>
      </c>
    </row>
    <row r="54" spans="1:8">
      <c r="A54" s="65">
        <v>32</v>
      </c>
      <c r="B54" s="73" t="s">
        <v>283</v>
      </c>
      <c r="C54" s="69">
        <f>C45-C53</f>
        <v>-5035462</v>
      </c>
      <c r="D54" s="69">
        <f>D45-D53</f>
        <v>-87408</v>
      </c>
      <c r="E54" s="447">
        <f t="shared" si="6"/>
        <v>-5122870</v>
      </c>
      <c r="F54" s="69">
        <f>F45-F53</f>
        <v>-4223979</v>
      </c>
      <c r="G54" s="69">
        <f>G45-G53</f>
        <v>958414</v>
      </c>
      <c r="H54" s="447">
        <f t="shared" si="7"/>
        <v>-3265565</v>
      </c>
    </row>
    <row r="55" spans="1:8">
      <c r="A55" s="65"/>
      <c r="B55" s="74"/>
      <c r="C55" s="75"/>
      <c r="D55" s="75"/>
      <c r="E55" s="448"/>
      <c r="F55" s="75"/>
      <c r="G55" s="75"/>
      <c r="H55" s="451"/>
    </row>
    <row r="56" spans="1:8">
      <c r="A56" s="65">
        <v>33</v>
      </c>
      <c r="B56" s="73" t="s">
        <v>156</v>
      </c>
      <c r="C56" s="69">
        <f>C31+C54</f>
        <v>-471099</v>
      </c>
      <c r="D56" s="69">
        <f>D31+D54</f>
        <v>7279152</v>
      </c>
      <c r="E56" s="447">
        <f>C56+D56</f>
        <v>6808053</v>
      </c>
      <c r="F56" s="69">
        <f>F31+F54</f>
        <v>-962651</v>
      </c>
      <c r="G56" s="69">
        <f>G31+G54</f>
        <v>8680425</v>
      </c>
      <c r="H56" s="450">
        <f>F56+G56</f>
        <v>7717774</v>
      </c>
    </row>
    <row r="57" spans="1:8">
      <c r="A57" s="65"/>
      <c r="B57" s="74"/>
      <c r="C57" s="75"/>
      <c r="D57" s="75"/>
      <c r="E57" s="448"/>
      <c r="F57" s="75"/>
      <c r="G57" s="75"/>
      <c r="H57" s="451"/>
    </row>
    <row r="58" spans="1:8">
      <c r="A58" s="65">
        <v>34</v>
      </c>
      <c r="B58" s="68" t="s">
        <v>155</v>
      </c>
      <c r="C58" s="66">
        <v>178177</v>
      </c>
      <c r="D58" s="66"/>
      <c r="E58" s="447">
        <f>C58+D58</f>
        <v>178177</v>
      </c>
      <c r="F58" s="66">
        <v>-824945</v>
      </c>
      <c r="G58" s="66"/>
      <c r="H58" s="450">
        <f>F58+G58</f>
        <v>-824945</v>
      </c>
    </row>
    <row r="59" spans="1:8" s="263" customFormat="1">
      <c r="A59" s="65">
        <v>35</v>
      </c>
      <c r="B59" s="68" t="s">
        <v>154</v>
      </c>
      <c r="C59" s="66">
        <v>0</v>
      </c>
      <c r="D59" s="66"/>
      <c r="E59" s="447">
        <f>C59+D59</f>
        <v>0</v>
      </c>
      <c r="F59" s="66">
        <v>0</v>
      </c>
      <c r="G59" s="66"/>
      <c r="H59" s="450">
        <f>F59+G59</f>
        <v>0</v>
      </c>
    </row>
    <row r="60" spans="1:8">
      <c r="A60" s="65">
        <v>36</v>
      </c>
      <c r="B60" s="68" t="s">
        <v>153</v>
      </c>
      <c r="C60" s="66">
        <v>-69220</v>
      </c>
      <c r="D60" s="66"/>
      <c r="E60" s="447">
        <f>C60+D60</f>
        <v>-69220</v>
      </c>
      <c r="F60" s="66">
        <v>257953</v>
      </c>
      <c r="G60" s="66"/>
      <c r="H60" s="450">
        <f>F60+G60</f>
        <v>257953</v>
      </c>
    </row>
    <row r="61" spans="1:8">
      <c r="A61" s="65">
        <v>37</v>
      </c>
      <c r="B61" s="73" t="s">
        <v>152</v>
      </c>
      <c r="C61" s="69">
        <f>C58+C59+C60</f>
        <v>108957</v>
      </c>
      <c r="D61" s="69">
        <f>D58+D59+D60</f>
        <v>0</v>
      </c>
      <c r="E61" s="447">
        <f>C61+D61</f>
        <v>108957</v>
      </c>
      <c r="F61" s="69">
        <f>F58+F59+F60</f>
        <v>-566992</v>
      </c>
      <c r="G61" s="69">
        <f>G58+G59+G60</f>
        <v>0</v>
      </c>
      <c r="H61" s="450">
        <f>F61+G61</f>
        <v>-566992</v>
      </c>
    </row>
    <row r="62" spans="1:8">
      <c r="A62" s="65"/>
      <c r="B62" s="78"/>
      <c r="C62" s="72"/>
      <c r="D62" s="72"/>
      <c r="E62" s="448"/>
      <c r="F62" s="72"/>
      <c r="G62" s="72"/>
      <c r="H62" s="451"/>
    </row>
    <row r="63" spans="1:8">
      <c r="A63" s="65">
        <v>38</v>
      </c>
      <c r="B63" s="79" t="s">
        <v>151</v>
      </c>
      <c r="C63" s="69">
        <f>C56-C61</f>
        <v>-580056</v>
      </c>
      <c r="D63" s="69">
        <f>D56-D61</f>
        <v>7279152</v>
      </c>
      <c r="E63" s="447">
        <f>C63+D63</f>
        <v>6699096</v>
      </c>
      <c r="F63" s="69">
        <f>F56-F61</f>
        <v>-395659</v>
      </c>
      <c r="G63" s="69">
        <f>G56-G61</f>
        <v>8680425</v>
      </c>
      <c r="H63" s="450">
        <f>F63+G63</f>
        <v>8284766</v>
      </c>
    </row>
    <row r="64" spans="1:8">
      <c r="A64" s="61">
        <v>39</v>
      </c>
      <c r="B64" s="68" t="s">
        <v>150</v>
      </c>
      <c r="C64" s="80">
        <v>846937</v>
      </c>
      <c r="D64" s="80"/>
      <c r="E64" s="447">
        <f>C64+D64</f>
        <v>846937</v>
      </c>
      <c r="F64" s="80">
        <v>1117464</v>
      </c>
      <c r="G64" s="80"/>
      <c r="H64" s="450">
        <f>F64+G64</f>
        <v>1117464</v>
      </c>
    </row>
    <row r="65" spans="1:8">
      <c r="A65" s="65">
        <v>40</v>
      </c>
      <c r="B65" s="73" t="s">
        <v>149</v>
      </c>
      <c r="C65" s="69">
        <f>C63-C64</f>
        <v>-1426993</v>
      </c>
      <c r="D65" s="69">
        <f>D63-D64</f>
        <v>7279152</v>
      </c>
      <c r="E65" s="447">
        <f>C65+D65</f>
        <v>5852159</v>
      </c>
      <c r="F65" s="69">
        <f>F63-F64</f>
        <v>-1513123</v>
      </c>
      <c r="G65" s="69">
        <f>G63-G64</f>
        <v>8680425</v>
      </c>
      <c r="H65" s="450">
        <f>F65+G65</f>
        <v>7167302</v>
      </c>
    </row>
    <row r="66" spans="1:8">
      <c r="A66" s="61">
        <v>41</v>
      </c>
      <c r="B66" s="68" t="s">
        <v>148</v>
      </c>
      <c r="C66" s="80"/>
      <c r="D66" s="80"/>
      <c r="E66" s="447">
        <f>C66+D66</f>
        <v>0</v>
      </c>
      <c r="F66" s="80"/>
      <c r="G66" s="80"/>
      <c r="H66" s="450">
        <f>F66+G66</f>
        <v>0</v>
      </c>
    </row>
    <row r="67" spans="1:8" ht="13.5" thickBot="1">
      <c r="A67" s="81">
        <v>42</v>
      </c>
      <c r="B67" s="82" t="s">
        <v>147</v>
      </c>
      <c r="C67" s="83">
        <f>C65+C66</f>
        <v>-1426993</v>
      </c>
      <c r="D67" s="83">
        <f>D65+D66</f>
        <v>7279152</v>
      </c>
      <c r="E67" s="449">
        <f>C67+D67</f>
        <v>5852159</v>
      </c>
      <c r="F67" s="83">
        <f>F65+F66</f>
        <v>-1513123</v>
      </c>
      <c r="G67" s="83">
        <f>G65+G66</f>
        <v>8680425</v>
      </c>
      <c r="H67" s="452">
        <f>F67+G67</f>
        <v>7167302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opLeftCell="A22" zoomScaleNormal="100" workbookViewId="0">
      <selection activeCell="F8" sqref="F8:G5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4" width="12.7109375" style="5" customWidth="1"/>
    <col min="5" max="5" width="13.85546875" style="5" customWidth="1"/>
    <col min="6" max="7" width="12.7109375" style="5" customWidth="1"/>
    <col min="8" max="8" width="13.5703125" style="5" customWidth="1"/>
    <col min="9" max="16384" width="9.140625" style="5"/>
  </cols>
  <sheetData>
    <row r="1" spans="1:8">
      <c r="A1" s="2" t="s">
        <v>31</v>
      </c>
      <c r="B1" s="5" t="str">
        <f>'1. key ratios '!B1</f>
        <v>JSC " Halyk Bank Georgia"</v>
      </c>
    </row>
    <row r="2" spans="1:8">
      <c r="A2" s="2" t="s">
        <v>32</v>
      </c>
      <c r="B2" s="435">
        <f>'1. key ratios '!B2</f>
        <v>43281</v>
      </c>
    </row>
    <row r="3" spans="1:8">
      <c r="A3" s="4"/>
    </row>
    <row r="4" spans="1:8" ht="15" thickBot="1">
      <c r="A4" s="4" t="s">
        <v>75</v>
      </c>
      <c r="B4" s="4"/>
      <c r="C4" s="239"/>
      <c r="D4" s="239"/>
      <c r="E4" s="239"/>
      <c r="F4" s="240"/>
      <c r="G4" s="240"/>
      <c r="H4" s="241" t="s">
        <v>74</v>
      </c>
    </row>
    <row r="5" spans="1:8">
      <c r="A5" s="478" t="s">
        <v>7</v>
      </c>
      <c r="B5" s="480" t="s">
        <v>348</v>
      </c>
      <c r="C5" s="474" t="s">
        <v>69</v>
      </c>
      <c r="D5" s="475"/>
      <c r="E5" s="476"/>
      <c r="F5" s="474" t="s">
        <v>73</v>
      </c>
      <c r="G5" s="475"/>
      <c r="H5" s="477"/>
    </row>
    <row r="6" spans="1:8">
      <c r="A6" s="479"/>
      <c r="B6" s="481"/>
      <c r="C6" s="36" t="s">
        <v>295</v>
      </c>
      <c r="D6" s="36" t="s">
        <v>124</v>
      </c>
      <c r="E6" s="36" t="s">
        <v>111</v>
      </c>
      <c r="F6" s="36" t="s">
        <v>295</v>
      </c>
      <c r="G6" s="36" t="s">
        <v>124</v>
      </c>
      <c r="H6" s="37" t="s">
        <v>111</v>
      </c>
    </row>
    <row r="7" spans="1:8" s="20" customFormat="1">
      <c r="A7" s="242">
        <v>1</v>
      </c>
      <c r="B7" s="243" t="s">
        <v>382</v>
      </c>
      <c r="C7" s="42"/>
      <c r="D7" s="42"/>
      <c r="E7" s="244">
        <f>C7+D7</f>
        <v>0</v>
      </c>
      <c r="F7" s="42"/>
      <c r="G7" s="42"/>
      <c r="H7" s="43">
        <f t="shared" ref="H7:H53" si="0">F7+G7</f>
        <v>0</v>
      </c>
    </row>
    <row r="8" spans="1:8" s="20" customFormat="1">
      <c r="A8" s="242">
        <v>1.1000000000000001</v>
      </c>
      <c r="B8" s="298" t="s">
        <v>313</v>
      </c>
      <c r="C8" s="42">
        <v>6697449</v>
      </c>
      <c r="D8" s="42">
        <v>1446112</v>
      </c>
      <c r="E8" s="244">
        <f t="shared" ref="E8:E53" si="1">C8+D8</f>
        <v>8143561</v>
      </c>
      <c r="F8" s="42">
        <v>7250424</v>
      </c>
      <c r="G8" s="42">
        <v>10902921</v>
      </c>
      <c r="H8" s="43">
        <f t="shared" si="0"/>
        <v>18153345</v>
      </c>
    </row>
    <row r="9" spans="1:8" s="20" customFormat="1">
      <c r="A9" s="242">
        <v>1.2</v>
      </c>
      <c r="B9" s="298" t="s">
        <v>314</v>
      </c>
      <c r="C9" s="42"/>
      <c r="D9" s="42"/>
      <c r="E9" s="244">
        <f t="shared" si="1"/>
        <v>0</v>
      </c>
      <c r="F9" s="42"/>
      <c r="G9" s="42"/>
      <c r="H9" s="43">
        <f t="shared" si="0"/>
        <v>0</v>
      </c>
    </row>
    <row r="10" spans="1:8" s="20" customFormat="1">
      <c r="A10" s="242">
        <v>1.3</v>
      </c>
      <c r="B10" s="298" t="s">
        <v>315</v>
      </c>
      <c r="C10" s="42">
        <v>5814745</v>
      </c>
      <c r="D10" s="42">
        <v>22317027</v>
      </c>
      <c r="E10" s="244">
        <f t="shared" si="1"/>
        <v>28131772</v>
      </c>
      <c r="F10" s="42">
        <v>7700231</v>
      </c>
      <c r="G10" s="42">
        <v>18333235</v>
      </c>
      <c r="H10" s="43">
        <f t="shared" si="0"/>
        <v>26033466</v>
      </c>
    </row>
    <row r="11" spans="1:8" s="20" customFormat="1">
      <c r="A11" s="242">
        <v>1.4</v>
      </c>
      <c r="B11" s="298" t="s">
        <v>296</v>
      </c>
      <c r="C11" s="42"/>
      <c r="D11" s="42"/>
      <c r="E11" s="244">
        <f t="shared" si="1"/>
        <v>0</v>
      </c>
      <c r="F11" s="42"/>
      <c r="G11" s="42"/>
      <c r="H11" s="43">
        <f t="shared" si="0"/>
        <v>0</v>
      </c>
    </row>
    <row r="12" spans="1:8" s="20" customFormat="1" ht="29.25" customHeight="1">
      <c r="A12" s="242">
        <v>2</v>
      </c>
      <c r="B12" s="246" t="s">
        <v>317</v>
      </c>
      <c r="C12" s="42"/>
      <c r="D12" s="42"/>
      <c r="E12" s="244">
        <f t="shared" si="1"/>
        <v>0</v>
      </c>
      <c r="F12" s="42"/>
      <c r="G12" s="42"/>
      <c r="H12" s="43">
        <f t="shared" si="0"/>
        <v>0</v>
      </c>
    </row>
    <row r="13" spans="1:8" s="20" customFormat="1" ht="19.899999999999999" customHeight="1">
      <c r="A13" s="242">
        <v>3</v>
      </c>
      <c r="B13" s="246" t="s">
        <v>316</v>
      </c>
      <c r="C13" s="42"/>
      <c r="D13" s="42"/>
      <c r="E13" s="244">
        <f t="shared" si="1"/>
        <v>0</v>
      </c>
      <c r="F13" s="42"/>
      <c r="G13" s="42"/>
      <c r="H13" s="43">
        <f t="shared" si="0"/>
        <v>0</v>
      </c>
    </row>
    <row r="14" spans="1:8" s="20" customFormat="1">
      <c r="A14" s="242">
        <v>3.1</v>
      </c>
      <c r="B14" s="299" t="s">
        <v>297</v>
      </c>
      <c r="C14" s="42"/>
      <c r="D14" s="42"/>
      <c r="E14" s="244">
        <f t="shared" si="1"/>
        <v>0</v>
      </c>
      <c r="F14" s="42"/>
      <c r="G14" s="42"/>
      <c r="H14" s="43">
        <f t="shared" si="0"/>
        <v>0</v>
      </c>
    </row>
    <row r="15" spans="1:8" s="20" customFormat="1">
      <c r="A15" s="242">
        <v>3.2</v>
      </c>
      <c r="B15" s="299" t="s">
        <v>298</v>
      </c>
      <c r="C15" s="42"/>
      <c r="D15" s="42"/>
      <c r="E15" s="244">
        <f t="shared" si="1"/>
        <v>0</v>
      </c>
      <c r="F15" s="42"/>
      <c r="G15" s="42"/>
      <c r="H15" s="43">
        <f t="shared" si="0"/>
        <v>0</v>
      </c>
    </row>
    <row r="16" spans="1:8" s="20" customFormat="1">
      <c r="A16" s="242">
        <v>4</v>
      </c>
      <c r="B16" s="302" t="s">
        <v>327</v>
      </c>
      <c r="C16" s="42"/>
      <c r="D16" s="42"/>
      <c r="E16" s="244">
        <f t="shared" si="1"/>
        <v>0</v>
      </c>
      <c r="F16" s="42"/>
      <c r="G16" s="42"/>
      <c r="H16" s="43">
        <f t="shared" si="0"/>
        <v>0</v>
      </c>
    </row>
    <row r="17" spans="1:8" s="20" customFormat="1">
      <c r="A17" s="242">
        <v>4.0999999999999996</v>
      </c>
      <c r="B17" s="299" t="s">
        <v>318</v>
      </c>
      <c r="C17" s="42">
        <v>5678610.5999999996</v>
      </c>
      <c r="D17" s="42">
        <v>246462032.63999999</v>
      </c>
      <c r="E17" s="244">
        <f t="shared" si="1"/>
        <v>252140643.23999998</v>
      </c>
      <c r="F17" s="42">
        <v>4829535</v>
      </c>
      <c r="G17" s="42">
        <v>167466070</v>
      </c>
      <c r="H17" s="43">
        <f t="shared" si="0"/>
        <v>172295605</v>
      </c>
    </row>
    <row r="18" spans="1:8" s="20" customFormat="1">
      <c r="A18" s="242">
        <v>4.2</v>
      </c>
      <c r="B18" s="299" t="s">
        <v>312</v>
      </c>
      <c r="C18" s="42"/>
      <c r="D18" s="42"/>
      <c r="E18" s="244">
        <f t="shared" si="1"/>
        <v>0</v>
      </c>
      <c r="F18" s="42"/>
      <c r="G18" s="42"/>
      <c r="H18" s="43">
        <f t="shared" si="0"/>
        <v>0</v>
      </c>
    </row>
    <row r="19" spans="1:8" s="20" customFormat="1">
      <c r="A19" s="242">
        <v>5</v>
      </c>
      <c r="B19" s="246" t="s">
        <v>326</v>
      </c>
      <c r="C19" s="42"/>
      <c r="D19" s="42"/>
      <c r="E19" s="244">
        <f t="shared" si="1"/>
        <v>0</v>
      </c>
      <c r="F19" s="42"/>
      <c r="G19" s="42"/>
      <c r="H19" s="43">
        <f t="shared" si="0"/>
        <v>0</v>
      </c>
    </row>
    <row r="20" spans="1:8" s="20" customFormat="1">
      <c r="A20" s="242">
        <v>5.0999999999999996</v>
      </c>
      <c r="B20" s="300" t="s">
        <v>301</v>
      </c>
      <c r="C20" s="42">
        <v>3134527.33</v>
      </c>
      <c r="D20" s="42">
        <v>2644087.37</v>
      </c>
      <c r="E20" s="244">
        <f t="shared" si="1"/>
        <v>5778614.7000000002</v>
      </c>
      <c r="F20" s="42">
        <v>2145040</v>
      </c>
      <c r="G20" s="42">
        <v>12028284</v>
      </c>
      <c r="H20" s="43">
        <f t="shared" si="0"/>
        <v>14173324</v>
      </c>
    </row>
    <row r="21" spans="1:8" s="20" customFormat="1">
      <c r="A21" s="242">
        <v>5.2</v>
      </c>
      <c r="B21" s="300" t="s">
        <v>300</v>
      </c>
      <c r="C21" s="42"/>
      <c r="D21" s="42"/>
      <c r="E21" s="244">
        <f t="shared" si="1"/>
        <v>0</v>
      </c>
      <c r="F21" s="42"/>
      <c r="G21" s="42"/>
      <c r="H21" s="43">
        <f t="shared" si="0"/>
        <v>0</v>
      </c>
    </row>
    <row r="22" spans="1:8" s="20" customFormat="1">
      <c r="A22" s="242">
        <v>5.3</v>
      </c>
      <c r="B22" s="300" t="s">
        <v>299</v>
      </c>
      <c r="C22" s="42"/>
      <c r="D22" s="42"/>
      <c r="E22" s="244">
        <f t="shared" si="1"/>
        <v>0</v>
      </c>
      <c r="F22" s="42"/>
      <c r="G22" s="42"/>
      <c r="H22" s="43">
        <f t="shared" si="0"/>
        <v>0</v>
      </c>
    </row>
    <row r="23" spans="1:8" s="20" customFormat="1">
      <c r="A23" s="242" t="s">
        <v>16</v>
      </c>
      <c r="B23" s="247" t="s">
        <v>76</v>
      </c>
      <c r="C23" s="42">
        <v>35106828</v>
      </c>
      <c r="D23" s="42">
        <v>156449372.13999999</v>
      </c>
      <c r="E23" s="244">
        <f t="shared" si="1"/>
        <v>191556200.13999999</v>
      </c>
      <c r="F23" s="42">
        <v>32282520</v>
      </c>
      <c r="G23" s="42">
        <v>111541757</v>
      </c>
      <c r="H23" s="43">
        <f t="shared" si="0"/>
        <v>143824277</v>
      </c>
    </row>
    <row r="24" spans="1:8" s="20" customFormat="1">
      <c r="A24" s="242" t="s">
        <v>17</v>
      </c>
      <c r="B24" s="247" t="s">
        <v>77</v>
      </c>
      <c r="C24" s="42">
        <v>3191902</v>
      </c>
      <c r="D24" s="42">
        <v>241903431.88999999</v>
      </c>
      <c r="E24" s="244">
        <f t="shared" si="1"/>
        <v>245095333.88999999</v>
      </c>
      <c r="F24" s="42">
        <v>8938896</v>
      </c>
      <c r="G24" s="42">
        <v>160981530</v>
      </c>
      <c r="H24" s="43">
        <f t="shared" si="0"/>
        <v>169920426</v>
      </c>
    </row>
    <row r="25" spans="1:8" s="20" customFormat="1">
      <c r="A25" s="242" t="s">
        <v>18</v>
      </c>
      <c r="B25" s="247" t="s">
        <v>78</v>
      </c>
      <c r="C25" s="42">
        <v>0</v>
      </c>
      <c r="D25" s="42">
        <v>565804.76</v>
      </c>
      <c r="E25" s="244">
        <f t="shared" si="1"/>
        <v>565804.76</v>
      </c>
      <c r="F25" s="42">
        <v>0</v>
      </c>
      <c r="G25" s="42">
        <v>537590</v>
      </c>
      <c r="H25" s="43">
        <f t="shared" si="0"/>
        <v>537590</v>
      </c>
    </row>
    <row r="26" spans="1:8" s="20" customFormat="1">
      <c r="A26" s="242" t="s">
        <v>19</v>
      </c>
      <c r="B26" s="247" t="s">
        <v>79</v>
      </c>
      <c r="C26" s="42">
        <v>6069589</v>
      </c>
      <c r="D26" s="42">
        <v>111649201.5</v>
      </c>
      <c r="E26" s="244">
        <f t="shared" si="1"/>
        <v>117718790.5</v>
      </c>
      <c r="F26" s="42">
        <v>5607272</v>
      </c>
      <c r="G26" s="42">
        <v>68223466</v>
      </c>
      <c r="H26" s="43">
        <f t="shared" si="0"/>
        <v>73830738</v>
      </c>
    </row>
    <row r="27" spans="1:8" s="20" customFormat="1">
      <c r="A27" s="242" t="s">
        <v>20</v>
      </c>
      <c r="B27" s="247" t="s">
        <v>80</v>
      </c>
      <c r="C27" s="42">
        <v>43294</v>
      </c>
      <c r="D27" s="42">
        <v>371937.16</v>
      </c>
      <c r="E27" s="244">
        <f t="shared" si="1"/>
        <v>415231.16</v>
      </c>
      <c r="F27" s="42">
        <v>17958</v>
      </c>
      <c r="G27" s="42">
        <v>176101</v>
      </c>
      <c r="H27" s="43">
        <f t="shared" si="0"/>
        <v>194059</v>
      </c>
    </row>
    <row r="28" spans="1:8" s="20" customFormat="1">
      <c r="A28" s="242">
        <v>5.4</v>
      </c>
      <c r="B28" s="300" t="s">
        <v>302</v>
      </c>
      <c r="C28" s="42">
        <v>2179986</v>
      </c>
      <c r="D28" s="42">
        <v>11472654.449999999</v>
      </c>
      <c r="E28" s="244">
        <f t="shared" si="1"/>
        <v>13652640.449999999</v>
      </c>
      <c r="F28" s="42">
        <v>564786</v>
      </c>
      <c r="G28" s="42">
        <v>11038143</v>
      </c>
      <c r="H28" s="43">
        <f t="shared" si="0"/>
        <v>11602929</v>
      </c>
    </row>
    <row r="29" spans="1:8" s="20" customFormat="1">
      <c r="A29" s="242">
        <v>5.5</v>
      </c>
      <c r="B29" s="300" t="s">
        <v>303</v>
      </c>
      <c r="C29" s="42">
        <v>0</v>
      </c>
      <c r="D29" s="42">
        <v>12258000</v>
      </c>
      <c r="E29" s="244">
        <f t="shared" si="1"/>
        <v>12258000</v>
      </c>
      <c r="F29" s="42"/>
      <c r="G29" s="42"/>
      <c r="H29" s="43">
        <f t="shared" si="0"/>
        <v>0</v>
      </c>
    </row>
    <row r="30" spans="1:8" s="20" customFormat="1">
      <c r="A30" s="242">
        <v>5.6</v>
      </c>
      <c r="B30" s="300" t="s">
        <v>304</v>
      </c>
      <c r="C30" s="42"/>
      <c r="D30" s="42"/>
      <c r="E30" s="244">
        <f t="shared" si="1"/>
        <v>0</v>
      </c>
      <c r="F30" s="42"/>
      <c r="G30" s="42"/>
      <c r="H30" s="43">
        <f t="shared" si="0"/>
        <v>0</v>
      </c>
    </row>
    <row r="31" spans="1:8" s="20" customFormat="1">
      <c r="A31" s="242">
        <v>5.7</v>
      </c>
      <c r="B31" s="300" t="s">
        <v>80</v>
      </c>
      <c r="C31" s="42"/>
      <c r="D31" s="42"/>
      <c r="E31" s="244">
        <f t="shared" si="1"/>
        <v>0</v>
      </c>
      <c r="F31" s="42"/>
      <c r="G31" s="42"/>
      <c r="H31" s="43">
        <f t="shared" si="0"/>
        <v>0</v>
      </c>
    </row>
    <row r="32" spans="1:8" s="20" customFormat="1">
      <c r="A32" s="242">
        <v>6</v>
      </c>
      <c r="B32" s="246" t="s">
        <v>332</v>
      </c>
      <c r="C32" s="42"/>
      <c r="D32" s="42"/>
      <c r="E32" s="244">
        <f t="shared" si="1"/>
        <v>0</v>
      </c>
      <c r="F32" s="42"/>
      <c r="G32" s="42"/>
      <c r="H32" s="43">
        <f t="shared" si="0"/>
        <v>0</v>
      </c>
    </row>
    <row r="33" spans="1:8" s="20" customFormat="1">
      <c r="A33" s="242">
        <v>6.1</v>
      </c>
      <c r="B33" s="301" t="s">
        <v>322</v>
      </c>
      <c r="C33" s="42"/>
      <c r="D33" s="42">
        <v>7391640</v>
      </c>
      <c r="E33" s="244">
        <f t="shared" si="1"/>
        <v>7391640</v>
      </c>
      <c r="F33" s="42"/>
      <c r="G33" s="42"/>
      <c r="H33" s="43">
        <f t="shared" si="0"/>
        <v>0</v>
      </c>
    </row>
    <row r="34" spans="1:8" s="20" customFormat="1">
      <c r="A34" s="242">
        <v>6.2</v>
      </c>
      <c r="B34" s="301" t="s">
        <v>323</v>
      </c>
      <c r="C34" s="42"/>
      <c r="D34" s="42">
        <v>7354800</v>
      </c>
      <c r="E34" s="244">
        <f t="shared" si="1"/>
        <v>7354800</v>
      </c>
      <c r="F34" s="42"/>
      <c r="G34" s="42"/>
      <c r="H34" s="43">
        <f t="shared" si="0"/>
        <v>0</v>
      </c>
    </row>
    <row r="35" spans="1:8" s="20" customFormat="1">
      <c r="A35" s="242">
        <v>6.3</v>
      </c>
      <c r="B35" s="301" t="s">
        <v>319</v>
      </c>
      <c r="C35" s="42"/>
      <c r="D35" s="42"/>
      <c r="E35" s="244">
        <f t="shared" si="1"/>
        <v>0</v>
      </c>
      <c r="F35" s="42"/>
      <c r="G35" s="42"/>
      <c r="H35" s="43">
        <f t="shared" si="0"/>
        <v>0</v>
      </c>
    </row>
    <row r="36" spans="1:8" s="20" customFormat="1">
      <c r="A36" s="242">
        <v>6.4</v>
      </c>
      <c r="B36" s="301" t="s">
        <v>320</v>
      </c>
      <c r="C36" s="42"/>
      <c r="D36" s="42"/>
      <c r="E36" s="244">
        <f t="shared" si="1"/>
        <v>0</v>
      </c>
      <c r="F36" s="42"/>
      <c r="G36" s="42"/>
      <c r="H36" s="43">
        <f t="shared" si="0"/>
        <v>0</v>
      </c>
    </row>
    <row r="37" spans="1:8" s="20" customFormat="1">
      <c r="A37" s="242">
        <v>6.5</v>
      </c>
      <c r="B37" s="301" t="s">
        <v>321</v>
      </c>
      <c r="C37" s="42"/>
      <c r="D37" s="42"/>
      <c r="E37" s="244">
        <f t="shared" si="1"/>
        <v>0</v>
      </c>
      <c r="F37" s="42"/>
      <c r="G37" s="42"/>
      <c r="H37" s="43">
        <f t="shared" si="0"/>
        <v>0</v>
      </c>
    </row>
    <row r="38" spans="1:8" s="20" customFormat="1">
      <c r="A38" s="242">
        <v>6.6</v>
      </c>
      <c r="B38" s="301" t="s">
        <v>324</v>
      </c>
      <c r="C38" s="42"/>
      <c r="D38" s="42"/>
      <c r="E38" s="244">
        <f t="shared" si="1"/>
        <v>0</v>
      </c>
      <c r="F38" s="42"/>
      <c r="G38" s="42"/>
      <c r="H38" s="43">
        <f t="shared" si="0"/>
        <v>0</v>
      </c>
    </row>
    <row r="39" spans="1:8" s="20" customFormat="1">
      <c r="A39" s="242">
        <v>6.7</v>
      </c>
      <c r="B39" s="301" t="s">
        <v>325</v>
      </c>
      <c r="C39" s="42"/>
      <c r="D39" s="42"/>
      <c r="E39" s="244">
        <f t="shared" si="1"/>
        <v>0</v>
      </c>
      <c r="F39" s="42"/>
      <c r="G39" s="42"/>
      <c r="H39" s="43">
        <f t="shared" si="0"/>
        <v>0</v>
      </c>
    </row>
    <row r="40" spans="1:8" s="20" customFormat="1">
      <c r="A40" s="242">
        <v>7</v>
      </c>
      <c r="B40" s="246" t="s">
        <v>328</v>
      </c>
      <c r="C40" s="42"/>
      <c r="D40" s="42"/>
      <c r="E40" s="244">
        <f t="shared" si="1"/>
        <v>0</v>
      </c>
      <c r="F40" s="42"/>
      <c r="G40" s="42"/>
      <c r="H40" s="43">
        <f t="shared" si="0"/>
        <v>0</v>
      </c>
    </row>
    <row r="41" spans="1:8" s="20" customFormat="1">
      <c r="A41" s="242">
        <v>7.1</v>
      </c>
      <c r="B41" s="245" t="s">
        <v>329</v>
      </c>
      <c r="C41" s="42">
        <v>3792</v>
      </c>
      <c r="D41" s="42">
        <v>0</v>
      </c>
      <c r="E41" s="244">
        <f t="shared" si="1"/>
        <v>3792</v>
      </c>
      <c r="F41" s="42">
        <v>6174.37</v>
      </c>
      <c r="G41" s="42"/>
      <c r="H41" s="43">
        <f t="shared" si="0"/>
        <v>6174.37</v>
      </c>
    </row>
    <row r="42" spans="1:8" s="20" customFormat="1" ht="25.5">
      <c r="A42" s="242">
        <v>7.2</v>
      </c>
      <c r="B42" s="245" t="s">
        <v>330</v>
      </c>
      <c r="C42" s="42">
        <v>202111</v>
      </c>
      <c r="D42" s="42">
        <v>700998</v>
      </c>
      <c r="E42" s="244">
        <f t="shared" si="1"/>
        <v>903109</v>
      </c>
      <c r="F42" s="42">
        <v>46679</v>
      </c>
      <c r="G42" s="42">
        <v>778868</v>
      </c>
      <c r="H42" s="43">
        <f t="shared" si="0"/>
        <v>825547</v>
      </c>
    </row>
    <row r="43" spans="1:8" s="20" customFormat="1" ht="25.5">
      <c r="A43" s="242">
        <v>7.3</v>
      </c>
      <c r="B43" s="245" t="s">
        <v>333</v>
      </c>
      <c r="C43" s="42">
        <v>27075</v>
      </c>
      <c r="D43" s="42">
        <v>65534</v>
      </c>
      <c r="E43" s="244">
        <f t="shared" si="1"/>
        <v>92609</v>
      </c>
      <c r="F43" s="42">
        <v>21572.21</v>
      </c>
      <c r="G43" s="42">
        <v>2230.46</v>
      </c>
      <c r="H43" s="43">
        <f t="shared" si="0"/>
        <v>23802.67</v>
      </c>
    </row>
    <row r="44" spans="1:8" s="20" customFormat="1" ht="25.5">
      <c r="A44" s="242">
        <v>7.4</v>
      </c>
      <c r="B44" s="245" t="s">
        <v>334</v>
      </c>
      <c r="C44" s="42">
        <v>88489</v>
      </c>
      <c r="D44" s="42">
        <v>993707</v>
      </c>
      <c r="E44" s="244">
        <f t="shared" si="1"/>
        <v>1082196</v>
      </c>
      <c r="F44" s="42">
        <v>146179</v>
      </c>
      <c r="G44" s="42">
        <v>880894</v>
      </c>
      <c r="H44" s="43">
        <f t="shared" si="0"/>
        <v>1027073</v>
      </c>
    </row>
    <row r="45" spans="1:8" s="20" customFormat="1">
      <c r="A45" s="242">
        <v>8</v>
      </c>
      <c r="B45" s="246" t="s">
        <v>311</v>
      </c>
      <c r="C45" s="42"/>
      <c r="D45" s="42"/>
      <c r="E45" s="244">
        <f t="shared" si="1"/>
        <v>0</v>
      </c>
      <c r="F45" s="42"/>
      <c r="G45" s="42"/>
      <c r="H45" s="43">
        <f t="shared" si="0"/>
        <v>0</v>
      </c>
    </row>
    <row r="46" spans="1:8" s="20" customFormat="1">
      <c r="A46" s="242">
        <v>8.1</v>
      </c>
      <c r="B46" s="299" t="s">
        <v>335</v>
      </c>
      <c r="C46" s="42"/>
      <c r="D46" s="42"/>
      <c r="E46" s="244">
        <f t="shared" si="1"/>
        <v>0</v>
      </c>
      <c r="F46" s="42"/>
      <c r="G46" s="42"/>
      <c r="H46" s="43">
        <f t="shared" si="0"/>
        <v>0</v>
      </c>
    </row>
    <row r="47" spans="1:8" s="20" customFormat="1">
      <c r="A47" s="242">
        <v>8.1999999999999993</v>
      </c>
      <c r="B47" s="299" t="s">
        <v>336</v>
      </c>
      <c r="C47" s="42"/>
      <c r="D47" s="42"/>
      <c r="E47" s="244">
        <f t="shared" si="1"/>
        <v>0</v>
      </c>
      <c r="F47" s="42"/>
      <c r="G47" s="42"/>
      <c r="H47" s="43">
        <f t="shared" si="0"/>
        <v>0</v>
      </c>
    </row>
    <row r="48" spans="1:8" s="20" customFormat="1">
      <c r="A48" s="242">
        <v>8.3000000000000007</v>
      </c>
      <c r="B48" s="299" t="s">
        <v>337</v>
      </c>
      <c r="C48" s="42"/>
      <c r="D48" s="42"/>
      <c r="E48" s="244">
        <f t="shared" si="1"/>
        <v>0</v>
      </c>
      <c r="F48" s="42"/>
      <c r="G48" s="42"/>
      <c r="H48" s="43">
        <f t="shared" si="0"/>
        <v>0</v>
      </c>
    </row>
    <row r="49" spans="1:8" s="20" customFormat="1">
      <c r="A49" s="242">
        <v>8.4</v>
      </c>
      <c r="B49" s="299" t="s">
        <v>338</v>
      </c>
      <c r="C49" s="42"/>
      <c r="D49" s="42"/>
      <c r="E49" s="244">
        <f t="shared" si="1"/>
        <v>0</v>
      </c>
      <c r="F49" s="42"/>
      <c r="G49" s="42"/>
      <c r="H49" s="43">
        <f t="shared" si="0"/>
        <v>0</v>
      </c>
    </row>
    <row r="50" spans="1:8" s="20" customFormat="1">
      <c r="A50" s="242">
        <v>8.5</v>
      </c>
      <c r="B50" s="299" t="s">
        <v>339</v>
      </c>
      <c r="C50" s="42"/>
      <c r="D50" s="42"/>
      <c r="E50" s="244">
        <f t="shared" si="1"/>
        <v>0</v>
      </c>
      <c r="F50" s="42"/>
      <c r="G50" s="42"/>
      <c r="H50" s="43">
        <f t="shared" si="0"/>
        <v>0</v>
      </c>
    </row>
    <row r="51" spans="1:8" s="20" customFormat="1">
      <c r="A51" s="242">
        <v>8.6</v>
      </c>
      <c r="B51" s="299" t="s">
        <v>340</v>
      </c>
      <c r="C51" s="42"/>
      <c r="D51" s="42"/>
      <c r="E51" s="244">
        <f t="shared" si="1"/>
        <v>0</v>
      </c>
      <c r="F51" s="42"/>
      <c r="G51" s="42"/>
      <c r="H51" s="43">
        <f t="shared" si="0"/>
        <v>0</v>
      </c>
    </row>
    <row r="52" spans="1:8" s="20" customFormat="1">
      <c r="A52" s="242">
        <v>8.6999999999999993</v>
      </c>
      <c r="B52" s="299" t="s">
        <v>341</v>
      </c>
      <c r="C52" s="42"/>
      <c r="D52" s="42"/>
      <c r="E52" s="244">
        <f t="shared" si="1"/>
        <v>0</v>
      </c>
      <c r="F52" s="42"/>
      <c r="G52" s="42"/>
      <c r="H52" s="43">
        <f t="shared" si="0"/>
        <v>0</v>
      </c>
    </row>
    <row r="53" spans="1:8" s="20" customFormat="1" ht="15" thickBot="1">
      <c r="A53" s="248">
        <v>9</v>
      </c>
      <c r="B53" s="249" t="s">
        <v>331</v>
      </c>
      <c r="C53" s="250"/>
      <c r="D53" s="250"/>
      <c r="E53" s="251">
        <f t="shared" si="1"/>
        <v>0</v>
      </c>
      <c r="F53" s="250"/>
      <c r="G53" s="250"/>
      <c r="H53" s="5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11" sqref="C11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6" customWidth="1"/>
    <col min="12" max="16384" width="9.140625" style="56"/>
  </cols>
  <sheetData>
    <row r="1" spans="1:8">
      <c r="A1" s="2" t="s">
        <v>31</v>
      </c>
      <c r="B1" s="3" t="str">
        <f>'1. key ratios '!B1</f>
        <v>JSC " Halyk Bank Georgia"</v>
      </c>
      <c r="C1" s="3"/>
    </row>
    <row r="2" spans="1:8">
      <c r="A2" s="2" t="s">
        <v>32</v>
      </c>
      <c r="B2" s="433">
        <f>'1. key ratios '!B2</f>
        <v>43281</v>
      </c>
      <c r="C2" s="6"/>
      <c r="D2" s="7"/>
      <c r="E2" s="84"/>
      <c r="F2" s="84"/>
      <c r="G2" s="84"/>
      <c r="H2" s="84"/>
    </row>
    <row r="3" spans="1:8">
      <c r="A3" s="2"/>
      <c r="B3" s="3"/>
      <c r="C3" s="6"/>
      <c r="D3" s="7"/>
      <c r="E3" s="84"/>
      <c r="F3" s="84"/>
      <c r="G3" s="84"/>
      <c r="H3" s="84"/>
    </row>
    <row r="4" spans="1:8" ht="15" customHeight="1" thickBot="1">
      <c r="A4" s="7" t="s">
        <v>205</v>
      </c>
      <c r="B4" s="185" t="s">
        <v>305</v>
      </c>
      <c r="D4" s="85" t="s">
        <v>74</v>
      </c>
    </row>
    <row r="5" spans="1:8" ht="15" customHeight="1">
      <c r="A5" s="284" t="s">
        <v>7</v>
      </c>
      <c r="B5" s="285"/>
      <c r="C5" s="418" t="s">
        <v>478</v>
      </c>
      <c r="D5" s="418" t="s">
        <v>456</v>
      </c>
    </row>
    <row r="6" spans="1:8" ht="15" customHeight="1">
      <c r="A6" s="86">
        <v>1</v>
      </c>
      <c r="B6" s="409" t="s">
        <v>309</v>
      </c>
      <c r="C6" s="411">
        <f>C7+C9+C10</f>
        <v>424337423</v>
      </c>
      <c r="D6" s="412">
        <f>D7+D9+D10</f>
        <v>386484196.98399997</v>
      </c>
    </row>
    <row r="7" spans="1:8" ht="15" customHeight="1">
      <c r="A7" s="86">
        <v>1.1000000000000001</v>
      </c>
      <c r="B7" s="409" t="s">
        <v>204</v>
      </c>
      <c r="C7" s="413">
        <v>407480262.39999998</v>
      </c>
      <c r="D7" s="414">
        <v>371749810.16499996</v>
      </c>
    </row>
    <row r="8" spans="1:8">
      <c r="A8" s="86" t="s">
        <v>15</v>
      </c>
      <c r="B8" s="409" t="s">
        <v>203</v>
      </c>
      <c r="C8" s="413"/>
      <c r="D8" s="414"/>
    </row>
    <row r="9" spans="1:8" ht="15" customHeight="1">
      <c r="A9" s="86">
        <v>1.2</v>
      </c>
      <c r="B9" s="410" t="s">
        <v>202</v>
      </c>
      <c r="C9" s="413">
        <v>16857160.600000001</v>
      </c>
      <c r="D9" s="414">
        <v>14734386.819000002</v>
      </c>
    </row>
    <row r="10" spans="1:8" ht="15" customHeight="1">
      <c r="A10" s="86">
        <v>1.3</v>
      </c>
      <c r="B10" s="409" t="s">
        <v>29</v>
      </c>
      <c r="C10" s="415"/>
      <c r="D10" s="414"/>
    </row>
    <row r="11" spans="1:8" ht="15" customHeight="1">
      <c r="A11" s="86">
        <v>2</v>
      </c>
      <c r="B11" s="409" t="s">
        <v>306</v>
      </c>
      <c r="C11" s="413">
        <v>396477</v>
      </c>
      <c r="D11" s="414">
        <v>12028411</v>
      </c>
    </row>
    <row r="12" spans="1:8" ht="15" customHeight="1">
      <c r="A12" s="86">
        <v>3</v>
      </c>
      <c r="B12" s="409" t="s">
        <v>307</v>
      </c>
      <c r="C12" s="415">
        <v>40130869</v>
      </c>
      <c r="D12" s="414">
        <v>40130869</v>
      </c>
    </row>
    <row r="13" spans="1:8" ht="15" customHeight="1" thickBot="1">
      <c r="A13" s="88">
        <v>4</v>
      </c>
      <c r="B13" s="89" t="s">
        <v>308</v>
      </c>
      <c r="C13" s="416">
        <f>C6+C11+C12</f>
        <v>464864769</v>
      </c>
      <c r="D13" s="417">
        <f>D6+D11+D12</f>
        <v>438643476.98399997</v>
      </c>
    </row>
    <row r="14" spans="1:8">
      <c r="B14" s="92"/>
    </row>
    <row r="15" spans="1:8">
      <c r="B15" s="93"/>
    </row>
    <row r="16" spans="1:8">
      <c r="B16" s="93"/>
    </row>
    <row r="17" spans="1:4" ht="11.25">
      <c r="A17" s="56"/>
      <c r="B17" s="56"/>
      <c r="C17" s="56"/>
      <c r="D17" s="56"/>
    </row>
    <row r="18" spans="1:4" ht="11.25">
      <c r="A18" s="56"/>
      <c r="B18" s="56"/>
      <c r="C18" s="56"/>
      <c r="D18" s="56"/>
    </row>
    <row r="19" spans="1:4" ht="11.25">
      <c r="A19" s="56"/>
      <c r="B19" s="56"/>
      <c r="C19" s="56"/>
      <c r="D19" s="56"/>
    </row>
    <row r="20" spans="1:4" ht="11.25">
      <c r="A20" s="56"/>
      <c r="B20" s="56"/>
      <c r="C20" s="56"/>
      <c r="D20" s="56"/>
    </row>
    <row r="21" spans="1:4" ht="11.25">
      <c r="A21" s="56"/>
      <c r="B21" s="56"/>
      <c r="C21" s="56"/>
      <c r="D21" s="56"/>
    </row>
    <row r="22" spans="1:4" ht="11.25">
      <c r="A22" s="56"/>
      <c r="B22" s="56"/>
      <c r="C22" s="56"/>
      <c r="D22" s="56"/>
    </row>
    <row r="23" spans="1:4" ht="11.25">
      <c r="A23" s="56"/>
      <c r="B23" s="56"/>
      <c r="C23" s="56"/>
      <c r="D23" s="56"/>
    </row>
    <row r="24" spans="1:4" ht="11.25">
      <c r="A24" s="56"/>
      <c r="B24" s="56"/>
      <c r="C24" s="56"/>
      <c r="D24" s="56"/>
    </row>
    <row r="25" spans="1:4" ht="11.25">
      <c r="A25" s="56"/>
      <c r="B25" s="56"/>
      <c r="C25" s="56"/>
      <c r="D25" s="56"/>
    </row>
    <row r="26" spans="1:4" ht="11.25">
      <c r="A26" s="56"/>
      <c r="B26" s="56"/>
      <c r="C26" s="56"/>
      <c r="D26" s="56"/>
    </row>
    <row r="27" spans="1:4" ht="11.25">
      <c r="A27" s="56"/>
      <c r="B27" s="56"/>
      <c r="C27" s="56"/>
      <c r="D27" s="56"/>
    </row>
    <row r="28" spans="1:4" ht="11.25">
      <c r="A28" s="56"/>
      <c r="B28" s="56"/>
      <c r="C28" s="56"/>
      <c r="D28" s="56"/>
    </row>
    <row r="29" spans="1:4" ht="11.25">
      <c r="A29" s="56"/>
      <c r="B29" s="56"/>
      <c r="C29" s="56"/>
      <c r="D29" s="5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14" activePane="bottomRight" state="frozen"/>
      <selection activeCell="B9" sqref="B9"/>
      <selection pane="topRight" activeCell="B9" sqref="B9"/>
      <selection pane="bottomLeft" activeCell="B9" sqref="B9"/>
      <selection pane="bottomRight" activeCell="F29" sqref="F29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'1. key ratios '!B1</f>
        <v>JSC " Halyk Bank Georgia"</v>
      </c>
    </row>
    <row r="2" spans="1:8">
      <c r="A2" s="2" t="s">
        <v>32</v>
      </c>
      <c r="B2" s="434">
        <f>'1. key ratios '!B2</f>
        <v>43281</v>
      </c>
    </row>
    <row r="4" spans="1:8" ht="16.5" customHeight="1" thickBot="1">
      <c r="A4" s="94" t="s">
        <v>81</v>
      </c>
      <c r="B4" s="95" t="s">
        <v>275</v>
      </c>
      <c r="C4" s="96"/>
    </row>
    <row r="5" spans="1:8">
      <c r="A5" s="97"/>
      <c r="B5" s="482" t="s">
        <v>82</v>
      </c>
      <c r="C5" s="483"/>
    </row>
    <row r="6" spans="1:8">
      <c r="A6" s="98">
        <v>1</v>
      </c>
      <c r="B6" s="99" t="s">
        <v>460</v>
      </c>
      <c r="C6" s="100"/>
    </row>
    <row r="7" spans="1:8">
      <c r="A7" s="98">
        <v>2</v>
      </c>
      <c r="B7" s="99" t="s">
        <v>461</v>
      </c>
      <c r="C7" s="100"/>
    </row>
    <row r="8" spans="1:8">
      <c r="A8" s="98">
        <v>3</v>
      </c>
      <c r="B8" s="99" t="s">
        <v>462</v>
      </c>
      <c r="C8" s="100"/>
    </row>
    <row r="9" spans="1:8">
      <c r="A9" s="98">
        <v>4</v>
      </c>
      <c r="B9" s="99"/>
      <c r="C9" s="100"/>
    </row>
    <row r="10" spans="1:8">
      <c r="A10" s="98">
        <v>5</v>
      </c>
      <c r="B10" s="99"/>
      <c r="C10" s="100"/>
    </row>
    <row r="11" spans="1:8">
      <c r="A11" s="98">
        <v>6</v>
      </c>
      <c r="B11" s="99"/>
      <c r="C11" s="100"/>
    </row>
    <row r="12" spans="1:8">
      <c r="A12" s="98">
        <v>7</v>
      </c>
      <c r="B12" s="99"/>
      <c r="C12" s="100"/>
      <c r="H12" s="101"/>
    </row>
    <row r="13" spans="1:8">
      <c r="A13" s="98">
        <v>8</v>
      </c>
      <c r="B13" s="99"/>
      <c r="C13" s="100"/>
    </row>
    <row r="14" spans="1:8">
      <c r="A14" s="98">
        <v>9</v>
      </c>
      <c r="B14" s="99"/>
      <c r="C14" s="100"/>
    </row>
    <row r="15" spans="1:8">
      <c r="A15" s="98">
        <v>10</v>
      </c>
      <c r="B15" s="99"/>
      <c r="C15" s="100"/>
    </row>
    <row r="16" spans="1:8">
      <c r="A16" s="98"/>
      <c r="B16" s="484"/>
      <c r="C16" s="485"/>
    </row>
    <row r="17" spans="1:3">
      <c r="A17" s="98"/>
      <c r="B17" s="486" t="s">
        <v>83</v>
      </c>
      <c r="C17" s="487"/>
    </row>
    <row r="18" spans="1:3">
      <c r="A18" s="98">
        <v>1</v>
      </c>
      <c r="B18" s="99" t="s">
        <v>463</v>
      </c>
      <c r="C18" s="102"/>
    </row>
    <row r="19" spans="1:3">
      <c r="A19" s="98">
        <v>2</v>
      </c>
      <c r="B19" s="99" t="s">
        <v>464</v>
      </c>
      <c r="C19" s="102"/>
    </row>
    <row r="20" spans="1:3">
      <c r="A20" s="98">
        <v>3</v>
      </c>
      <c r="B20" s="99" t="s">
        <v>465</v>
      </c>
      <c r="C20" s="102"/>
    </row>
    <row r="21" spans="1:3">
      <c r="A21" s="98">
        <v>4</v>
      </c>
      <c r="B21" s="99" t="s">
        <v>466</v>
      </c>
      <c r="C21" s="102"/>
    </row>
    <row r="22" spans="1:3">
      <c r="A22" s="98">
        <v>5</v>
      </c>
      <c r="B22" s="99" t="s">
        <v>467</v>
      </c>
      <c r="C22" s="102"/>
    </row>
    <row r="23" spans="1:3">
      <c r="A23" s="98">
        <v>6</v>
      </c>
      <c r="B23" s="99"/>
      <c r="C23" s="102"/>
    </row>
    <row r="24" spans="1:3">
      <c r="A24" s="98">
        <v>7</v>
      </c>
      <c r="B24" s="99"/>
      <c r="C24" s="102"/>
    </row>
    <row r="25" spans="1:3">
      <c r="A25" s="98">
        <v>8</v>
      </c>
      <c r="B25" s="99"/>
      <c r="C25" s="102"/>
    </row>
    <row r="26" spans="1:3">
      <c r="A26" s="98">
        <v>9</v>
      </c>
      <c r="B26" s="99"/>
      <c r="C26" s="102"/>
    </row>
    <row r="27" spans="1:3" ht="15.75" customHeight="1">
      <c r="A27" s="98">
        <v>10</v>
      </c>
      <c r="B27" s="99"/>
      <c r="C27" s="103"/>
    </row>
    <row r="28" spans="1:3" ht="15.75" customHeight="1">
      <c r="A28" s="98"/>
      <c r="B28" s="99"/>
      <c r="C28" s="103"/>
    </row>
    <row r="29" spans="1:3" ht="30" customHeight="1">
      <c r="A29" s="98"/>
      <c r="B29" s="486" t="s">
        <v>84</v>
      </c>
      <c r="C29" s="487"/>
    </row>
    <row r="30" spans="1:3">
      <c r="A30" s="98">
        <v>1</v>
      </c>
      <c r="B30" s="99" t="s">
        <v>468</v>
      </c>
      <c r="C30" s="453">
        <v>1</v>
      </c>
    </row>
    <row r="31" spans="1:3" ht="15.75" customHeight="1">
      <c r="A31" s="98"/>
      <c r="B31" s="99"/>
      <c r="C31" s="100"/>
    </row>
    <row r="32" spans="1:3" ht="29.25" customHeight="1">
      <c r="A32" s="98"/>
      <c r="B32" s="486" t="s">
        <v>85</v>
      </c>
      <c r="C32" s="487"/>
    </row>
    <row r="33" spans="1:3">
      <c r="A33" s="98">
        <v>1</v>
      </c>
      <c r="B33" s="454" t="s">
        <v>469</v>
      </c>
      <c r="C33" s="455">
        <v>0.36770000000000003</v>
      </c>
    </row>
    <row r="34" spans="1:3" ht="15" thickBot="1">
      <c r="A34" s="104">
        <v>2</v>
      </c>
      <c r="B34" s="105" t="s">
        <v>470</v>
      </c>
      <c r="C34" s="455">
        <v>0.36770000000000003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3" t="s">
        <v>31</v>
      </c>
      <c r="B1" s="334" t="str">
        <f>'1. key ratios '!B1</f>
        <v>JSC " Halyk Bank Georgia"</v>
      </c>
      <c r="C1" s="119"/>
      <c r="D1" s="119"/>
      <c r="E1" s="119"/>
      <c r="F1" s="20"/>
    </row>
    <row r="2" spans="1:7" s="106" customFormat="1" ht="15.75" customHeight="1">
      <c r="A2" s="333" t="s">
        <v>32</v>
      </c>
      <c r="B2" s="436">
        <f>'1. key ratios '!B2</f>
        <v>43281</v>
      </c>
    </row>
    <row r="3" spans="1:7" s="106" customFormat="1" ht="15.75" customHeight="1">
      <c r="A3" s="333"/>
    </row>
    <row r="4" spans="1:7" s="106" customFormat="1" ht="15.75" customHeight="1" thickBot="1">
      <c r="A4" s="335" t="s">
        <v>209</v>
      </c>
      <c r="B4" s="492" t="s">
        <v>355</v>
      </c>
      <c r="C4" s="493"/>
      <c r="D4" s="493"/>
      <c r="E4" s="493"/>
    </row>
    <row r="5" spans="1:7" s="110" customFormat="1" ht="17.45" customHeight="1">
      <c r="A5" s="264"/>
      <c r="B5" s="265"/>
      <c r="C5" s="108" t="s">
        <v>0</v>
      </c>
      <c r="D5" s="108" t="s">
        <v>1</v>
      </c>
      <c r="E5" s="109" t="s">
        <v>2</v>
      </c>
    </row>
    <row r="6" spans="1:7" s="20" customFormat="1" ht="14.45" customHeight="1">
      <c r="A6" s="336"/>
      <c r="B6" s="488" t="s">
        <v>362</v>
      </c>
      <c r="C6" s="488" t="s">
        <v>95</v>
      </c>
      <c r="D6" s="490" t="s">
        <v>208</v>
      </c>
      <c r="E6" s="491"/>
      <c r="G6" s="5"/>
    </row>
    <row r="7" spans="1:7" s="20" customFormat="1" ht="99.6" customHeight="1">
      <c r="A7" s="336"/>
      <c r="B7" s="489"/>
      <c r="C7" s="488"/>
      <c r="D7" s="380" t="s">
        <v>207</v>
      </c>
      <c r="E7" s="381" t="s">
        <v>363</v>
      </c>
      <c r="G7" s="5"/>
    </row>
    <row r="8" spans="1:7">
      <c r="A8" s="337">
        <v>1</v>
      </c>
      <c r="B8" s="382" t="s">
        <v>36</v>
      </c>
      <c r="C8" s="383">
        <v>9912511</v>
      </c>
      <c r="D8" s="383"/>
      <c r="E8" s="384">
        <v>9912511</v>
      </c>
      <c r="F8" s="20"/>
    </row>
    <row r="9" spans="1:7">
      <c r="A9" s="337">
        <v>2</v>
      </c>
      <c r="B9" s="382" t="s">
        <v>37</v>
      </c>
      <c r="C9" s="383">
        <v>58680046</v>
      </c>
      <c r="D9" s="383"/>
      <c r="E9" s="384">
        <v>58680046</v>
      </c>
      <c r="F9" s="20"/>
    </row>
    <row r="10" spans="1:7">
      <c r="A10" s="337">
        <v>3</v>
      </c>
      <c r="B10" s="382" t="s">
        <v>38</v>
      </c>
      <c r="C10" s="383">
        <v>14082447</v>
      </c>
      <c r="D10" s="383"/>
      <c r="E10" s="384">
        <v>14082447</v>
      </c>
      <c r="F10" s="20"/>
    </row>
    <row r="11" spans="1:7">
      <c r="A11" s="337">
        <v>4</v>
      </c>
      <c r="B11" s="382" t="s">
        <v>39</v>
      </c>
      <c r="C11" s="383"/>
      <c r="D11" s="383"/>
      <c r="E11" s="384">
        <v>0</v>
      </c>
      <c r="F11" s="20"/>
    </row>
    <row r="12" spans="1:7">
      <c r="A12" s="337">
        <v>5</v>
      </c>
      <c r="B12" s="382" t="s">
        <v>40</v>
      </c>
      <c r="C12" s="383">
        <v>16191536</v>
      </c>
      <c r="D12" s="383"/>
      <c r="E12" s="384">
        <v>16191536</v>
      </c>
      <c r="F12" s="20"/>
    </row>
    <row r="13" spans="1:7">
      <c r="A13" s="337">
        <v>6.1</v>
      </c>
      <c r="B13" s="385" t="s">
        <v>41</v>
      </c>
      <c r="C13" s="386">
        <v>350532059</v>
      </c>
      <c r="D13" s="383"/>
      <c r="E13" s="384">
        <v>350532059</v>
      </c>
      <c r="F13" s="20"/>
    </row>
    <row r="14" spans="1:7">
      <c r="A14" s="337">
        <v>6.2</v>
      </c>
      <c r="B14" s="387" t="s">
        <v>42</v>
      </c>
      <c r="C14" s="386">
        <v>-15518731</v>
      </c>
      <c r="D14" s="383"/>
      <c r="E14" s="384">
        <v>-15518731</v>
      </c>
      <c r="F14" s="20"/>
    </row>
    <row r="15" spans="1:7">
      <c r="A15" s="337">
        <v>6</v>
      </c>
      <c r="B15" s="382" t="s">
        <v>43</v>
      </c>
      <c r="C15" s="383">
        <v>335013328</v>
      </c>
      <c r="D15" s="383"/>
      <c r="E15" s="384">
        <v>335013328</v>
      </c>
      <c r="F15" s="20"/>
    </row>
    <row r="16" spans="1:7">
      <c r="A16" s="337">
        <v>7</v>
      </c>
      <c r="B16" s="382" t="s">
        <v>44</v>
      </c>
      <c r="C16" s="383">
        <v>2407111</v>
      </c>
      <c r="D16" s="383"/>
      <c r="E16" s="384">
        <v>2407111</v>
      </c>
      <c r="F16" s="20"/>
    </row>
    <row r="17" spans="1:7">
      <c r="A17" s="337">
        <v>8</v>
      </c>
      <c r="B17" s="382" t="s">
        <v>206</v>
      </c>
      <c r="C17" s="383">
        <v>350665</v>
      </c>
      <c r="D17" s="383"/>
      <c r="E17" s="384">
        <v>350665</v>
      </c>
      <c r="F17" s="338"/>
      <c r="G17" s="113"/>
    </row>
    <row r="18" spans="1:7">
      <c r="A18" s="337">
        <v>9</v>
      </c>
      <c r="B18" s="382" t="s">
        <v>45</v>
      </c>
      <c r="C18" s="383">
        <v>54000</v>
      </c>
      <c r="D18" s="383"/>
      <c r="E18" s="384">
        <v>54000</v>
      </c>
      <c r="F18" s="20"/>
      <c r="G18" s="113"/>
    </row>
    <row r="19" spans="1:7">
      <c r="A19" s="337">
        <v>10</v>
      </c>
      <c r="B19" s="382" t="s">
        <v>46</v>
      </c>
      <c r="C19" s="383">
        <v>16853201</v>
      </c>
      <c r="D19" s="383">
        <v>3656745</v>
      </c>
      <c r="E19" s="384">
        <v>13196456</v>
      </c>
      <c r="F19" s="20"/>
      <c r="G19" s="113"/>
    </row>
    <row r="20" spans="1:7">
      <c r="A20" s="337">
        <v>11</v>
      </c>
      <c r="B20" s="382" t="s">
        <v>47</v>
      </c>
      <c r="C20" s="383">
        <v>1619022</v>
      </c>
      <c r="D20" s="383"/>
      <c r="E20" s="384">
        <v>1619022</v>
      </c>
      <c r="F20" s="20"/>
    </row>
    <row r="21" spans="1:7" ht="26.25" thickBot="1">
      <c r="A21" s="206"/>
      <c r="B21" s="339" t="s">
        <v>365</v>
      </c>
      <c r="C21" s="266">
        <f>SUM(C8:C12, C15:C20)</f>
        <v>455163867</v>
      </c>
      <c r="D21" s="266">
        <f>SUM(D8:D12, D15:D20)</f>
        <v>3656745</v>
      </c>
      <c r="E21" s="388">
        <f>SUM(E8:E12, E15:E20)</f>
        <v>451507122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4"/>
      <c r="F25" s="5"/>
      <c r="G25" s="5"/>
    </row>
    <row r="26" spans="1:7" s="4" customFormat="1">
      <c r="B26" s="114"/>
      <c r="F26" s="5"/>
      <c r="G26" s="5"/>
    </row>
    <row r="27" spans="1:7" s="4" customFormat="1">
      <c r="B27" s="114"/>
      <c r="F27" s="5"/>
      <c r="G27" s="5"/>
    </row>
    <row r="28" spans="1:7" s="4" customFormat="1">
      <c r="B28" s="114"/>
      <c r="F28" s="5"/>
      <c r="G28" s="5"/>
    </row>
    <row r="29" spans="1:7" s="4" customFormat="1">
      <c r="B29" s="114"/>
      <c r="F29" s="5"/>
      <c r="G29" s="5"/>
    </row>
    <row r="30" spans="1:7" s="4" customFormat="1">
      <c r="B30" s="114"/>
      <c r="F30" s="5"/>
      <c r="G30" s="5"/>
    </row>
    <row r="31" spans="1:7" s="4" customFormat="1">
      <c r="B31" s="114"/>
      <c r="F31" s="5"/>
      <c r="G31" s="5"/>
    </row>
    <row r="32" spans="1:7" s="4" customFormat="1">
      <c r="B32" s="114"/>
      <c r="F32" s="5"/>
      <c r="G32" s="5"/>
    </row>
    <row r="33" spans="2:7" s="4" customFormat="1">
      <c r="B33" s="114"/>
      <c r="F33" s="5"/>
      <c r="G33" s="5"/>
    </row>
    <row r="34" spans="2:7" s="4" customFormat="1">
      <c r="B34" s="114"/>
      <c r="F34" s="5"/>
      <c r="G34" s="5"/>
    </row>
    <row r="35" spans="2:7" s="4" customFormat="1">
      <c r="B35" s="114"/>
      <c r="F35" s="5"/>
      <c r="G35" s="5"/>
    </row>
    <row r="36" spans="2:7" s="4" customFormat="1">
      <c r="B36" s="114"/>
      <c r="F36" s="5"/>
      <c r="G36" s="5"/>
    </row>
    <row r="37" spans="2:7" s="4" customFormat="1">
      <c r="B37" s="114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9" sqref="C9:C10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'1. key ratios '!B1</f>
        <v>JSC " Halyk Bank Georgia"</v>
      </c>
    </row>
    <row r="2" spans="1:6" s="106" customFormat="1" ht="15.75" customHeight="1">
      <c r="A2" s="2" t="s">
        <v>32</v>
      </c>
      <c r="B2" s="434">
        <f>'1. key ratios '!B2</f>
        <v>43281</v>
      </c>
      <c r="C2" s="4"/>
      <c r="D2" s="4"/>
      <c r="E2" s="4"/>
      <c r="F2" s="4"/>
    </row>
    <row r="3" spans="1:6" s="106" customFormat="1" ht="15.75" customHeight="1">
      <c r="C3" s="4"/>
      <c r="D3" s="4"/>
      <c r="E3" s="4"/>
      <c r="F3" s="4"/>
    </row>
    <row r="4" spans="1:6" s="106" customFormat="1" ht="13.5" thickBot="1">
      <c r="A4" s="106" t="s">
        <v>86</v>
      </c>
      <c r="B4" s="340" t="s">
        <v>342</v>
      </c>
      <c r="C4" s="107" t="s">
        <v>74</v>
      </c>
      <c r="D4" s="4"/>
      <c r="E4" s="4"/>
      <c r="F4" s="4"/>
    </row>
    <row r="5" spans="1:6">
      <c r="A5" s="271">
        <v>1</v>
      </c>
      <c r="B5" s="341" t="s">
        <v>364</v>
      </c>
      <c r="C5" s="272">
        <f>'7. LI1 '!E21</f>
        <v>451507122</v>
      </c>
    </row>
    <row r="6" spans="1:6" s="273" customFormat="1">
      <c r="A6" s="115">
        <v>2.1</v>
      </c>
      <c r="B6" s="268" t="s">
        <v>343</v>
      </c>
      <c r="C6" s="194">
        <v>36118783</v>
      </c>
    </row>
    <row r="7" spans="1:6" s="92" customFormat="1" outlineLevel="1">
      <c r="A7" s="86">
        <v>2.2000000000000002</v>
      </c>
      <c r="B7" s="87" t="s">
        <v>344</v>
      </c>
      <c r="C7" s="274"/>
    </row>
    <row r="8" spans="1:6" s="92" customFormat="1" ht="25.5">
      <c r="A8" s="86">
        <v>3</v>
      </c>
      <c r="B8" s="269" t="s">
        <v>345</v>
      </c>
      <c r="C8" s="275">
        <f>SUM(C5:C7)</f>
        <v>487625905</v>
      </c>
    </row>
    <row r="9" spans="1:6" s="273" customFormat="1">
      <c r="A9" s="115">
        <v>4</v>
      </c>
      <c r="B9" s="117" t="s">
        <v>89</v>
      </c>
      <c r="C9" s="194">
        <v>6131735</v>
      </c>
    </row>
    <row r="10" spans="1:6" s="92" customFormat="1" outlineLevel="1">
      <c r="A10" s="86">
        <v>5.0999999999999996</v>
      </c>
      <c r="B10" s="87" t="s">
        <v>346</v>
      </c>
      <c r="C10" s="274">
        <v>-19069859.399999999</v>
      </c>
    </row>
    <row r="11" spans="1:6" s="92" customFormat="1" outlineLevel="1">
      <c r="A11" s="86">
        <v>5.2</v>
      </c>
      <c r="B11" s="87" t="s">
        <v>347</v>
      </c>
      <c r="C11" s="274"/>
    </row>
    <row r="12" spans="1:6" s="92" customFormat="1">
      <c r="A12" s="86">
        <v>6</v>
      </c>
      <c r="B12" s="267" t="s">
        <v>88</v>
      </c>
      <c r="C12" s="274"/>
    </row>
    <row r="13" spans="1:6" s="92" customFormat="1" ht="13.5" thickBot="1">
      <c r="A13" s="88">
        <v>7</v>
      </c>
      <c r="B13" s="270" t="s">
        <v>293</v>
      </c>
      <c r="C13" s="276">
        <f>SUM(C8:C12)</f>
        <v>474687780.60000002</v>
      </c>
    </row>
    <row r="15" spans="1:6">
      <c r="A15" s="291"/>
      <c r="B15" s="291"/>
    </row>
    <row r="16" spans="1:6">
      <c r="A16" s="291"/>
      <c r="B16" s="291"/>
    </row>
    <row r="17" spans="1:5" ht="15">
      <c r="A17" s="286"/>
      <c r="B17" s="287"/>
      <c r="C17" s="291"/>
      <c r="D17" s="291"/>
      <c r="E17" s="291"/>
    </row>
    <row r="18" spans="1:5" ht="15">
      <c r="A18" s="292"/>
      <c r="B18" s="293"/>
      <c r="C18" s="291"/>
      <c r="D18" s="291"/>
      <c r="E18" s="291"/>
    </row>
    <row r="19" spans="1:5">
      <c r="A19" s="294"/>
      <c r="B19" s="288"/>
      <c r="C19" s="291"/>
      <c r="D19" s="291"/>
      <c r="E19" s="291"/>
    </row>
    <row r="20" spans="1:5">
      <c r="A20" s="295"/>
      <c r="B20" s="289"/>
      <c r="C20" s="291"/>
      <c r="D20" s="291"/>
      <c r="E20" s="291"/>
    </row>
    <row r="21" spans="1:5">
      <c r="A21" s="295"/>
      <c r="B21" s="293"/>
      <c r="C21" s="291"/>
      <c r="D21" s="291"/>
      <c r="E21" s="291"/>
    </row>
    <row r="22" spans="1:5">
      <c r="A22" s="294"/>
      <c r="B22" s="290"/>
      <c r="C22" s="291"/>
      <c r="D22" s="291"/>
      <c r="E22" s="291"/>
    </row>
    <row r="23" spans="1:5">
      <c r="A23" s="295"/>
      <c r="B23" s="289"/>
      <c r="C23" s="291"/>
      <c r="D23" s="291"/>
      <c r="E23" s="291"/>
    </row>
    <row r="24" spans="1:5">
      <c r="A24" s="295"/>
      <c r="B24" s="289"/>
      <c r="C24" s="291"/>
      <c r="D24" s="291"/>
      <c r="E24" s="291"/>
    </row>
    <row r="25" spans="1:5">
      <c r="A25" s="295"/>
      <c r="B25" s="296"/>
      <c r="C25" s="291"/>
      <c r="D25" s="291"/>
      <c r="E25" s="291"/>
    </row>
    <row r="26" spans="1:5">
      <c r="A26" s="295"/>
      <c r="B26" s="293"/>
      <c r="C26" s="291"/>
      <c r="D26" s="291"/>
      <c r="E26" s="291"/>
    </row>
    <row r="27" spans="1:5">
      <c r="A27" s="291"/>
      <c r="B27" s="297"/>
      <c r="C27" s="291"/>
      <c r="D27" s="291"/>
      <c r="E27" s="291"/>
    </row>
    <row r="28" spans="1:5">
      <c r="A28" s="291"/>
      <c r="B28" s="297"/>
      <c r="C28" s="291"/>
      <c r="D28" s="291"/>
      <c r="E28" s="291"/>
    </row>
    <row r="29" spans="1:5">
      <c r="A29" s="291"/>
      <c r="B29" s="297"/>
      <c r="C29" s="291"/>
      <c r="D29" s="291"/>
      <c r="E29" s="291"/>
    </row>
    <row r="30" spans="1:5">
      <c r="A30" s="291"/>
      <c r="B30" s="297"/>
      <c r="C30" s="291"/>
      <c r="D30" s="291"/>
      <c r="E30" s="291"/>
    </row>
    <row r="31" spans="1:5">
      <c r="A31" s="291"/>
      <c r="B31" s="297"/>
      <c r="C31" s="291"/>
      <c r="D31" s="291"/>
      <c r="E31" s="291"/>
    </row>
    <row r="32" spans="1:5">
      <c r="A32" s="291"/>
      <c r="B32" s="297"/>
      <c r="C32" s="291"/>
      <c r="D32" s="291"/>
      <c r="E32" s="291"/>
    </row>
    <row r="33" spans="1:5">
      <c r="A33" s="291"/>
      <c r="B33" s="297"/>
      <c r="C33" s="291"/>
      <c r="D33" s="291"/>
      <c r="E33" s="29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PNoKoSxpagocTyWu9tRFecP8LKEEKIaq6w2EI2Wb3uc=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6C5Fl+VXMzg987vjPKroalMiRe8XUbFrXhK1r954g50=</DigestValue>
    </Reference>
  </SignedInfo>
  <SignatureValue>QOvHewvI9PdEwPqXCsGG06+lGtzZmW0KcOyYuzzjU41Tq15lFCXW79GGAmhfI9TCvU+7TOAGpoFS
3FQTMn7vRURiG6Mz/Mu0vqN1oAdVbT/BlfYPdqgg1mFTL56H6WfjDVJVYPZ9fsYbJDRt0VbGP9gu
HslNSTq+mLAavvdzkWoYEjpMI8tg9WmB0akmn4R88tCfcnrWsfYklr/13hyRi5IYAH3+Dv+ac/C0
dmLx1QabRbgYU2rYuqfbJEb0yMdQ3JU4Tr8UXvim21klmG5MHGH2Pf6i9d6HW33QhSurvh20/PzE
0zX1OLyt0JNICCG/Sa5meoMY/KCaM86XzWfbGA==</SignatureValue>
  <KeyInfo>
    <X509Data>
      <X509Certificate>MIIGSjCCBTKgAwIBAgIKcWKt7QACAAAcxDANBgkqhkiG9w0BAQsFADBKMRIwEAYKCZImiZPyLGQBGRYCZ2UxEzARBgoJkiaJk/IsZAEZFgNuYmcxHzAdBgNVBAMTFk5CRyBDbGFzcyAyIElOVCBTdWIgQ0EwHhcNMTcwMjEzMTEzMzQwWhcNMTkwMjEzMTEzMzQwWjBIMR8wHQYDVQQKExZKU0MgSGFseWsgQmFuayBHZW9yZ2lhMSUwIwYDVQQDExxCSEIgLSBHdWxuYXJhIE1hcnNoYW5pc2h2aWxpMIIBIjANBgkqhkiG9w0BAQEFAAOCAQ8AMIIBCgKCAQEAwD+dDMqm38Zq08U9iiGPURTkGdpOrF50JhT3+MK3fNxjbccWRJJbV3W14gPcBzM+W7Ff+xY99Ubjs1YTCkjJYf3fQ5FlOBctPD4BvHdRu28YnizIDF+0Y44zclh3/+tR+m/43j3GGzmo+SXOQsiId5bRVbl6S4Wix7QNhYz22V8F07W39wExGfyPVwmf2Yn+GQJHFuG+e8ZhfLFmUaCDX/WoTg+spuRqEio4me7mcezTBRcyhDn9okI3OdnnYGPaxel9srfERG3OLXgZ+IAe1gQUeOWtDPqLRyCxkdTJd4sM8DmuRjnf95YBiBMyB5XQUcxmMffDn/JhusMuFDzYyQIDAQABo4IDMjCCAy4wPAYJKwYBBAGCNxUHBC8wLQYlKwYBBAGCNxUI5rJgg431RIaBmQmDuKFKg76EcQSBz5ARhq+eEQIBZAIBGzAdBgNVHSUEFjAUBggrBgEFBQcDAgYIKwYBBQUHAwQwCwYDVR0PBAQDAgeAMCcGCSsGAQQBgjcVCgQaMBgwCgYIKwYBBQUHAwIwCgYIKwYBBQUHAwQwHQYDVR0OBBYEFHdFp+mhTmWGg0kmQeR5Nwk2Eygl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/Dyz9QWa5itDoSuhCHERdy/uPVHdZrq9sjKGOf5BptuTOzkVNBWNPTP/Qd0XminejaiWsa0UACHI7jnBCOhjR6CZYpUYP2c98Or0aANyz55aC0Xck10hgOszgYrYWdycbbFIYc3rtWUGznRIv+wv/XpG2rAR28Cu1meRkxk630r50WVRpDpPW9UFKXzC/dTAjDzTr0nkX2p7xTdnmczjR4HzMzpVqh0yQlaH3CQISmujUOkqBE2M3niuCKJhWqKzURjBbp6RAPhvei7i6ink5VD4IYALZwOvHVaUbjRRfAwiutjR0aJkraaMk6CIjdXl/Sgeo74QcH8qmDYWvOYV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kWNkMT9WCCxyxCR1i0tx7dZfVQnph8Hd9OXvzJ0TeKc=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JgMdenPFmFQc0pPuUf+0apBLlK34PXuUlU3JKcEPXfA=</DigestValue>
      </Reference>
      <Reference URI="/xl/styles.xml?ContentType=application/vnd.openxmlformats-officedocument.spreadsheetml.styles+xml">
        <DigestMethod Algorithm="http://www.w3.org/2001/04/xmlenc#sha256"/>
        <DigestValue>o+ITC6AIBIM+aEBzWJskPE0Kl1pZ/MXwtv/fHgwFr7s=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ejk50hGkzuzRWA8vnf8AImQWsID4grAr4VoR33eKePo=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M2q2r8REgzF7FJoZyQb2Uya2FGoMt/M5jn6O3QO/UyA=</DigestValue>
      </Reference>
      <Reference URI="/xl/worksheets/sheet10.xml?ContentType=application/vnd.openxmlformats-officedocument.spreadsheetml.worksheet+xml">
        <DigestMethod Algorithm="http://www.w3.org/2001/04/xmlenc#sha256"/>
        <DigestValue>PueTuK0zqSbJBeodrrPLF/A1JK8+4PHiT73bGcAlUW0=</DigestValue>
      </Reference>
      <Reference URI="/xl/worksheets/sheet11.xml?ContentType=application/vnd.openxmlformats-officedocument.spreadsheetml.worksheet+xml">
        <DigestMethod Algorithm="http://www.w3.org/2001/04/xmlenc#sha256"/>
        <DigestValue>QgeeNp5mt9iGruitm3foUso5oJOx+Z49D4ofx9X61PI=</DigestValue>
      </Reference>
      <Reference URI="/xl/worksheets/sheet12.xml?ContentType=application/vnd.openxmlformats-officedocument.spreadsheetml.worksheet+xml">
        <DigestMethod Algorithm="http://www.w3.org/2001/04/xmlenc#sha256"/>
        <DigestValue>4jbUZagLWcxTY8YRVVljIO08f+AM22uWF4eQF6++VVQ=</DigestValue>
      </Reference>
      <Reference URI="/xl/worksheets/sheet13.xml?ContentType=application/vnd.openxmlformats-officedocument.spreadsheetml.worksheet+xml">
        <DigestMethod Algorithm="http://www.w3.org/2001/04/xmlenc#sha256"/>
        <DigestValue>MovQSNcQR8b4YO0/1rzydJBuGbSu78MzdiN6li0oeqg=</DigestValue>
      </Reference>
      <Reference URI="/xl/worksheets/sheet14.xml?ContentType=application/vnd.openxmlformats-officedocument.spreadsheetml.worksheet+xml">
        <DigestMethod Algorithm="http://www.w3.org/2001/04/xmlenc#sha256"/>
        <DigestValue>Y4BPeOg+D8P17aEZbROq8ayvDQV/ZyKwB+0Noy/3rjc=</DigestValue>
      </Reference>
      <Reference URI="/xl/worksheets/sheet15.xml?ContentType=application/vnd.openxmlformats-officedocument.spreadsheetml.worksheet+xml">
        <DigestMethod Algorithm="http://www.w3.org/2001/04/xmlenc#sha256"/>
        <DigestValue>Xe+5R5mhk/Ma3nMKRuPlE1nRk8td6UdOTnREGstA1fs=</DigestValue>
      </Reference>
      <Reference URI="/xl/worksheets/sheet16.xml?ContentType=application/vnd.openxmlformats-officedocument.spreadsheetml.worksheet+xml">
        <DigestMethod Algorithm="http://www.w3.org/2001/04/xmlenc#sha256"/>
        <DigestValue>bDLWpg0EeYj4E9cVvzpyEYEyCbFj/2eJh2eDvapOF1s=</DigestValue>
      </Reference>
      <Reference URI="/xl/worksheets/sheet17.xml?ContentType=application/vnd.openxmlformats-officedocument.spreadsheetml.worksheet+xml">
        <DigestMethod Algorithm="http://www.w3.org/2001/04/xmlenc#sha256"/>
        <DigestValue>+qAGZkfla2p/+K+HVutv7+EXJbHuRJCsKfsPGPJ+zG8=</DigestValue>
      </Reference>
      <Reference URI="/xl/worksheets/sheet2.xml?ContentType=application/vnd.openxmlformats-officedocument.spreadsheetml.worksheet+xml">
        <DigestMethod Algorithm="http://www.w3.org/2001/04/xmlenc#sha256"/>
        <DigestValue>pzYtCjkkLtP78Ju6V7dueS6GDuj9lV0uS2zeDxqCayo=</DigestValue>
      </Reference>
      <Reference URI="/xl/worksheets/sheet3.xml?ContentType=application/vnd.openxmlformats-officedocument.spreadsheetml.worksheet+xml">
        <DigestMethod Algorithm="http://www.w3.org/2001/04/xmlenc#sha256"/>
        <DigestValue>8bqeL/1wu6aQOj29+lxge0AbOJTNsIEuch7JDBQmf6s=</DigestValue>
      </Reference>
      <Reference URI="/xl/worksheets/sheet4.xml?ContentType=application/vnd.openxmlformats-officedocument.spreadsheetml.worksheet+xml">
        <DigestMethod Algorithm="http://www.w3.org/2001/04/xmlenc#sha256"/>
        <DigestValue>TAGf5BQJ2gif7sYZ1j/cmNsDHsDcT97Q9LZfBsTp9qk=</DigestValue>
      </Reference>
      <Reference URI="/xl/worksheets/sheet5.xml?ContentType=application/vnd.openxmlformats-officedocument.spreadsheetml.worksheet+xml">
        <DigestMethod Algorithm="http://www.w3.org/2001/04/xmlenc#sha256"/>
        <DigestValue>C34YSVaPfSVvbZu0QaiXvx/9B7L8V/eTS+pUigV6Tdg=</DigestValue>
      </Reference>
      <Reference URI="/xl/worksheets/sheet6.xml?ContentType=application/vnd.openxmlformats-officedocument.spreadsheetml.worksheet+xml">
        <DigestMethod Algorithm="http://www.w3.org/2001/04/xmlenc#sha256"/>
        <DigestValue>RlJlucMjYRzeaVAuyIPq75owwqwwAV+VOKx/xCcvyJo=</DigestValue>
      </Reference>
      <Reference URI="/xl/worksheets/sheet7.xml?ContentType=application/vnd.openxmlformats-officedocument.spreadsheetml.worksheet+xml">
        <DigestMethod Algorithm="http://www.w3.org/2001/04/xmlenc#sha256"/>
        <DigestValue>uO/NQ7Pkl82Qp0XLxfyMjvOCKeEtj2fU1IIZW5u6R34=</DigestValue>
      </Reference>
      <Reference URI="/xl/worksheets/sheet8.xml?ContentType=application/vnd.openxmlformats-officedocument.spreadsheetml.worksheet+xml">
        <DigestMethod Algorithm="http://www.w3.org/2001/04/xmlenc#sha256"/>
        <DigestValue>UC1HV36mKfvhqBAGO2f0yKZbjW1q9nSPiTt03h73+rk=</DigestValue>
      </Reference>
      <Reference URI="/xl/worksheets/sheet9.xml?ContentType=application/vnd.openxmlformats-officedocument.spreadsheetml.worksheet+xml">
        <DigestMethod Algorithm="http://www.w3.org/2001/04/xmlenc#sha256"/>
        <DigestValue>uAkwpkJEpjQ7XNQp+viTQRFoBO0CDBeYsyNU9ZHumFI=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2018-07-30T14:25:10Z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2018-07-30T14:25:10Z</xd:SigningTime>
          <xd:SigningCertificate>
            <xd:Cert>
              <xd:CertDigest>
                <DigestMethod Algorithm="http://www.w3.org/2001/04/xmlenc#sha256"/>
                <DigestValue>WABSxdU1OMbVpzMGCd+X1MqFErEtWaO3ig3YUHjXnGA=</DigestValue>
              </xd:CertDigest>
              <xd:IssuerSerial>
                <X509IssuerName>CN=NBG Class 2 INT Sub CA, DC=nbg, DC=ge</X509IssuerName>
                <X509SerialNumber>535447726156840077106372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3qq6YbR6q7Cl32tU2HgfgrY3M7MA2bXe+4ThKTYygUE=</DigestValue>
    </Reference>
    <Reference Type="http://www.w3.org/2000/09/xmldsig#Object" URI="#idOfficeObject">
      <DigestMethod Algorithm="http://www.w3.org/2001/04/xmlenc#sha256"/>
      <DigestValue>seK4PDJKPNBz86cDIs16fRuUoNMdXiUd5RZZMjoAUxE=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YFPhg2M5vRUZT65zwL1WRSrdsaon0fcLgMfnerVJwSI=</DigestValue>
    </Reference>
  </SignedInfo>
  <SignatureValue>kJJHvv9irQTgUcSdYn+SWHdcoi+dIps1d9DZltl7L2q1CAUzpBXuMf11p9NregJnWEW2eU64sj1h
/7zrozyhqmrcIidzueUHV+AUnU7s9tvYzoTshpVHanZpWVCvd5K/X7Jg6XSzWuE3K5cFMQNjbHO0
ArYpOQTMp5ke7SD4SccbxfHROjw3TsiDX1cbZXG08Y/DtEGBFgwGTfkahHI4Roc4Dw7hWKmzOqg2
Sx/ie673cfGSe4iiEkozTc/XtZdr9E/i5iopoemfj9z1nVsrTis4KQuxSvNOdPIv6FumJwwAq9Rb
JKtQHbHR0NmRCz2MyKXmTwVOJKvgCLE1DF7w+g==</SignatureValue>
  <KeyInfo>
    <X509Data>
      <X509Certificate>MIIGQjCCBSqgAwIBAgIKGlobugACAAAdGDANBgkqhkiG9w0BAQsFADBKMRIwEAYKCZImiZPyLGQBGRYCZ2UxEzARBgoJkiaJk/IsZAEZFgNuYmcxHzAdBgNVBAMTFk5CRyBDbGFzcyAyIElOVCBTdWIgQ0EwHhcNMTcwMjIxMTAyODUwWhcNMTkwMjIxMTAyODUwWjBAMR8wHQYDVQQKExZKU0MgSGFseWsgQmFuayBHZW9yZ2lhMR0wGwYDVQQDExRCSEIgLSBTaG90YSBDaGtvaWR6ZTCCASIwDQYJKoZIhvcNAQEBBQADggEPADCCAQoCggEBAOqB9fziMrQwnn/kOBnqFLZ2nGlfFi3XPPkQs20zupXp0tGvE6PLyB5WfoOHqEkdQEHcy9jlAzIcTtgNI56KnyFfonFlET3cZgo8FU2hVyT8Ee79xdNAN8yaWNO3ZkKzI7+fo/35unNxXZzLVtPTwUmCN3JwZr68BpaxFHyesM87hOLfohTP/PU/FGK2Jl4I4MrZXE04cd0dwRfnYvJoNM59ibkzXWCTgmC6xM0H6q2r2DGN3Q/yWSk8bYOL7Gn0jUH4L661xoFf29/r+Uhwd8DQvhrLnYVMdCQW76XzoOEp9qoJPi/X1rZROC+SkWpWzix+RZj/OOqdK5BWI98OYL0CAwEAAaOCAzIwggMuMDwGCSsGAQQBgjcVBwQvMC0GJSsGAQQBgjcVCOayYION9USGgZkJg7ihSoO+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dfcnhdQ8M8J2+oEwJ0w2npidgnG66M+kTasd17FKNE7N0xnGSrDpTauHkmxVetElxnX0yamv+xqR0ANcOKcC1tp/ZdKwRfx7rjRdH1kx0NIal10/P8lW/nRlEqdcBQetMxce1nBnOPlu8Y3yTM+41eqXQZaNqqkY1jxwyGWd/pAG19hfRliU6/rVFAkcD3YRQyWuKTHSbrLPAXtWhCddaM2BuFLEWpnMMIQHry+BLkO36ORv4IDwE9WeSbEQkOssnKDvYRvAthtC9LskndIabgPKQt4OexzQu1exKOoB5NjJVPBSjO/H/OaxNpVyAjfWE6efy1REL3HRBpy2uQ0fW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kWNkMT9WCCxyxCR1i0tx7dZfVQnph8Hd9OXvzJ0TeKc=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JgMdenPFmFQc0pPuUf+0apBLlK34PXuUlU3JKcEPXfA=</DigestValue>
      </Reference>
      <Reference URI="/xl/styles.xml?ContentType=application/vnd.openxmlformats-officedocument.spreadsheetml.styles+xml">
        <DigestMethod Algorithm="http://www.w3.org/2001/04/xmlenc#sha256"/>
        <DigestValue>o+ITC6AIBIM+aEBzWJskPE0Kl1pZ/MXwtv/fHgwFr7s=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ejk50hGkzuzRWA8vnf8AImQWsID4grAr4VoR33eKePo=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M2q2r8REgzF7FJoZyQb2Uya2FGoMt/M5jn6O3QO/UyA=</DigestValue>
      </Reference>
      <Reference URI="/xl/worksheets/sheet10.xml?ContentType=application/vnd.openxmlformats-officedocument.spreadsheetml.worksheet+xml">
        <DigestMethod Algorithm="http://www.w3.org/2001/04/xmlenc#sha256"/>
        <DigestValue>PueTuK0zqSbJBeodrrPLF/A1JK8+4PHiT73bGcAlUW0=</DigestValue>
      </Reference>
      <Reference URI="/xl/worksheets/sheet11.xml?ContentType=application/vnd.openxmlformats-officedocument.spreadsheetml.worksheet+xml">
        <DigestMethod Algorithm="http://www.w3.org/2001/04/xmlenc#sha256"/>
        <DigestValue>QgeeNp5mt9iGruitm3foUso5oJOx+Z49D4ofx9X61PI=</DigestValue>
      </Reference>
      <Reference URI="/xl/worksheets/sheet12.xml?ContentType=application/vnd.openxmlformats-officedocument.spreadsheetml.worksheet+xml">
        <DigestMethod Algorithm="http://www.w3.org/2001/04/xmlenc#sha256"/>
        <DigestValue>4jbUZagLWcxTY8YRVVljIO08f+AM22uWF4eQF6++VVQ=</DigestValue>
      </Reference>
      <Reference URI="/xl/worksheets/sheet13.xml?ContentType=application/vnd.openxmlformats-officedocument.spreadsheetml.worksheet+xml">
        <DigestMethod Algorithm="http://www.w3.org/2001/04/xmlenc#sha256"/>
        <DigestValue>MovQSNcQR8b4YO0/1rzydJBuGbSu78MzdiN6li0oeqg=</DigestValue>
      </Reference>
      <Reference URI="/xl/worksheets/sheet14.xml?ContentType=application/vnd.openxmlformats-officedocument.spreadsheetml.worksheet+xml">
        <DigestMethod Algorithm="http://www.w3.org/2001/04/xmlenc#sha256"/>
        <DigestValue>Y4BPeOg+D8P17aEZbROq8ayvDQV/ZyKwB+0Noy/3rjc=</DigestValue>
      </Reference>
      <Reference URI="/xl/worksheets/sheet15.xml?ContentType=application/vnd.openxmlformats-officedocument.spreadsheetml.worksheet+xml">
        <DigestMethod Algorithm="http://www.w3.org/2001/04/xmlenc#sha256"/>
        <DigestValue>Xe+5R5mhk/Ma3nMKRuPlE1nRk8td6UdOTnREGstA1fs=</DigestValue>
      </Reference>
      <Reference URI="/xl/worksheets/sheet16.xml?ContentType=application/vnd.openxmlformats-officedocument.spreadsheetml.worksheet+xml">
        <DigestMethod Algorithm="http://www.w3.org/2001/04/xmlenc#sha256"/>
        <DigestValue>bDLWpg0EeYj4E9cVvzpyEYEyCbFj/2eJh2eDvapOF1s=</DigestValue>
      </Reference>
      <Reference URI="/xl/worksheets/sheet17.xml?ContentType=application/vnd.openxmlformats-officedocument.spreadsheetml.worksheet+xml">
        <DigestMethod Algorithm="http://www.w3.org/2001/04/xmlenc#sha256"/>
        <DigestValue>+qAGZkfla2p/+K+HVutv7+EXJbHuRJCsKfsPGPJ+zG8=</DigestValue>
      </Reference>
      <Reference URI="/xl/worksheets/sheet2.xml?ContentType=application/vnd.openxmlformats-officedocument.spreadsheetml.worksheet+xml">
        <DigestMethod Algorithm="http://www.w3.org/2001/04/xmlenc#sha256"/>
        <DigestValue>pzYtCjkkLtP78Ju6V7dueS6GDuj9lV0uS2zeDxqCayo=</DigestValue>
      </Reference>
      <Reference URI="/xl/worksheets/sheet3.xml?ContentType=application/vnd.openxmlformats-officedocument.spreadsheetml.worksheet+xml">
        <DigestMethod Algorithm="http://www.w3.org/2001/04/xmlenc#sha256"/>
        <DigestValue>8bqeL/1wu6aQOj29+lxge0AbOJTNsIEuch7JDBQmf6s=</DigestValue>
      </Reference>
      <Reference URI="/xl/worksheets/sheet4.xml?ContentType=application/vnd.openxmlformats-officedocument.spreadsheetml.worksheet+xml">
        <DigestMethod Algorithm="http://www.w3.org/2001/04/xmlenc#sha256"/>
        <DigestValue>TAGf5BQJ2gif7sYZ1j/cmNsDHsDcT97Q9LZfBsTp9qk=</DigestValue>
      </Reference>
      <Reference URI="/xl/worksheets/sheet5.xml?ContentType=application/vnd.openxmlformats-officedocument.spreadsheetml.worksheet+xml">
        <DigestMethod Algorithm="http://www.w3.org/2001/04/xmlenc#sha256"/>
        <DigestValue>C34YSVaPfSVvbZu0QaiXvx/9B7L8V/eTS+pUigV6Tdg=</DigestValue>
      </Reference>
      <Reference URI="/xl/worksheets/sheet6.xml?ContentType=application/vnd.openxmlformats-officedocument.spreadsheetml.worksheet+xml">
        <DigestMethod Algorithm="http://www.w3.org/2001/04/xmlenc#sha256"/>
        <DigestValue>RlJlucMjYRzeaVAuyIPq75owwqwwAV+VOKx/xCcvyJo=</DigestValue>
      </Reference>
      <Reference URI="/xl/worksheets/sheet7.xml?ContentType=application/vnd.openxmlformats-officedocument.spreadsheetml.worksheet+xml">
        <DigestMethod Algorithm="http://www.w3.org/2001/04/xmlenc#sha256"/>
        <DigestValue>uO/NQ7Pkl82Qp0XLxfyMjvOCKeEtj2fU1IIZW5u6R34=</DigestValue>
      </Reference>
      <Reference URI="/xl/worksheets/sheet8.xml?ContentType=application/vnd.openxmlformats-officedocument.spreadsheetml.worksheet+xml">
        <DigestMethod Algorithm="http://www.w3.org/2001/04/xmlenc#sha256"/>
        <DigestValue>UC1HV36mKfvhqBAGO2f0yKZbjW1q9nSPiTt03h73+rk=</DigestValue>
      </Reference>
      <Reference URI="/xl/worksheets/sheet9.xml?ContentType=application/vnd.openxmlformats-officedocument.spreadsheetml.worksheet+xml">
        <DigestMethod Algorithm="http://www.w3.org/2001/04/xmlenc#sha256"/>
        <DigestValue>uAkwpkJEpjQ7XNQp+viTQRFoBO0CDBeYsyNU9ZHumFI=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2018-07-30T14:31:50Z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Shota Chkoidze</SignatureComments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2018-07-30T14:31:50Z</xd:SigningTime>
          <xd:SigningCertificate>
            <xd:Cert>
              <xd:CertDigest>
                <DigestMethod Algorithm="http://www.w3.org/2001/04/xmlenc#sha256"/>
                <DigestValue>GsM16QJe+8FknmEzI+MmZhY/5QQynr6dD4mWwgKsD20=</DigestValue>
              </xd:CertDigest>
              <xd:IssuerSerial>
                <X509IssuerName>CN=NBG Class 2 INT Sub CA, DC=nbg, DC=ge</X509IssuerName>
                <X509SerialNumber>124443733430637917379864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Shota Chkoidze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2018-07-30T14:25:08Z</dcterms:modified>
</cp:coreProperties>
</file>